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medicaid-my.sharepoint.com/personal/domonique_varnado_medicaid_ms_gov/Documents/Documents/"/>
    </mc:Choice>
  </mc:AlternateContent>
  <xr:revisionPtr revIDLastSave="0" documentId="8_{7CF1CBF0-87AA-44B8-9E7A-20139C7C6416}" xr6:coauthVersionLast="47" xr6:coauthVersionMax="47" xr10:uidLastSave="{00000000-0000-0000-0000-000000000000}"/>
  <bookViews>
    <workbookView xWindow="28680" yWindow="-120" windowWidth="29040" windowHeight="15720" xr2:uid="{8184FF11-9CAA-4D54-B325-0412137DC339}"/>
  </bookViews>
  <sheets>
    <sheet name="SFY 27 Target Rate Calc." sheetId="1" r:id="rId1"/>
  </sheets>
  <externalReferences>
    <externalReference r:id="rId2"/>
  </externalReferences>
  <definedNames>
    <definedName name="_xlnm.Print_Area" localSheetId="0">'SFY 27 Target Rate Calc.'!$A$1:$O$15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13" i="1" l="1"/>
  <c r="J13" i="1"/>
  <c r="J12" i="1"/>
  <c r="L12" i="1" s="1"/>
  <c r="J11" i="1"/>
  <c r="L11" i="1" s="1"/>
  <c r="J10" i="1"/>
  <c r="L10" i="1" s="1"/>
  <c r="J9" i="1"/>
  <c r="L9" i="1" s="1"/>
  <c r="L8" i="1"/>
  <c r="J8" i="1"/>
  <c r="L7" i="1"/>
  <c r="J7" i="1"/>
  <c r="J6" i="1"/>
  <c r="L6" i="1" s="1"/>
  <c r="J5" i="1"/>
  <c r="L5" i="1" s="1"/>
</calcChain>
</file>

<file path=xl/sharedStrings.xml><?xml version="1.0" encoding="utf-8"?>
<sst xmlns="http://schemas.openxmlformats.org/spreadsheetml/2006/main" count="53" uniqueCount="48">
  <si>
    <t>MCO MSCAN SFY 2027 Incentive/Withhold Program</t>
  </si>
  <si>
    <t xml:space="preserve">Quality Measure   </t>
  </si>
  <si>
    <t>Sub                Measure</t>
  </si>
  <si>
    <t xml:space="preserve">Magnolia </t>
  </si>
  <si>
    <t>Molina</t>
  </si>
  <si>
    <t>United</t>
  </si>
  <si>
    <t>Baseline *</t>
  </si>
  <si>
    <t>New Measures Floor **</t>
  </si>
  <si>
    <t>SFY 2027 Target</t>
  </si>
  <si>
    <t>Target SFY 2026</t>
  </si>
  <si>
    <t>Audited HEDIS 2023       (CY 2023)</t>
  </si>
  <si>
    <t>Audited HEDIS 2024       (CY 2024)</t>
  </si>
  <si>
    <t>Weight Assessment and Counseling for Nutrition and Physical Activity for Children/Adolescents (WCC)</t>
  </si>
  <si>
    <t xml:space="preserve">BMI percentile </t>
  </si>
  <si>
    <t>56.20%</t>
  </si>
  <si>
    <t>69.10%</t>
  </si>
  <si>
    <t>56.69%</t>
  </si>
  <si>
    <t>65.21%</t>
  </si>
  <si>
    <t>68.37%</t>
  </si>
  <si>
    <t>71.53%</t>
  </si>
  <si>
    <t>Anti-Depressant Management  (AMM)</t>
  </si>
  <si>
    <t>Effective Acute Phase Treatment</t>
  </si>
  <si>
    <t>Follow up After Hospitalization for Mental Illness (FUH)</t>
  </si>
  <si>
    <t>30 Days - Ages 6 to 17</t>
  </si>
  <si>
    <t>Prenatal and Postpartum Care: Postpartum Care (PPC)</t>
  </si>
  <si>
    <t>73.48%</t>
  </si>
  <si>
    <t>Postpartum Depression Screening and Follow-up (PDS-E)</t>
  </si>
  <si>
    <t>Depression Screening</t>
  </si>
  <si>
    <t>3.02%</t>
  </si>
  <si>
    <t>1.12%</t>
  </si>
  <si>
    <t>2.98%</t>
  </si>
  <si>
    <t>Follow-Up on Positive Screen ***</t>
  </si>
  <si>
    <t>51.43%</t>
  </si>
  <si>
    <t>50.00%</t>
  </si>
  <si>
    <t>60.00%</t>
  </si>
  <si>
    <t xml:space="preserve">Metabolic Monitoring for Children and Adolescents on Antipsychotics (APM-E) </t>
  </si>
  <si>
    <t>28.04%</t>
  </si>
  <si>
    <t xml:space="preserve">Avoidance of Antibiotic Treatment for Acute Bronchitis/Bronchiolitis (AAB) </t>
  </si>
  <si>
    <t xml:space="preserve"> Ages 3 Months to 17 Years</t>
  </si>
  <si>
    <t xml:space="preserve">Adults:  Pharmacotherapy Management of COPD Exacerbation  (PCE) </t>
  </si>
  <si>
    <t>Systemic Corticosteroid</t>
  </si>
  <si>
    <t>41.79%</t>
  </si>
  <si>
    <t>QIPP PPHR A/E Ratio</t>
  </si>
  <si>
    <t>2% improvement over Baseline Years of CY 2022 and 2023 (If a/e ratio &gt;1.0) **</t>
  </si>
  <si>
    <t>2% improvement over Baseline Years of CY 2021 and 2022 (If a/e ratio &gt;1.0) ††</t>
  </si>
  <si>
    <t>* Baseline Rate = Average of Magnolia, Molina, and United from CYs 2023 and 2024 Actual.</t>
  </si>
  <si>
    <t>** A/E Ratio Improvement – QIPP PPHR Reports.  During SFY 2026, the Division of Medicaid provided quarterly reports to the MCOs of Potentially Preventable Hospital Returns (PPHR) that show an Actual-to-Expected ratio (A/E Ratio) for each MCO. CYs 2022 and 2023 will serve as the Baseline Years (V.41).  During SFY 27, MCOs will be required to improve their A/E Ratio compared to the Baseline Years by 2.0% if the Baseline A/E Ratio is &gt;1.0 or not allow the A/E Ratio to be &gt;1.0 for the reporting period if the Baseline A/E Ratio is &lt;1.0.</t>
  </si>
  <si>
    <t xml:space="preserve">*** Only CY 2024 was used due to an outlier from United in CY 2023 and a lack of data from Magnolia.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</si>
</sst>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i/>
      <sz val="10"/>
      <color rgb="FF002060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/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9" fontId="4" fillId="3" borderId="7" xfId="1" applyFont="1" applyFill="1" applyBorder="1" applyAlignment="1">
      <alignment horizontal="center" vertical="center" wrapText="1"/>
    </xf>
    <xf numFmtId="9" fontId="4" fillId="3" borderId="8" xfId="1" applyFont="1" applyFill="1" applyBorder="1" applyAlignment="1">
      <alignment horizontal="center" vertical="center" wrapText="1"/>
    </xf>
    <xf numFmtId="9" fontId="4" fillId="3" borderId="9" xfId="1" applyFont="1" applyFill="1" applyBorder="1" applyAlignment="1">
      <alignment horizontal="center" vertical="center" wrapText="1"/>
    </xf>
    <xf numFmtId="9" fontId="4" fillId="3" borderId="10" xfId="1" applyFont="1" applyFill="1" applyBorder="1" applyAlignment="1">
      <alignment horizontal="center" vertical="center" wrapText="1"/>
    </xf>
    <xf numFmtId="9" fontId="4" fillId="3" borderId="11" xfId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9" fontId="4" fillId="3" borderId="13" xfId="1" applyFont="1" applyFill="1" applyBorder="1" applyAlignment="1">
      <alignment horizontal="center" vertical="center" wrapText="1"/>
    </xf>
    <xf numFmtId="9" fontId="4" fillId="3" borderId="14" xfId="1" applyFont="1" applyFill="1" applyBorder="1" applyAlignment="1">
      <alignment horizontal="center" vertical="center" wrapText="1"/>
    </xf>
    <xf numFmtId="9" fontId="4" fillId="3" borderId="15" xfId="1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10" fontId="3" fillId="5" borderId="13" xfId="0" applyNumberFormat="1" applyFont="1" applyFill="1" applyBorder="1" applyAlignment="1">
      <alignment horizontal="center" vertical="center" wrapText="1"/>
    </xf>
    <xf numFmtId="10" fontId="3" fillId="0" borderId="13" xfId="0" applyNumberFormat="1" applyFont="1" applyBorder="1" applyAlignment="1">
      <alignment horizontal="center" vertical="center" wrapText="1"/>
    </xf>
    <xf numFmtId="10" fontId="6" fillId="0" borderId="13" xfId="1" applyNumberFormat="1" applyFont="1" applyBorder="1" applyAlignment="1">
      <alignment horizontal="center" vertical="center"/>
    </xf>
    <xf numFmtId="10" fontId="7" fillId="6" borderId="16" xfId="1" applyNumberFormat="1" applyFont="1" applyFill="1" applyBorder="1" applyAlignment="1">
      <alignment horizontal="center" vertical="center"/>
    </xf>
    <xf numFmtId="10" fontId="8" fillId="7" borderId="14" xfId="1" applyNumberFormat="1" applyFont="1" applyFill="1" applyBorder="1" applyAlignment="1">
      <alignment horizontal="center" vertical="center" wrapText="1"/>
    </xf>
    <xf numFmtId="10" fontId="8" fillId="7" borderId="17" xfId="1" applyNumberFormat="1" applyFont="1" applyFill="1" applyBorder="1" applyAlignment="1">
      <alignment horizontal="center" vertical="center" wrapText="1"/>
    </xf>
    <xf numFmtId="10" fontId="3" fillId="0" borderId="13" xfId="0" applyNumberFormat="1" applyFont="1" applyBorder="1" applyAlignment="1">
      <alignment horizontal="center" vertical="center"/>
    </xf>
    <xf numFmtId="9" fontId="3" fillId="0" borderId="0" xfId="1" applyFont="1"/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10" fontId="6" fillId="0" borderId="13" xfId="0" applyNumberFormat="1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10" fontId="3" fillId="6" borderId="16" xfId="1" applyNumberFormat="1" applyFont="1" applyFill="1" applyBorder="1" applyAlignment="1">
      <alignment horizontal="center" vertical="center"/>
    </xf>
    <xf numFmtId="10" fontId="8" fillId="0" borderId="14" xfId="1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10" fontId="3" fillId="0" borderId="26" xfId="0" applyNumberFormat="1" applyFont="1" applyBorder="1" applyAlignment="1">
      <alignment vertical="center"/>
    </xf>
    <xf numFmtId="10" fontId="3" fillId="0" borderId="27" xfId="1" applyNumberFormat="1" applyFont="1" applyBorder="1" applyAlignment="1">
      <alignment horizontal="center" vertical="center"/>
    </xf>
    <xf numFmtId="10" fontId="8" fillId="7" borderId="24" xfId="1" applyNumberFormat="1" applyFont="1" applyFill="1" applyBorder="1" applyAlignment="1">
      <alignment horizontal="center" vertical="center" wrapText="1"/>
    </xf>
    <xf numFmtId="10" fontId="8" fillId="7" borderId="28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9" fontId="3" fillId="0" borderId="0" xfId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BDPV\Downloads\SFY%202027%20MCO%20Incentive-Withhold%20Measures%20-%2010.3.25.xlsx" TargetMode="External"/><Relationship Id="rId1" Type="http://schemas.openxmlformats.org/officeDocument/2006/relationships/externalLinkPath" Target="file:///C:\Users\RBDPV\Downloads\SFY%202027%20MCO%20Incentive-Withhold%20Measures%20-%2010.3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FY 27 Target Rate Calc."/>
      <sheetName val="SFY 26 Target Rate Calc."/>
      <sheetName val="SFY 26 Targets"/>
      <sheetName val="SFY 25 Targets"/>
      <sheetName val="SFY 24 Targets"/>
      <sheetName val="MCO Member Months"/>
      <sheetName val="CY 2021 CCO Measures"/>
    </sheetNames>
    <sheetDataSet>
      <sheetData sheetId="0"/>
      <sheetData sheetId="1"/>
      <sheetData sheetId="2"/>
      <sheetData sheetId="3"/>
      <sheetData sheetId="4"/>
      <sheetData sheetId="5">
        <row r="21">
          <cell r="E21">
            <v>0.19050762672257993</v>
          </cell>
          <cell r="F21">
            <v>0.20612066861780079</v>
          </cell>
          <cell r="J21">
            <v>0.10367341972793315</v>
          </cell>
          <cell r="K21">
            <v>0.11795543341762278</v>
          </cell>
          <cell r="O21">
            <v>0.18550028720713102</v>
          </cell>
          <cell r="P21">
            <v>0.19624256430693232</v>
          </cell>
        </row>
        <row r="22">
          <cell r="F22">
            <v>0.39614313679490187</v>
          </cell>
          <cell r="K22">
            <v>0.22669844664002739</v>
          </cell>
          <cell r="P22">
            <v>0.37715841656507076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F7EF5-8842-4F9E-9A6B-403A52348357}">
  <sheetPr>
    <pageSetUpPr fitToPage="1"/>
  </sheetPr>
  <dimension ref="A1:P17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3" sqref="P3"/>
    </sheetView>
  </sheetViews>
  <sheetFormatPr defaultColWidth="9.28515625" defaultRowHeight="26.25" customHeight="1" x14ac:dyDescent="0.25"/>
  <cols>
    <col min="1" max="1" width="15.7109375" style="6" customWidth="1"/>
    <col min="2" max="2" width="18.5703125" style="6" customWidth="1"/>
    <col min="3" max="3" width="17.42578125" style="6" customWidth="1"/>
    <col min="4" max="9" width="12.28515625" style="6" customWidth="1"/>
    <col min="10" max="11" width="12" style="28" customWidth="1"/>
    <col min="12" max="12" width="17.85546875" style="28" customWidth="1"/>
    <col min="13" max="13" width="1.85546875" style="28" customWidth="1"/>
    <col min="14" max="14" width="11.7109375" style="28" customWidth="1"/>
    <col min="15" max="15" width="1.5703125" style="6" customWidth="1"/>
    <col min="16" max="16" width="13.7109375" style="6" customWidth="1"/>
    <col min="17" max="19" width="9.28515625" style="6" customWidth="1"/>
    <col min="20" max="16384" width="9.28515625" style="6"/>
  </cols>
  <sheetData>
    <row r="1" spans="1:16" ht="33" customHeight="1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/>
      <c r="N1" s="5"/>
    </row>
    <row r="2" spans="1:16" ht="33" customHeight="1" x14ac:dyDescent="0.25">
      <c r="A2" s="7" t="s">
        <v>1</v>
      </c>
      <c r="B2" s="8"/>
      <c r="C2" s="8" t="s">
        <v>2</v>
      </c>
      <c r="D2" s="8" t="s">
        <v>3</v>
      </c>
      <c r="E2" s="8"/>
      <c r="F2" s="8" t="s">
        <v>4</v>
      </c>
      <c r="G2" s="8"/>
      <c r="H2" s="8" t="s">
        <v>5</v>
      </c>
      <c r="I2" s="8"/>
      <c r="J2" s="9" t="s">
        <v>6</v>
      </c>
      <c r="K2" s="10" t="s">
        <v>7</v>
      </c>
      <c r="L2" s="11" t="s">
        <v>8</v>
      </c>
      <c r="M2"/>
      <c r="N2" s="12" t="s">
        <v>9</v>
      </c>
    </row>
    <row r="3" spans="1:16" ht="26.1" customHeight="1" x14ac:dyDescent="0.25">
      <c r="A3" s="14"/>
      <c r="B3" s="15"/>
      <c r="C3" s="15"/>
      <c r="D3" s="16" t="s">
        <v>10</v>
      </c>
      <c r="E3" s="16" t="s">
        <v>11</v>
      </c>
      <c r="F3" s="16" t="s">
        <v>10</v>
      </c>
      <c r="G3" s="16" t="s">
        <v>11</v>
      </c>
      <c r="H3" s="16" t="s">
        <v>10</v>
      </c>
      <c r="I3" s="16" t="s">
        <v>11</v>
      </c>
      <c r="J3" s="17"/>
      <c r="K3" s="13"/>
      <c r="L3" s="18"/>
      <c r="M3"/>
      <c r="N3" s="12"/>
    </row>
    <row r="4" spans="1:16" ht="40.5" customHeight="1" thickBot="1" x14ac:dyDescent="0.3">
      <c r="A4" s="14"/>
      <c r="B4" s="15"/>
      <c r="C4" s="15"/>
      <c r="D4" s="16"/>
      <c r="E4" s="16"/>
      <c r="F4" s="16"/>
      <c r="G4" s="16"/>
      <c r="H4" s="16"/>
      <c r="I4" s="16"/>
      <c r="J4" s="17"/>
      <c r="K4" s="9"/>
      <c r="L4" s="18"/>
      <c r="M4"/>
      <c r="N4" s="19"/>
    </row>
    <row r="5" spans="1:16" ht="69.95" customHeight="1" x14ac:dyDescent="0.25">
      <c r="A5" s="14" t="s">
        <v>12</v>
      </c>
      <c r="B5" s="15"/>
      <c r="C5" s="20" t="s">
        <v>13</v>
      </c>
      <c r="D5" s="21" t="s">
        <v>14</v>
      </c>
      <c r="E5" s="22" t="s">
        <v>15</v>
      </c>
      <c r="F5" s="21" t="s">
        <v>16</v>
      </c>
      <c r="G5" s="21" t="s">
        <v>17</v>
      </c>
      <c r="H5" s="21" t="s">
        <v>18</v>
      </c>
      <c r="I5" s="21" t="s">
        <v>19</v>
      </c>
      <c r="J5" s="23">
        <f>AVERAGE(D5*'[1]MCO Member Months'!$E$21)+(E5*'[1]MCO Member Months'!$F$21)+(F5*'[1]MCO Member Months'!$J$21)+(G5*'[1]MCO Member Months'!$K$21)+(H5*'[1]MCO Member Months'!$O$21)+(I5*'[1]MCO Member Months'!$P$21)</f>
        <v>0.65238472062065167</v>
      </c>
      <c r="K5" s="24"/>
      <c r="L5" s="25">
        <f>J5*1.05</f>
        <v>0.68500395665168423</v>
      </c>
      <c r="M5"/>
      <c r="N5" s="26"/>
    </row>
    <row r="6" spans="1:16" ht="69.95" customHeight="1" x14ac:dyDescent="0.25">
      <c r="A6" s="14" t="s">
        <v>20</v>
      </c>
      <c r="B6" s="15"/>
      <c r="C6" s="20" t="s">
        <v>21</v>
      </c>
      <c r="D6" s="27">
        <v>0.51800000000000002</v>
      </c>
      <c r="E6" s="27">
        <v>0.54590000000000005</v>
      </c>
      <c r="F6" s="27">
        <v>0.59230000000000005</v>
      </c>
      <c r="G6" s="27">
        <v>0.62260000000000004</v>
      </c>
      <c r="H6" s="27">
        <v>0.55420000000000003</v>
      </c>
      <c r="I6" s="27">
        <v>0.54069999999999996</v>
      </c>
      <c r="J6" s="23">
        <f>AVERAGE(D6*'[1]MCO Member Months'!$E$21)+(E6*'[1]MCO Member Months'!$F$21)+(F6*'[1]MCO Member Months'!$J$21)+(G6*'[1]MCO Member Months'!$K$21)+(H6*'[1]MCO Member Months'!$O$21)+(I6*'[1]MCO Member Months'!$P$21)</f>
        <v>0.55496165668237096</v>
      </c>
      <c r="K6" s="24"/>
      <c r="L6" s="25">
        <f>J6*1.05</f>
        <v>0.58270973951648952</v>
      </c>
      <c r="M6"/>
      <c r="N6" s="26">
        <v>0.54230430750910652</v>
      </c>
    </row>
    <row r="7" spans="1:16" ht="69.95" customHeight="1" x14ac:dyDescent="0.25">
      <c r="A7" s="14" t="s">
        <v>22</v>
      </c>
      <c r="B7" s="15"/>
      <c r="C7" s="20" t="s">
        <v>23</v>
      </c>
      <c r="D7" s="27">
        <v>0.68530000000000002</v>
      </c>
      <c r="E7" s="27">
        <v>0.66920000000000002</v>
      </c>
      <c r="F7" s="27">
        <v>0.66790000000000005</v>
      </c>
      <c r="G7" s="27">
        <v>0.62770000000000004</v>
      </c>
      <c r="H7" s="27">
        <v>0.66969999999999996</v>
      </c>
      <c r="I7" s="27">
        <v>0.66439999999999999</v>
      </c>
      <c r="J7" s="23">
        <f>AVERAGE(D7*'[1]MCO Member Months'!$E$21)+(E7*'[1]MCO Member Months'!$F$21)+(F7*'[1]MCO Member Months'!$J$21)+(G7*'[1]MCO Member Months'!$K$21)+(H7*'[1]MCO Member Months'!$O$21)+(I7*'[1]MCO Member Months'!$P$21)</f>
        <v>0.66638803269268609</v>
      </c>
      <c r="K7" s="24"/>
      <c r="L7" s="25">
        <f>N7</f>
        <v>0.71360000000000001</v>
      </c>
      <c r="M7"/>
      <c r="N7" s="26">
        <v>0.71360000000000001</v>
      </c>
      <c r="P7" s="28"/>
    </row>
    <row r="8" spans="1:16" ht="69.95" customHeight="1" x14ac:dyDescent="0.25">
      <c r="A8" s="14" t="s">
        <v>24</v>
      </c>
      <c r="B8" s="15"/>
      <c r="C8" s="20"/>
      <c r="D8" s="27">
        <v>0.75180000000000002</v>
      </c>
      <c r="E8" s="27" t="s">
        <v>25</v>
      </c>
      <c r="F8" s="27">
        <v>0.67149999999999999</v>
      </c>
      <c r="G8" s="27">
        <v>0.66910000000000003</v>
      </c>
      <c r="H8" s="27">
        <v>0.80049999999999999</v>
      </c>
      <c r="I8" s="27">
        <v>0.77370000000000005</v>
      </c>
      <c r="J8" s="23">
        <f>AVERAGE(D8*'[1]MCO Member Months'!$E$21)+(E8*'[1]MCO Member Months'!$F$21)+(F8*'[1]MCO Member Months'!$J$21)+(G8*'[1]MCO Member Months'!$K$21)+(H8*'[1]MCO Member Months'!$O$21)+(I8*'[1]MCO Member Months'!$P$21)</f>
        <v>0.74354763483101605</v>
      </c>
      <c r="K8" s="24"/>
      <c r="L8" s="25">
        <f>N8</f>
        <v>0.78146493841537923</v>
      </c>
      <c r="M8"/>
      <c r="N8" s="26">
        <v>0.78146493841537923</v>
      </c>
    </row>
    <row r="9" spans="1:16" ht="69.95" customHeight="1" x14ac:dyDescent="0.25">
      <c r="A9" s="29" t="s">
        <v>26</v>
      </c>
      <c r="B9" s="30"/>
      <c r="C9" s="20" t="s">
        <v>27</v>
      </c>
      <c r="D9" s="27"/>
      <c r="E9" s="27" t="s">
        <v>28</v>
      </c>
      <c r="F9" s="31">
        <v>5.8999999999999999E-3</v>
      </c>
      <c r="G9" s="31" t="s">
        <v>29</v>
      </c>
      <c r="H9" s="31">
        <v>1.41E-2</v>
      </c>
      <c r="I9" s="31" t="s">
        <v>30</v>
      </c>
      <c r="J9" s="23">
        <f>AVERAGE((E9*'[1]MCO Member Months'!$F$22)+(F9*'[1]MCO Member Months'!$J$21)+(G9*'[1]MCO Member Months'!$K$21)+(H9*'[1]MCO Member Months'!$O$21)+(I9*'[1]MCO Member Months'!$P$21))</f>
        <v>2.2359879227845349E-2</v>
      </c>
      <c r="K9" s="24"/>
      <c r="L9" s="25">
        <f>J9*1.05</f>
        <v>2.3477873189237618E-2</v>
      </c>
      <c r="M9"/>
      <c r="N9" s="26"/>
    </row>
    <row r="10" spans="1:16" ht="69.95" customHeight="1" x14ac:dyDescent="0.25">
      <c r="A10" s="29" t="s">
        <v>26</v>
      </c>
      <c r="B10" s="30"/>
      <c r="C10" s="20" t="s">
        <v>31</v>
      </c>
      <c r="D10" s="27"/>
      <c r="E10" s="27" t="s">
        <v>32</v>
      </c>
      <c r="F10" s="31">
        <v>0.5</v>
      </c>
      <c r="G10" s="31" t="s">
        <v>33</v>
      </c>
      <c r="H10" s="31">
        <v>1</v>
      </c>
      <c r="I10" s="31" t="s">
        <v>34</v>
      </c>
      <c r="J10" s="23">
        <f>AVERAGE((E10*'[1]MCO Member Months'!$F$22)+(G10*'[1]MCO Member Months'!$K$22)+(I10*'[1]MCO Member Months'!$P$22))</f>
        <v>0.54338068851267418</v>
      </c>
      <c r="K10" s="24"/>
      <c r="L10" s="25">
        <f>J10*1.05</f>
        <v>0.57054972293830797</v>
      </c>
      <c r="M10"/>
      <c r="N10" s="26"/>
    </row>
    <row r="11" spans="1:16" ht="69.95" customHeight="1" x14ac:dyDescent="0.25">
      <c r="A11" s="14" t="s">
        <v>35</v>
      </c>
      <c r="B11" s="15"/>
      <c r="C11" s="20"/>
      <c r="D11" s="27">
        <v>0.26119999999999999</v>
      </c>
      <c r="E11" s="27" t="s">
        <v>36</v>
      </c>
      <c r="F11" s="27">
        <v>0.26519999999999999</v>
      </c>
      <c r="G11" s="27">
        <v>0.27910000000000001</v>
      </c>
      <c r="H11" s="27">
        <v>0.29060000000000002</v>
      </c>
      <c r="I11" s="27">
        <v>0.27360000000000001</v>
      </c>
      <c r="J11" s="23">
        <f>AVERAGE(D11*'[1]MCO Member Months'!$E$21)+(E11*'[1]MCO Member Months'!$F$21)+(F11*'[1]MCO Member Months'!$J$21)+(G11*'[1]MCO Member Months'!$K$21)+(H11*'[1]MCO Member Months'!$O$21)+(I11*'[1]MCO Member Months'!$P$21)</f>
        <v>0.27557072901584456</v>
      </c>
      <c r="K11" s="24"/>
      <c r="L11" s="25">
        <f>J11*1.05</f>
        <v>0.28934926546663681</v>
      </c>
      <c r="M11"/>
      <c r="N11" s="26">
        <v>0.2843373777619318</v>
      </c>
    </row>
    <row r="12" spans="1:16" ht="69.95" customHeight="1" x14ac:dyDescent="0.25">
      <c r="A12" s="32" t="s">
        <v>37</v>
      </c>
      <c r="B12" s="33"/>
      <c r="C12" s="20" t="s">
        <v>38</v>
      </c>
      <c r="D12" s="27">
        <v>0.51590000000000003</v>
      </c>
      <c r="E12" s="27">
        <v>0.52639999999999998</v>
      </c>
      <c r="F12" s="27">
        <v>0.58179999999999998</v>
      </c>
      <c r="G12" s="27">
        <v>0.60160000000000002</v>
      </c>
      <c r="H12" s="27">
        <v>0.5282</v>
      </c>
      <c r="I12" s="27">
        <v>0.56159999999999999</v>
      </c>
      <c r="J12" s="23">
        <f>AVERAGE(D12*'[1]MCO Member Months'!$E$21)+(E12*'[1]MCO Member Months'!$F$21)+(F12*'[1]MCO Member Months'!$J$21)+(G12*'[1]MCO Member Months'!$K$21)+(H12*'[1]MCO Member Months'!$O$21)+(I12*'[1]MCO Member Months'!$P$21)</f>
        <v>0.54625506474592245</v>
      </c>
      <c r="K12" s="24"/>
      <c r="L12" s="25">
        <f>J12*1.05</f>
        <v>0.57356781798321854</v>
      </c>
      <c r="M12"/>
      <c r="N12" s="26">
        <v>0.55565615692327996</v>
      </c>
    </row>
    <row r="13" spans="1:16" ht="69.95" customHeight="1" x14ac:dyDescent="0.25">
      <c r="A13" s="14" t="s">
        <v>39</v>
      </c>
      <c r="B13" s="15"/>
      <c r="C13" s="20" t="s">
        <v>40</v>
      </c>
      <c r="D13" s="27">
        <v>0.47989999999999999</v>
      </c>
      <c r="E13" s="27" t="s">
        <v>41</v>
      </c>
      <c r="F13" s="27">
        <v>0.58620000000000005</v>
      </c>
      <c r="G13" s="27">
        <v>0.4733</v>
      </c>
      <c r="H13" s="27">
        <v>0.46150000000000002</v>
      </c>
      <c r="I13" s="27">
        <v>0.4819</v>
      </c>
      <c r="J13" s="23">
        <f>AVERAGE(D13*'[1]MCO Member Months'!$E$21)+(E13*'[1]MCO Member Months'!$F$21)+(F13*'[1]MCO Member Months'!$J$21)+(G13*'[1]MCO Member Months'!$K$21)+(H13*'[1]MCO Member Months'!$O$21)+(I13*'[1]MCO Member Months'!$P$21)</f>
        <v>0.47434177704622199</v>
      </c>
      <c r="K13" s="34"/>
      <c r="L13" s="35">
        <f>N13</f>
        <v>0.53836347680307717</v>
      </c>
      <c r="M13"/>
      <c r="N13" s="26">
        <v>0.53836347680307717</v>
      </c>
    </row>
    <row r="14" spans="1:16" ht="103.5" customHeight="1" thickBot="1" x14ac:dyDescent="0.3">
      <c r="A14" s="36" t="s">
        <v>42</v>
      </c>
      <c r="B14" s="37"/>
      <c r="C14" s="38"/>
      <c r="D14" s="39"/>
      <c r="E14" s="39"/>
      <c r="F14" s="39"/>
      <c r="G14" s="39"/>
      <c r="H14" s="39"/>
      <c r="I14" s="39"/>
      <c r="J14" s="40"/>
      <c r="K14" s="34"/>
      <c r="L14" s="41" t="s">
        <v>43</v>
      </c>
      <c r="M14"/>
      <c r="N14" s="42" t="s">
        <v>44</v>
      </c>
    </row>
    <row r="15" spans="1:16" ht="19.7" customHeight="1" x14ac:dyDescent="0.25">
      <c r="A15" s="6" t="s">
        <v>45</v>
      </c>
    </row>
    <row r="16" spans="1:16" ht="77.25" customHeight="1" x14ac:dyDescent="0.25">
      <c r="A16" s="43" t="s">
        <v>46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4"/>
      <c r="N16" s="44"/>
    </row>
    <row r="17" spans="1:1" ht="26.25" customHeight="1" x14ac:dyDescent="0.25">
      <c r="A17" s="6" t="s">
        <v>47</v>
      </c>
    </row>
  </sheetData>
  <sheetProtection algorithmName="SHA-512" hashValue="IuCiRywIFIaSByl/XHet79iIYCiVHpVbYcMcM55vzhn3n/JJCVLWMcVOvy9Ox983cN+RtY4NmCXnFGdWuYY/6A==" saltValue="0LRJYPqOy63Ny4/5Q43C2w==" spinCount="100000" sheet="1" objects="1" scenarios="1"/>
  <mergeCells count="27">
    <mergeCell ref="A12:B12"/>
    <mergeCell ref="A13:B13"/>
    <mergeCell ref="A14:B14"/>
    <mergeCell ref="A16:L16"/>
    <mergeCell ref="A6:B6"/>
    <mergeCell ref="A7:B7"/>
    <mergeCell ref="A8:B8"/>
    <mergeCell ref="A9:B9"/>
    <mergeCell ref="A10:B10"/>
    <mergeCell ref="A11:B11"/>
    <mergeCell ref="I3:I4"/>
    <mergeCell ref="A5:B5"/>
    <mergeCell ref="N2:N4"/>
    <mergeCell ref="D3:D4"/>
    <mergeCell ref="E3:E4"/>
    <mergeCell ref="F3:F4"/>
    <mergeCell ref="G3:G4"/>
    <mergeCell ref="H3:H4"/>
    <mergeCell ref="A1:L1"/>
    <mergeCell ref="A2:B4"/>
    <mergeCell ref="C2:C4"/>
    <mergeCell ref="D2:E2"/>
    <mergeCell ref="F2:G2"/>
    <mergeCell ref="H2:I2"/>
    <mergeCell ref="J2:J4"/>
    <mergeCell ref="K2:K4"/>
    <mergeCell ref="L2:L4"/>
  </mergeCells>
  <pageMargins left="0.25" right="0.25" top="0.75" bottom="0.75" header="0.3" footer="0.3"/>
  <pageSetup scale="47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SFY 27 Target Rate Calc.</vt:lpstr>
      <vt:lpstr>'SFY 27 Target Rate Calc.'!Print_Area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Domonique P. Varnado</dc:creator>
  <cp:lastModifiedBy>Domonique P. Varnado</cp:lastModifiedBy>
  <dcterms:created xsi:type="dcterms:W3CDTF">2026-07-15T16:23:48Z</dcterms:created>
  <dcterms:modified xsi:type="dcterms:W3CDTF">2026-07-15T16:26:37Z</dcterms:modified>
</cp:coreProperties>
</file>