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medicaid-my.sharepoint.com/personal/shatara_bogan_medicaid_ms_gov/Documents/Managed Care Financial Oversight/CCO Capitation Rates/CCO Incentive Withhold/Quality Measures/SFY 2026/"/>
    </mc:Choice>
  </mc:AlternateContent>
  <xr:revisionPtr revIDLastSave="0" documentId="8_{46E2C9E9-6CD1-4855-94EB-F461D8FCF641}" xr6:coauthVersionLast="47" xr6:coauthVersionMax="47" xr10:uidLastSave="{00000000-0000-0000-0000-000000000000}"/>
  <bookViews>
    <workbookView xWindow="2775" yWindow="3990" windowWidth="19185" windowHeight="10200" xr2:uid="{EE8EFC19-E287-4B8D-A1AB-5835F2A82ECF}"/>
  </bookViews>
  <sheets>
    <sheet name="SFY 26 Target Rate" sheetId="1" r:id="rId1"/>
  </sheets>
  <externalReferences>
    <externalReference r:id="rId2"/>
  </externalReferences>
  <definedNames>
    <definedName name="_xlnm.Print_Area" localSheetId="0">'SFY 26 Target Rate'!$A$1:$O$16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J13" i="1"/>
  <c r="J12" i="1"/>
  <c r="L12" i="1" s="1"/>
  <c r="K12" i="1" s="1"/>
  <c r="J11" i="1"/>
  <c r="L11" i="1" s="1"/>
  <c r="K11" i="1" s="1"/>
  <c r="K10" i="1"/>
  <c r="J10" i="1"/>
  <c r="J9" i="1"/>
  <c r="L9" i="1" s="1"/>
  <c r="K9" i="1" s="1"/>
  <c r="L8" i="1"/>
  <c r="J8" i="1"/>
  <c r="J7" i="1"/>
  <c r="L7" i="1" s="1"/>
  <c r="J6" i="1"/>
  <c r="L6" i="1" s="1"/>
  <c r="K6" i="1" s="1"/>
  <c r="J5" i="1"/>
  <c r="L5" i="1" s="1"/>
  <c r="K5" i="1" s="1"/>
</calcChain>
</file>

<file path=xl/sharedStrings.xml><?xml version="1.0" encoding="utf-8"?>
<sst xmlns="http://schemas.openxmlformats.org/spreadsheetml/2006/main" count="36" uniqueCount="33">
  <si>
    <t>CCO MSCAN SFY 2026 Incentive/Withhold Program</t>
  </si>
  <si>
    <t xml:space="preserve">Quality Measure   </t>
  </si>
  <si>
    <t>Sub                Measure</t>
  </si>
  <si>
    <t xml:space="preserve">Magnolia </t>
  </si>
  <si>
    <t>Molina</t>
  </si>
  <si>
    <t>United</t>
  </si>
  <si>
    <t>Baseline *</t>
  </si>
  <si>
    <t>New Measures Floor **</t>
  </si>
  <si>
    <t>SFY 2026 Target</t>
  </si>
  <si>
    <t>Target SFY 2025</t>
  </si>
  <si>
    <t>Audited HEDIS        CY 2022</t>
  </si>
  <si>
    <t>Audited HEDIS 2023       (CY 2023)</t>
  </si>
  <si>
    <t>Audited HEDIS 2022       (CY 2022)</t>
  </si>
  <si>
    <t>Developmental Screening in the First Three Years of Life (DEV-CH) †</t>
  </si>
  <si>
    <t xml:space="preserve">Immunizations for Adolescents (IMA) </t>
  </si>
  <si>
    <t>Combination 1</t>
  </si>
  <si>
    <t>Anti-Depressant Management  (AMM-AD)</t>
  </si>
  <si>
    <t>Effective Acute Phase Treatment</t>
  </si>
  <si>
    <t>Follow up After Hospitalization for Mental Illness (FUH)</t>
  </si>
  <si>
    <t>30 Days - Ages 6 to 17</t>
  </si>
  <si>
    <t>Prenatal and Postpartum Care: Postpartum Care (PPC-AD)</t>
  </si>
  <si>
    <t>Postpartum Depression Screening and Follow-up (PDS-E)</t>
  </si>
  <si>
    <t xml:space="preserve">Metabolic Monitoring for Children and Adolescents on Antipsychotics (APM) </t>
  </si>
  <si>
    <t xml:space="preserve">Avoidance of Antibiotic Treatment for Acute Bronchitis/Bronchiolitis (AAB-CH) </t>
  </si>
  <si>
    <t xml:space="preserve"> Ages 3 Months to 17 Years</t>
  </si>
  <si>
    <t xml:space="preserve">Adults:  Pharmacotherapy Management of COPD Exacerbation  (PCE) </t>
  </si>
  <si>
    <t>Systemic Corticosteroid</t>
  </si>
  <si>
    <t>QIPP PPHR A/E Ratio</t>
  </si>
  <si>
    <t>2% improvement over Baseline Years of CY 2021 and 2022 (If a/e ratio &gt;1.0) ††</t>
  </si>
  <si>
    <t>* Baseline Rate = Average of Magnolia, Molina and United from CYs 2020 and 2021 Actual.</t>
  </si>
  <si>
    <t xml:space="preserve">** New Measures Floor - Calculated at 75% of the SFY 26 increase between the Baseline and Target. If CCO achieves New Measures Floor rate for these measures, but does not reach the Target, measure will be prorated. </t>
  </si>
  <si>
    <t>† Based on Oregon Health Authority CCO Quality Metric</t>
  </si>
  <si>
    <t>†† A/E Ratio Improvement – QIPP PPHR Reports. During SFY 2025, the Division of Medicaid provided quarterly reports to the CCOs of Potentially Preventable Hospital Returns (PPHR) that show an Actual-to-Expected ratio (A/E Ratio) for each CCO. CYs 2021 and 2022 will serve as the Baseline Years (V.40). During SFY 26, CCOs will be required to improve their A/E Ratio compared to the Baseline Years by 2.0% if the Baseline A/E Ratio is &gt;1.0 or not allow the A/E Ratio to be &gt;1.0 for the reporting period if the Baseline A/E Ratio is &lt;1.0.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</si>
</sst>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sz val="10"/>
      <color rgb="FF00206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9" fontId="4" fillId="3" borderId="7" xfId="1" applyFont="1" applyFill="1" applyBorder="1" applyAlignment="1">
      <alignment horizontal="center" vertical="center" wrapText="1"/>
    </xf>
    <xf numFmtId="9" fontId="4" fillId="3" borderId="8" xfId="1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9" fontId="4" fillId="3" borderId="10" xfId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9" fontId="4" fillId="3" borderId="12" xfId="1" applyFont="1" applyFill="1" applyBorder="1" applyAlignment="1">
      <alignment horizontal="center" vertical="center" wrapText="1"/>
    </xf>
    <xf numFmtId="9" fontId="4" fillId="3" borderId="13" xfId="1" applyFont="1" applyFill="1" applyBorder="1" applyAlignment="1">
      <alignment horizontal="center" vertical="center" wrapText="1"/>
    </xf>
    <xf numFmtId="9" fontId="4" fillId="3" borderId="14" xfId="1" applyFont="1" applyFill="1" applyBorder="1" applyAlignment="1">
      <alignment horizontal="center" vertical="center" wrapText="1"/>
    </xf>
    <xf numFmtId="9" fontId="4" fillId="3" borderId="15" xfId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0" fontId="3" fillId="5" borderId="12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10" fontId="3" fillId="0" borderId="12" xfId="1" applyNumberFormat="1" applyFont="1" applyBorder="1" applyAlignment="1">
      <alignment horizontal="center" vertical="center"/>
    </xf>
    <xf numFmtId="10" fontId="3" fillId="0" borderId="16" xfId="1" applyNumberFormat="1" applyFont="1" applyBorder="1" applyAlignment="1">
      <alignment horizontal="center" vertical="center"/>
    </xf>
    <xf numFmtId="10" fontId="6" fillId="0" borderId="14" xfId="1" applyNumberFormat="1" applyFont="1" applyFill="1" applyBorder="1" applyAlignment="1">
      <alignment horizontal="center" vertical="center" wrapText="1"/>
    </xf>
    <xf numFmtId="10" fontId="6" fillId="6" borderId="14" xfId="1" applyNumberFormat="1" applyFont="1" applyFill="1" applyBorder="1" applyAlignment="1">
      <alignment horizontal="center" vertical="center" wrapText="1"/>
    </xf>
    <xf numFmtId="2" fontId="3" fillId="0" borderId="0" xfId="0" applyNumberFormat="1" applyFont="1"/>
    <xf numFmtId="10" fontId="3" fillId="0" borderId="12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/>
    </xf>
    <xf numFmtId="10" fontId="3" fillId="7" borderId="16" xfId="1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10" fontId="7" fillId="0" borderId="12" xfId="0" applyNumberFormat="1" applyFont="1" applyBorder="1" applyAlignment="1">
      <alignment horizontal="center" vertical="center"/>
    </xf>
    <xf numFmtId="10" fontId="3" fillId="0" borderId="12" xfId="1" applyNumberFormat="1" applyFont="1" applyFill="1" applyBorder="1" applyAlignment="1">
      <alignment horizontal="center" vertical="center"/>
    </xf>
    <xf numFmtId="10" fontId="3" fillId="0" borderId="16" xfId="1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0" fontId="3" fillId="0" borderId="24" xfId="0" applyNumberFormat="1" applyFont="1" applyBorder="1" applyAlignment="1">
      <alignment vertical="center"/>
    </xf>
    <xf numFmtId="10" fontId="3" fillId="0" borderId="25" xfId="1" applyNumberFormat="1" applyFont="1" applyBorder="1" applyAlignment="1">
      <alignment horizontal="center" vertical="center"/>
    </xf>
    <xf numFmtId="10" fontId="6" fillId="6" borderId="26" xfId="1" applyNumberFormat="1" applyFont="1" applyFill="1" applyBorder="1" applyAlignment="1">
      <alignment horizontal="center" vertical="center" wrapText="1"/>
    </xf>
    <xf numFmtId="9" fontId="3" fillId="0" borderId="0" xfId="1" applyFont="1"/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msmedicaid-my.sharepoint.com/personal/shatara_bogan_medicaid_ms_gov/Documents/Managed%20Care%20Financial%20Oversight/CCO%20Capitation%20Rates/CCO%20Incentive%20Withhold/Quality%20Measures/SFY%202026/SFY%202026%20CCO%20Incentive-Withhold%20Measures%20-%20CCOs%20-%204%2024%202025.xlsx" TargetMode="External"/><Relationship Id="rId2" Type="http://schemas.microsoft.com/office/2019/04/relationships/externalLinkLongPath" Target="SFY%202026%20CCO%20Incentive-Withhold%20Measures%20-%20CCOs%20-%204%2024%202025.xlsx?27249961" TargetMode="External"/><Relationship Id="rId1" Type="http://schemas.openxmlformats.org/officeDocument/2006/relationships/externalLinkPath" Target="file:///\\27249961\SFY%202026%20CCO%20Incentive-Withhold%20Measures%20-%20CCOs%20-%204%2024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FY 26 Target Rate"/>
      <sheetName val="CCO Member Months"/>
      <sheetName val="CY 2021 CCO Measures"/>
    </sheetNames>
    <sheetDataSet>
      <sheetData sheetId="0"/>
      <sheetData sheetId="1">
        <row r="21">
          <cell r="D21">
            <v>0.19808668097095308</v>
          </cell>
          <cell r="E21">
            <v>0.20431993741740562</v>
          </cell>
          <cell r="H21">
            <v>9.8612655913234259E-2</v>
          </cell>
          <cell r="I21">
            <v>0.11119001897759227</v>
          </cell>
          <cell r="M21">
            <v>0.18884115427972337</v>
          </cell>
          <cell r="N21">
            <v>0.19894955244109139</v>
          </cell>
        </row>
        <row r="22">
          <cell r="E22">
            <v>0.39715455523342946</v>
          </cell>
          <cell r="I22">
            <v>0.21612977711141551</v>
          </cell>
          <cell r="N22">
            <v>0.38671566765515503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B429-E836-41DE-997E-31D47B8398E2}">
  <sheetPr>
    <pageSetUpPr fitToPage="1"/>
  </sheetPr>
  <dimension ref="A1:O1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6" sqref="E6"/>
    </sheetView>
  </sheetViews>
  <sheetFormatPr defaultColWidth="9.28515625" defaultRowHeight="26.25" customHeight="1" x14ac:dyDescent="0.25"/>
  <cols>
    <col min="1" max="1" width="12.42578125" style="6" customWidth="1"/>
    <col min="2" max="2" width="14.85546875" style="6" customWidth="1"/>
    <col min="3" max="3" width="17.42578125" style="6" customWidth="1"/>
    <col min="4" max="9" width="12.28515625" style="6" customWidth="1"/>
    <col min="10" max="11" width="12" style="44" customWidth="1"/>
    <col min="12" max="12" width="17.85546875" style="44" customWidth="1"/>
    <col min="13" max="13" width="1.85546875" style="44" customWidth="1"/>
    <col min="14" max="14" width="11.7109375" style="44" customWidth="1"/>
    <col min="15" max="15" width="1.5703125" style="6" customWidth="1"/>
    <col min="16" max="16384" width="9.28515625" style="6"/>
  </cols>
  <sheetData>
    <row r="1" spans="1:15" ht="33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/>
      <c r="N1" s="5"/>
    </row>
    <row r="2" spans="1:15" ht="33" customHeight="1" x14ac:dyDescent="0.25">
      <c r="A2" s="7" t="s">
        <v>1</v>
      </c>
      <c r="B2" s="8"/>
      <c r="C2" s="8" t="s">
        <v>2</v>
      </c>
      <c r="D2" s="8" t="s">
        <v>3</v>
      </c>
      <c r="E2" s="8"/>
      <c r="F2" s="8" t="s">
        <v>4</v>
      </c>
      <c r="G2" s="8"/>
      <c r="H2" s="8" t="s">
        <v>5</v>
      </c>
      <c r="I2" s="8"/>
      <c r="J2" s="9" t="s">
        <v>6</v>
      </c>
      <c r="K2" s="10" t="s">
        <v>7</v>
      </c>
      <c r="L2" s="11" t="s">
        <v>8</v>
      </c>
      <c r="M2"/>
      <c r="N2" s="12" t="s">
        <v>9</v>
      </c>
    </row>
    <row r="3" spans="1:15" ht="26.1" customHeight="1" x14ac:dyDescent="0.25">
      <c r="A3" s="13"/>
      <c r="B3" s="14"/>
      <c r="C3" s="14"/>
      <c r="D3" s="15" t="s">
        <v>10</v>
      </c>
      <c r="E3" s="15" t="s">
        <v>11</v>
      </c>
      <c r="F3" s="15" t="s">
        <v>12</v>
      </c>
      <c r="G3" s="15" t="s">
        <v>11</v>
      </c>
      <c r="H3" s="15" t="s">
        <v>12</v>
      </c>
      <c r="I3" s="15" t="s">
        <v>11</v>
      </c>
      <c r="J3" s="16"/>
      <c r="K3" s="17"/>
      <c r="L3" s="18"/>
      <c r="M3"/>
      <c r="N3" s="12"/>
    </row>
    <row r="4" spans="1:15" ht="40.5" customHeight="1" thickBot="1" x14ac:dyDescent="0.3">
      <c r="A4" s="13"/>
      <c r="B4" s="14"/>
      <c r="C4" s="14"/>
      <c r="D4" s="15"/>
      <c r="E4" s="15"/>
      <c r="F4" s="15"/>
      <c r="G4" s="15"/>
      <c r="H4" s="15"/>
      <c r="I4" s="15"/>
      <c r="J4" s="16"/>
      <c r="K4" s="9"/>
      <c r="L4" s="18"/>
      <c r="M4"/>
      <c r="N4" s="19"/>
    </row>
    <row r="5" spans="1:15" ht="72.75" customHeight="1" x14ac:dyDescent="0.25">
      <c r="A5" s="13" t="s">
        <v>13</v>
      </c>
      <c r="B5" s="14"/>
      <c r="C5" s="20"/>
      <c r="D5" s="21"/>
      <c r="E5" s="22">
        <v>4.7100000000000003E-2</v>
      </c>
      <c r="F5" s="21"/>
      <c r="G5" s="21">
        <v>6.5500000000000003E-2</v>
      </c>
      <c r="H5" s="21"/>
      <c r="I5" s="21">
        <v>5.1999999999999998E-2</v>
      </c>
      <c r="J5" s="23">
        <f>AVERAGE((E5*'[1]CCO Member Months'!$E$22)+(G5*'[1]CCO Member Months'!$I$22)+(I5*'[1]CCO Member Months'!$N$22))</f>
        <v>5.2971694670360309E-2</v>
      </c>
      <c r="K5" s="24">
        <f>((L5-J5)*75%)+J5</f>
        <v>5.495813322049882E-2</v>
      </c>
      <c r="L5" s="25">
        <f>J5*1.05</f>
        <v>5.5620279403878328E-2</v>
      </c>
      <c r="M5"/>
      <c r="N5" s="26"/>
      <c r="O5" s="27"/>
    </row>
    <row r="6" spans="1:15" ht="45.75" customHeight="1" x14ac:dyDescent="0.25">
      <c r="A6" s="13" t="s">
        <v>14</v>
      </c>
      <c r="B6" s="14"/>
      <c r="C6" s="20" t="s">
        <v>15</v>
      </c>
      <c r="D6" s="21">
        <v>0.57420000000000004</v>
      </c>
      <c r="E6" s="28">
        <v>0.53039999999999998</v>
      </c>
      <c r="F6" s="21">
        <v>0.49640000000000001</v>
      </c>
      <c r="G6" s="21">
        <v>0.47049999999999997</v>
      </c>
      <c r="H6" s="21">
        <v>0.51339999999999997</v>
      </c>
      <c r="I6" s="21">
        <v>0.51800000000000002</v>
      </c>
      <c r="J6" s="23">
        <f>AVERAGE(D6*'[1]CCO Member Months'!$D$21)+(E6*'[1]CCO Member Months'!$E$21)+(F6*'[1]CCO Member Months'!$H$21)+(G6*'[1]CCO Member Months'!$I$21)+(H6*'[1]CCO Member Months'!$M$21)+(I6*'[1]CCO Member Months'!$N$21)</f>
        <v>0.52338581011569518</v>
      </c>
      <c r="K6" s="24">
        <f>((L6-J6)*75%)+J6</f>
        <v>0.54301277799503378</v>
      </c>
      <c r="L6" s="26">
        <f>J6*1.05</f>
        <v>0.54955510062147994</v>
      </c>
      <c r="M6"/>
      <c r="N6" s="26"/>
    </row>
    <row r="7" spans="1:15" ht="48.75" customHeight="1" x14ac:dyDescent="0.25">
      <c r="A7" s="13" t="s">
        <v>16</v>
      </c>
      <c r="B7" s="14"/>
      <c r="C7" s="20" t="s">
        <v>17</v>
      </c>
      <c r="D7" s="29">
        <v>0.49530000000000002</v>
      </c>
      <c r="E7" s="29">
        <v>0.51800000000000002</v>
      </c>
      <c r="F7" s="29">
        <v>0.59770000000000001</v>
      </c>
      <c r="G7" s="29">
        <v>0.59230000000000005</v>
      </c>
      <c r="H7" s="29">
        <v>0.49070000000000003</v>
      </c>
      <c r="I7" s="29">
        <v>0.55420000000000003</v>
      </c>
      <c r="J7" s="23">
        <f>AVERAGE(D7*'[1]CCO Member Months'!$D$21)+(E7*'[1]CCO Member Months'!$E$21)+(F7*'[1]CCO Member Months'!$H$21)+(G7*'[1]CCO Member Months'!$I$21)+(H7*'[1]CCO Member Months'!$M$21)+(I7*'[1]CCO Member Months'!$N$21)</f>
        <v>0.53167088971481036</v>
      </c>
      <c r="K7" s="30"/>
      <c r="L7" s="26">
        <f>J7*1.02</f>
        <v>0.54230430750910652</v>
      </c>
      <c r="M7"/>
      <c r="N7" s="26">
        <v>0.55585659052561409</v>
      </c>
    </row>
    <row r="8" spans="1:15" ht="56.25" customHeight="1" x14ac:dyDescent="0.25">
      <c r="A8" s="13" t="s">
        <v>18</v>
      </c>
      <c r="B8" s="14"/>
      <c r="C8" s="20" t="s">
        <v>19</v>
      </c>
      <c r="D8" s="29">
        <v>0.65339999999999998</v>
      </c>
      <c r="E8" s="29">
        <v>0.68530000000000002</v>
      </c>
      <c r="F8" s="29">
        <v>0.61709999999999998</v>
      </c>
      <c r="G8" s="29">
        <v>0.66790000000000005</v>
      </c>
      <c r="H8" s="29">
        <v>0.66959999999999997</v>
      </c>
      <c r="I8" s="29">
        <v>0.66969999999999996</v>
      </c>
      <c r="J8" s="23">
        <f>AVERAGE(D8*'[1]CCO Member Months'!$D$21)+(E8*'[1]CCO Member Months'!$E$21)+(F8*'[1]CCO Member Months'!$H$21)+(G8*'[1]CCO Member Months'!$I$21)+(H8*'[1]CCO Member Months'!$M$21)+(I8*'[1]CCO Member Months'!$N$21)</f>
        <v>0.66425252627326126</v>
      </c>
      <c r="K8" s="30"/>
      <c r="L8" s="25">
        <f>N8</f>
        <v>0.71360000000000001</v>
      </c>
      <c r="M8"/>
      <c r="N8" s="26">
        <v>0.71360000000000001</v>
      </c>
    </row>
    <row r="9" spans="1:15" ht="65.25" customHeight="1" x14ac:dyDescent="0.25">
      <c r="A9" s="13" t="s">
        <v>20</v>
      </c>
      <c r="B9" s="14"/>
      <c r="C9" s="20"/>
      <c r="D9" s="29">
        <v>0.70320000000000005</v>
      </c>
      <c r="E9" s="29">
        <v>0.75180000000000002</v>
      </c>
      <c r="F9" s="29">
        <v>0.68130000000000002</v>
      </c>
      <c r="G9" s="29">
        <v>0.67149999999999999</v>
      </c>
      <c r="H9" s="29">
        <v>0.79559999999999997</v>
      </c>
      <c r="I9" s="29">
        <v>0.80049999999999999</v>
      </c>
      <c r="J9" s="23">
        <f>AVERAGE(D9*'[1]CCO Member Months'!$D$21)+(E9*'[1]CCO Member Months'!$E$21)+(F9*'[1]CCO Member Months'!$H$21)+(G9*'[1]CCO Member Months'!$I$21)+(H9*'[1]CCO Member Months'!$M$21)+(I9*'[1]CCO Member Months'!$N$21)</f>
        <v>0.74425232230036109</v>
      </c>
      <c r="K9" s="24">
        <f>((L9-J9)*75%)+J9</f>
        <v>0.77216178438662464</v>
      </c>
      <c r="L9" s="26">
        <f>J9*1.05</f>
        <v>0.78146493841537923</v>
      </c>
      <c r="M9"/>
      <c r="N9" s="26"/>
    </row>
    <row r="10" spans="1:15" ht="52.5" customHeight="1" x14ac:dyDescent="0.25">
      <c r="A10" s="31" t="s">
        <v>21</v>
      </c>
      <c r="B10" s="32"/>
      <c r="C10" s="20"/>
      <c r="D10" s="29"/>
      <c r="E10" s="29"/>
      <c r="F10" s="33">
        <v>7.9999999999999996E-6</v>
      </c>
      <c r="G10" s="33">
        <v>6.6E-3</v>
      </c>
      <c r="H10" s="33"/>
      <c r="I10" s="33">
        <v>1.46E-2</v>
      </c>
      <c r="J10" s="34">
        <f>AVERAGE(D10*'[1]CCO Member Months'!$D$21)+(E10*'[1]CCO Member Months'!$E$21)+(F10*'[1]CCO Member Months'!$H$21)+(G10*'[1]CCO Member Months'!$I$21)+(H10*'[1]CCO Member Months'!$M$21)+(I10*'[1]CCO Member Months'!$N$21)</f>
        <v>3.6393064921393489E-3</v>
      </c>
      <c r="K10" s="35">
        <f>L10*75%</f>
        <v>3.7500000000000006E-2</v>
      </c>
      <c r="L10" s="25">
        <v>0.05</v>
      </c>
      <c r="M10"/>
      <c r="N10" s="26"/>
    </row>
    <row r="11" spans="1:15" ht="93" customHeight="1" x14ac:dyDescent="0.25">
      <c r="A11" s="13" t="s">
        <v>22</v>
      </c>
      <c r="B11" s="14"/>
      <c r="C11" s="20"/>
      <c r="D11" s="29">
        <v>0.28249999999999997</v>
      </c>
      <c r="E11" s="29">
        <v>0.26119999999999999</v>
      </c>
      <c r="F11" s="29">
        <v>0.25</v>
      </c>
      <c r="G11" s="29">
        <v>0.26519999999999999</v>
      </c>
      <c r="H11" s="29">
        <v>0.26219999999999999</v>
      </c>
      <c r="I11" s="29">
        <v>0.29060000000000002</v>
      </c>
      <c r="J11" s="23">
        <f>AVERAGE(D11*'[1]CCO Member Months'!$D$21)+(E11*'[1]CCO Member Months'!$E$21)+(F11*'[1]CCO Member Months'!$H$21)+(G11*'[1]CCO Member Months'!$I$21)+(H11*'[1]CCO Member Months'!$M$21)+(I11*'[1]CCO Member Months'!$N$21)</f>
        <v>0.27079750263041125</v>
      </c>
      <c r="K11" s="24">
        <f>((L11-J11)*75%)+J11</f>
        <v>0.28095240897905166</v>
      </c>
      <c r="L11" s="26">
        <f>J11*1.05</f>
        <v>0.2843373777619318</v>
      </c>
      <c r="M11"/>
      <c r="N11" s="26"/>
    </row>
    <row r="12" spans="1:15" ht="99" customHeight="1" x14ac:dyDescent="0.25">
      <c r="A12" s="36" t="s">
        <v>23</v>
      </c>
      <c r="B12" s="37"/>
      <c r="C12" s="20" t="s">
        <v>24</v>
      </c>
      <c r="D12" s="29">
        <v>0.50270000000000004</v>
      </c>
      <c r="E12" s="29">
        <v>0.51590000000000003</v>
      </c>
      <c r="F12" s="29">
        <v>0.59230000000000005</v>
      </c>
      <c r="G12" s="29">
        <v>0.58179999999999998</v>
      </c>
      <c r="H12" s="29">
        <v>0.50849999999999995</v>
      </c>
      <c r="I12" s="29">
        <v>0.5282</v>
      </c>
      <c r="J12" s="23">
        <f>AVERAGE(D12*'[1]CCO Member Months'!$D$21)+(E12*'[1]CCO Member Months'!$E$21)+(F12*'[1]CCO Member Months'!$H$21)+(G12*'[1]CCO Member Months'!$I$21)+(H12*'[1]CCO Member Months'!$M$21)+(I12*'[1]CCO Member Months'!$N$21)</f>
        <v>0.52919633992693327</v>
      </c>
      <c r="K12" s="24">
        <f>((L12-J12)*75%)+J12</f>
        <v>0.54904120267419332</v>
      </c>
      <c r="L12" s="26">
        <f>J12*1.05</f>
        <v>0.55565615692327996</v>
      </c>
      <c r="M12"/>
      <c r="N12" s="26"/>
    </row>
    <row r="13" spans="1:15" ht="93.95" customHeight="1" x14ac:dyDescent="0.25">
      <c r="A13" s="13" t="s">
        <v>25</v>
      </c>
      <c r="B13" s="14"/>
      <c r="C13" s="20" t="s">
        <v>26</v>
      </c>
      <c r="D13" s="29">
        <v>0.47920000000000001</v>
      </c>
      <c r="E13" s="29">
        <v>0.47989999999999999</v>
      </c>
      <c r="F13" s="29">
        <v>0.48649999999999999</v>
      </c>
      <c r="G13" s="29">
        <v>0.58620000000000005</v>
      </c>
      <c r="H13" s="29">
        <v>0.50760000000000005</v>
      </c>
      <c r="I13" s="29">
        <v>0.46150000000000002</v>
      </c>
      <c r="J13" s="23">
        <f>AVERAGE(D13*'[1]CCO Member Months'!$D$21)+(E13*'[1]CCO Member Months'!$E$21)+(F13*'[1]CCO Member Months'!$H$21)+(G13*'[1]CCO Member Months'!$I$21)+(H13*'[1]CCO Member Months'!$M$21)+(I13*'[1]CCO Member Months'!$N$21)</f>
        <v>0.49380191007829799</v>
      </c>
      <c r="K13" s="30"/>
      <c r="L13" s="25">
        <f>N13</f>
        <v>0.53836347680307717</v>
      </c>
      <c r="M13"/>
      <c r="N13" s="26">
        <v>0.53836347680307717</v>
      </c>
    </row>
    <row r="14" spans="1:15" ht="93.95" customHeight="1" thickBot="1" x14ac:dyDescent="0.3">
      <c r="A14" s="38" t="s">
        <v>27</v>
      </c>
      <c r="B14" s="39"/>
      <c r="C14" s="40"/>
      <c r="D14" s="41"/>
      <c r="E14" s="41"/>
      <c r="F14" s="41"/>
      <c r="G14" s="41"/>
      <c r="H14" s="41"/>
      <c r="I14" s="41"/>
      <c r="J14" s="42"/>
      <c r="K14" s="30"/>
      <c r="L14" s="43" t="s">
        <v>28</v>
      </c>
      <c r="M14"/>
      <c r="N14" s="6"/>
    </row>
    <row r="15" spans="1:15" ht="19.7" customHeight="1" x14ac:dyDescent="0.25">
      <c r="A15" s="6" t="s">
        <v>29</v>
      </c>
    </row>
    <row r="16" spans="1:15" s="46" customFormat="1" ht="34.35" customHeight="1" x14ac:dyDescent="0.25">
      <c r="A16" s="45" t="s">
        <v>30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 ht="20.25" customHeight="1" x14ac:dyDescent="0.25">
      <c r="A17" s="47" t="s">
        <v>31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1:12" ht="77.25" customHeight="1" x14ac:dyDescent="0.25">
      <c r="A18" s="48" t="s">
        <v>32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</sheetData>
  <sheetProtection algorithmName="SHA-512" hashValue="xKysCN6dwe02FZCTqebKwzyxoOa07nokUlfHYElnyjaNcG+f+YhzuhuVhpif9DvPTvOxBxpsQFdcnvFvaiWp1w==" saltValue="iyALj8EHGJ8vHdJsWMIkdg==" spinCount="100000" sheet="1" objects="1" scenarios="1"/>
  <mergeCells count="29">
    <mergeCell ref="A18:L18"/>
    <mergeCell ref="A11:B11"/>
    <mergeCell ref="A12:B12"/>
    <mergeCell ref="A13:B13"/>
    <mergeCell ref="A14:B14"/>
    <mergeCell ref="A16:L16"/>
    <mergeCell ref="A17:L17"/>
    <mergeCell ref="A5:B5"/>
    <mergeCell ref="A6:B6"/>
    <mergeCell ref="A7:B7"/>
    <mergeCell ref="A8:B8"/>
    <mergeCell ref="A9:B9"/>
    <mergeCell ref="A10:B10"/>
    <mergeCell ref="N2:N4"/>
    <mergeCell ref="D3:D4"/>
    <mergeCell ref="E3:E4"/>
    <mergeCell ref="F3:F4"/>
    <mergeCell ref="G3:G4"/>
    <mergeCell ref="H3:H4"/>
    <mergeCell ref="I3:I4"/>
    <mergeCell ref="A1:L1"/>
    <mergeCell ref="A2:B4"/>
    <mergeCell ref="C2:C4"/>
    <mergeCell ref="D2:E2"/>
    <mergeCell ref="F2:G2"/>
    <mergeCell ref="H2:I2"/>
    <mergeCell ref="J2:J4"/>
    <mergeCell ref="K2:K4"/>
    <mergeCell ref="L2:L4"/>
  </mergeCells>
  <pageMargins left="0.25" right="0.25" top="0.75" bottom="0.75" header="0.3" footer="0.3"/>
  <pageSetup scale="47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SFY 26 Target Rate</vt:lpstr>
      <vt:lpstr>'SFY 26 Target Rate'!Print_Area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Shatara M. Bogan</dc:creator>
  <cp:lastModifiedBy>Shatara M. Bogan</cp:lastModifiedBy>
  <dcterms:created xsi:type="dcterms:W3CDTF">2025-08-28T21:34:48Z</dcterms:created>
  <dcterms:modified xsi:type="dcterms:W3CDTF">2025-08-28T21:39:30Z</dcterms:modified>
</cp:coreProperties>
</file>