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ET-CON\MS_MCO VBP\4-Program Design\4-Mississippi Outcomes for Maternal Safety (MOMS)\4-MOMS Assessment\"/>
    </mc:Choice>
  </mc:AlternateContent>
  <workbookProtection workbookAlgorithmName="SHA-512" workbookHashValue="rEhYLA6UnNvsBZgL9IMt8Eldr452gDWiRr81U+cc2kSBaXVAx+Ht38rXbm0GplUkRuhK5/h1lpjyOGK9iuIhcA==" workbookSaltValue="WVVVoRjidYG1bDm4XqQxrA==" workbookSpinCount="100000" lockStructure="1"/>
  <bookViews>
    <workbookView xWindow="5310" yWindow="2505" windowWidth="25125" windowHeight="14220" activeTab="1"/>
  </bookViews>
  <sheets>
    <sheet name="Information" sheetId="15" r:id="rId1"/>
    <sheet name="MOMS Assessment" sheetId="8" r:id="rId2"/>
    <sheet name="MOMS Risk Level Calculation" sheetId="13" r:id="rId3"/>
    <sheet name="REF_SMM Marker Criteria" sheetId="14" r:id="rId4"/>
    <sheet name="REF_Resources" sheetId="11" r:id="rId5"/>
  </sheets>
  <definedNames>
    <definedName name="_xlnm._FilterDatabase" localSheetId="2" hidden="1">'MOMS Risk Level Calculation'!$B$21:$G$81</definedName>
    <definedName name="_xlnm._FilterDatabase" localSheetId="3" hidden="1">'REF_SMM Marker Criteria'!$B$4:$E$60</definedName>
    <definedName name="_xlnm.Print_Titles" localSheetId="1">'MOMS Assessment'!$1:$13</definedName>
    <definedName name="_xlnm.Print_Titles" localSheetId="2">'MOMS Risk Level Calculation'!$19:$21</definedName>
    <definedName name="_xlnm.Print_Titles" localSheetId="3">'REF_SMM Marker Criteria'!$1:$4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3" l="1"/>
  <c r="B3" i="8" l="1"/>
  <c r="D9" i="13" l="1"/>
  <c r="D8" i="13"/>
  <c r="D7" i="13"/>
  <c r="D6" i="13"/>
  <c r="D5" i="13"/>
  <c r="G26" i="13" l="1"/>
  <c r="G62" i="13" l="1"/>
  <c r="G81" i="13" l="1"/>
  <c r="G80" i="13"/>
  <c r="G78" i="13"/>
  <c r="G79" i="13"/>
  <c r="G77" i="13"/>
  <c r="G76" i="13"/>
  <c r="G75" i="13"/>
  <c r="G74" i="13"/>
  <c r="G68" i="13"/>
  <c r="G73" i="13"/>
  <c r="G69" i="13"/>
  <c r="G70" i="13"/>
  <c r="G71" i="13"/>
  <c r="G72" i="13"/>
  <c r="G67" i="13"/>
  <c r="G64" i="13"/>
  <c r="G65" i="13"/>
  <c r="G66" i="13"/>
  <c r="G63" i="13"/>
  <c r="G59" i="13"/>
  <c r="G60" i="13"/>
  <c r="G61" i="13"/>
  <c r="G58" i="13"/>
  <c r="G57" i="13"/>
  <c r="G52" i="13"/>
  <c r="G53" i="13"/>
  <c r="G54" i="13"/>
  <c r="G55" i="13"/>
  <c r="G56" i="13"/>
  <c r="G51" i="13"/>
  <c r="G50" i="13"/>
  <c r="G49" i="13"/>
  <c r="G44" i="13"/>
  <c r="G45" i="13"/>
  <c r="G46" i="13"/>
  <c r="G47" i="13"/>
  <c r="G48" i="13"/>
  <c r="G43" i="13"/>
  <c r="G39" i="13"/>
  <c r="G40" i="13"/>
  <c r="G41" i="13"/>
  <c r="G42" i="13"/>
  <c r="G38" i="13"/>
  <c r="G34" i="13"/>
  <c r="G35" i="13"/>
  <c r="G36" i="13"/>
  <c r="G37" i="13"/>
  <c r="G31" i="13"/>
  <c r="G32" i="13"/>
  <c r="G33" i="13"/>
  <c r="G30" i="13"/>
  <c r="G28" i="13"/>
  <c r="G29" i="13"/>
  <c r="G27" i="13"/>
  <c r="C15" i="13"/>
  <c r="E15" i="13" s="1"/>
  <c r="G25" i="13"/>
  <c r="G24" i="13"/>
  <c r="G23" i="13"/>
  <c r="C14" i="13" l="1"/>
  <c r="E14" i="13" s="1"/>
  <c r="C16" i="13"/>
  <c r="E16" i="13" s="1"/>
  <c r="E11" i="14" l="1"/>
  <c r="E19" i="14"/>
  <c r="E59" i="14"/>
  <c r="E29" i="14"/>
  <c r="E34" i="14"/>
  <c r="E23" i="14"/>
  <c r="E7" i="14"/>
  <c r="E38" i="14"/>
  <c r="E50" i="14"/>
  <c r="E8" i="14"/>
  <c r="E10" i="14"/>
  <c r="E20" i="14"/>
  <c r="E46" i="14"/>
  <c r="E52" i="14"/>
  <c r="E31" i="14"/>
  <c r="E60" i="14"/>
  <c r="E15" i="14"/>
  <c r="E17" i="14"/>
  <c r="E36" i="14"/>
  <c r="E26" i="14"/>
  <c r="E40" i="14"/>
  <c r="E39" i="14"/>
  <c r="E33" i="14"/>
  <c r="E28" i="14"/>
  <c r="E47" i="14"/>
  <c r="E55" i="14"/>
  <c r="E53" i="14"/>
  <c r="E5" i="14"/>
  <c r="E37" i="14"/>
  <c r="E18" i="14"/>
  <c r="E24" i="14"/>
  <c r="E12" i="14"/>
  <c r="E43" i="14"/>
  <c r="E48" i="14"/>
  <c r="E13" i="14"/>
  <c r="E25" i="14"/>
  <c r="E51" i="14"/>
  <c r="E42" i="14"/>
  <c r="E16" i="14"/>
  <c r="E21" i="14"/>
  <c r="E35" i="14"/>
  <c r="E45" i="14"/>
  <c r="E32" i="14"/>
  <c r="E30" i="14"/>
  <c r="E22" i="14"/>
  <c r="E44" i="14"/>
  <c r="E56" i="14"/>
  <c r="E41" i="14"/>
  <c r="E27" i="14"/>
  <c r="E14" i="14"/>
  <c r="E57" i="14"/>
  <c r="E49" i="14"/>
  <c r="E6" i="14"/>
  <c r="E58" i="14"/>
  <c r="E54" i="14"/>
  <c r="E9" i="14"/>
  <c r="E17" i="13"/>
  <c r="G13" i="13" s="1"/>
  <c r="G16" i="13" l="1"/>
  <c r="G18" i="13"/>
  <c r="F10" i="8"/>
  <c r="F11" i="8" l="1"/>
  <c r="F12" i="8"/>
</calcChain>
</file>

<file path=xl/sharedStrings.xml><?xml version="1.0" encoding="utf-8"?>
<sst xmlns="http://schemas.openxmlformats.org/spreadsheetml/2006/main" count="521" uniqueCount="244">
  <si>
    <t>Multiple gestation</t>
  </si>
  <si>
    <t>Asthma</t>
  </si>
  <si>
    <t>Preexisting diabetes mellitus</t>
  </si>
  <si>
    <t>Cardiac valvular disease</t>
  </si>
  <si>
    <t xml:space="preserve">Congenital heart disease </t>
  </si>
  <si>
    <t>Chronic renal disease</t>
  </si>
  <si>
    <t xml:space="preserve">Human immunodeficiency virus </t>
  </si>
  <si>
    <t>Sickle cell disease</t>
  </si>
  <si>
    <t xml:space="preserve">Systemic lupus erythematosus </t>
  </si>
  <si>
    <t>Gestational hypertension</t>
  </si>
  <si>
    <t xml:space="preserve">Severe preeclampsia  </t>
  </si>
  <si>
    <t>Preexisting hypertension</t>
  </si>
  <si>
    <t>Placenta previa</t>
  </si>
  <si>
    <t>Unspecified preeclampsia</t>
  </si>
  <si>
    <t>Chronic congestive heart failure</t>
  </si>
  <si>
    <t>Mississippi Outcomes for Maternal Safety (MOMS) Assessment</t>
  </si>
  <si>
    <t>To be completed by clinical personnel prior to discharge.</t>
  </si>
  <si>
    <t>Patient Information</t>
  </si>
  <si>
    <t>Patient Name:</t>
  </si>
  <si>
    <t>Date of Birth:</t>
  </si>
  <si>
    <t>Medicaid ID (if applicable):</t>
  </si>
  <si>
    <t>Delivery Date:</t>
  </si>
  <si>
    <t>Race:</t>
  </si>
  <si>
    <t>Patient Residence is more than 100 miles from delivery center:</t>
  </si>
  <si>
    <t>Ethnicity:</t>
  </si>
  <si>
    <t>Clinical Diagnoses and Complications</t>
  </si>
  <si>
    <t>Previous cesarean birth</t>
  </si>
  <si>
    <t>Cardiac Diseases:</t>
  </si>
  <si>
    <t>Mild to Moderate preeclampsia</t>
  </si>
  <si>
    <t>Mild to moderate preeclampsia</t>
  </si>
  <si>
    <t>Renal Disease:</t>
  </si>
  <si>
    <t>HELLP Syndrome</t>
  </si>
  <si>
    <t>Body Mass Index (BMI) is greater than 30:</t>
  </si>
  <si>
    <t>Hemorrhage</t>
  </si>
  <si>
    <t>Infection/Sepsis</t>
  </si>
  <si>
    <t>Surgical, Bladder, and Bowel Complications</t>
  </si>
  <si>
    <t>Injury</t>
  </si>
  <si>
    <t>Thrombotic Embolism</t>
  </si>
  <si>
    <t>Amniotic Fluid Embolism</t>
  </si>
  <si>
    <t>Anesthesia Complications</t>
  </si>
  <si>
    <t>Cerebrovasular accident</t>
  </si>
  <si>
    <t>Pulmonary Disease</t>
  </si>
  <si>
    <t>Cardiomyopathy</t>
  </si>
  <si>
    <t>Placental abruption</t>
  </si>
  <si>
    <t>Hypertensive Diseases:</t>
  </si>
  <si>
    <t>Other:</t>
  </si>
  <si>
    <t>Severe Maternal Morbidity: Screening and Review</t>
  </si>
  <si>
    <t>Mental Health:</t>
  </si>
  <si>
    <t>Substance Use:</t>
  </si>
  <si>
    <t>Current substance use disorder</t>
  </si>
  <si>
    <t>History of substance abuse</t>
  </si>
  <si>
    <t>Current alcohol use disorder</t>
  </si>
  <si>
    <t>History of alcohol abuse</t>
  </si>
  <si>
    <t>Edinburg Post Partum Scale score &gt;= 12</t>
  </si>
  <si>
    <t>Major mental health diagnosis (treated/controlled)</t>
  </si>
  <si>
    <t>Suicidal ideation</t>
  </si>
  <si>
    <t>Edinburg Post Partum Scale score between 9-11</t>
  </si>
  <si>
    <t>Food insecurity</t>
  </si>
  <si>
    <t>Housing instability</t>
  </si>
  <si>
    <t>Transportation insecurity</t>
  </si>
  <si>
    <t>Utility difficulties</t>
  </si>
  <si>
    <t>Imprisonment and other incarceration</t>
  </si>
  <si>
    <t>Other social needs that put the patient at a higher risk for negative outcomes (list below)</t>
  </si>
  <si>
    <r>
      <t xml:space="preserve">Infant Information </t>
    </r>
    <r>
      <rPr>
        <b/>
        <i/>
        <sz val="8"/>
        <color theme="0"/>
        <rFont val="Calibri"/>
        <family val="2"/>
        <scheme val="minor"/>
      </rPr>
      <t>(check all that apply)</t>
    </r>
  </si>
  <si>
    <t>Non-live birth</t>
  </si>
  <si>
    <t>Weeks gestation at delivery:</t>
  </si>
  <si>
    <t>Infant weight is less than 2,500 g (5.5 lb) at birth</t>
  </si>
  <si>
    <t>Infant weight is more than 4 kg (8.8 lb) at birth</t>
  </si>
  <si>
    <t>MOMS Risk Level:</t>
  </si>
  <si>
    <t>Discharge Date:</t>
  </si>
  <si>
    <r>
      <t xml:space="preserve">Initial post partum follow-up visit required by:
</t>
    </r>
    <r>
      <rPr>
        <i/>
        <sz val="10"/>
        <color theme="1"/>
        <rFont val="Calibri"/>
        <family val="2"/>
      </rPr>
      <t xml:space="preserve">The date provided is the </t>
    </r>
    <r>
      <rPr>
        <b/>
        <i/>
        <sz val="10"/>
        <color theme="1"/>
        <rFont val="Calibri"/>
        <family val="2"/>
      </rPr>
      <t>final</t>
    </r>
    <r>
      <rPr>
        <i/>
        <sz val="10"/>
        <color theme="1"/>
        <rFont val="Calibri"/>
        <family val="2"/>
      </rPr>
      <t xml:space="preserve"> date a patient can have their initial post partum follow-up based on their MOMS Risk Level; however, providers should adhere to standard of care guidelines. If a patient requires treatment or monitoring prior to the date listed, providers are expected to schedule accordingly.</t>
    </r>
  </si>
  <si>
    <r>
      <t xml:space="preserve">MOMS Assessment Results </t>
    </r>
    <r>
      <rPr>
        <b/>
        <i/>
        <sz val="8"/>
        <color theme="0"/>
        <rFont val="Calibri"/>
        <family val="2"/>
        <scheme val="minor"/>
      </rPr>
      <t>(based on criteria below)</t>
    </r>
  </si>
  <si>
    <t>Category</t>
  </si>
  <si>
    <t>Race: Black</t>
  </si>
  <si>
    <t>O3421, O34211, O34212, O34218, O34219</t>
  </si>
  <si>
    <t>O10, O100, O1001, O10011, O10012, O10013, O10019, O1002, O1041, O10411, O10412, O10413, O10419, O1042, O109, O1091, O10911, O10912, O10913, O10919, O1092, O11, O111, O112, O113, O114, O119, O1003, O1043, O1093</t>
  </si>
  <si>
    <t>O13, O131, O132, O133, O134, O139</t>
  </si>
  <si>
    <t>Age &gt;35 at delivery</t>
  </si>
  <si>
    <t>Behavioral Health</t>
  </si>
  <si>
    <t>O141, O1410, O1412, O1413, O1414, O1415</t>
  </si>
  <si>
    <t>Current Substance Use Disorder</t>
  </si>
  <si>
    <t>O67, O670, O678, O679, R58, O72</t>
  </si>
  <si>
    <t>Member &gt;100 miles from delivery center</t>
  </si>
  <si>
    <t>O140, O1400, O1402, O1403, O1404, 01405</t>
  </si>
  <si>
    <t>O149, O1490, O1492, O1493, O1494, O1495</t>
  </si>
  <si>
    <t>Infant information</t>
  </si>
  <si>
    <t>O987, O9871, O98711, O98712, O98713, O98719, O9872, O9873</t>
  </si>
  <si>
    <t>O142, O1420, O1422, O1423, O1424, O1425</t>
  </si>
  <si>
    <t>O2683, O26831, O26832, O26833, O26839</t>
  </si>
  <si>
    <t>Current Alcohol Use Disorder</t>
  </si>
  <si>
    <t>O9A2, O9A21, O9A211, O9A212, O9A213, O9A219, O9A22, O9A23</t>
  </si>
  <si>
    <t>O903, O994, O9941, O99411, O99412, O99413, O99419, O9942, O9943</t>
  </si>
  <si>
    <t>N18, N181, N182, N183, N1830, N1831, N1832, N184, N185, N186, N189, O9989</t>
  </si>
  <si>
    <t>Member BMI &gt;30</t>
  </si>
  <si>
    <t>Pulmonary disease</t>
  </si>
  <si>
    <t>Placental Abruption</t>
  </si>
  <si>
    <t>045.00, 045.01 045.02, and 045.09</t>
  </si>
  <si>
    <t>O882, O8821, O88211, O88212, O88213, O88219, O8822, O8823</t>
  </si>
  <si>
    <t>Q249, O994, O9941, O99411, O99412, O99413, O99419, O9942, O9943</t>
  </si>
  <si>
    <t>O881, O8811, O88111, O88112, O88113, O88119, O8812, O8813</t>
  </si>
  <si>
    <t>Z382</t>
  </si>
  <si>
    <t>P081, P080</t>
  </si>
  <si>
    <t>History of Alcohol Abuse</t>
  </si>
  <si>
    <t>Moderate</t>
  </si>
  <si>
    <t>Severe</t>
  </si>
  <si>
    <t>High</t>
  </si>
  <si>
    <t>Marker criteria (Diagnosis codes, or other)</t>
  </si>
  <si>
    <t>Risk Category</t>
  </si>
  <si>
    <t>Pregnancy-related renal disease</t>
  </si>
  <si>
    <t>Clinical Other</t>
  </si>
  <si>
    <t>Problems related to employment and unemployment</t>
  </si>
  <si>
    <t>Other relevant clinical diagnosis (enter here)</t>
  </si>
  <si>
    <t>Other behavioral health diagnosis that put the patient at a higher risk for negative outcomes</t>
  </si>
  <si>
    <t>Other conditions/complications that put the patient at a higher risk for negative outcomes</t>
  </si>
  <si>
    <t>Other relevant behavioral health diagnosis (enter here)</t>
  </si>
  <si>
    <t>Interpersonal safety (violence screening)</t>
  </si>
  <si>
    <t>MOMS Assessment Results Details</t>
  </si>
  <si>
    <t>Number of Markers in Severe Risk Category</t>
  </si>
  <si>
    <t>Number of Markers in High Risk Category</t>
  </si>
  <si>
    <t>Number of Markers in Moderate Risk Category</t>
  </si>
  <si>
    <t>Patient Result</t>
  </si>
  <si>
    <t>Mississippi Outcomes for Maternal Safety (MOMS) Risk Level Calculation</t>
  </si>
  <si>
    <t>Auto-populated based on MOMS Assessment tab</t>
  </si>
  <si>
    <t>Less than or equal to 24 weeks gestation at delivery</t>
  </si>
  <si>
    <t>Behavioral Other</t>
  </si>
  <si>
    <t>Weight by Category</t>
  </si>
  <si>
    <t># of Markers by Category</t>
  </si>
  <si>
    <t>Maternal Patient Information</t>
  </si>
  <si>
    <r>
      <t xml:space="preserve">Maternal Clinical Conditions and Complications </t>
    </r>
    <r>
      <rPr>
        <b/>
        <i/>
        <sz val="8"/>
        <color theme="0"/>
        <rFont val="Calibri"/>
        <family val="2"/>
        <scheme val="minor"/>
      </rPr>
      <t>(check all that apply)</t>
    </r>
  </si>
  <si>
    <r>
      <t xml:space="preserve">Maternal Behavioral Health </t>
    </r>
    <r>
      <rPr>
        <b/>
        <i/>
        <sz val="8"/>
        <color theme="0"/>
        <rFont val="Calibri"/>
        <family val="2"/>
        <scheme val="minor"/>
      </rPr>
      <t>(check all that apply)</t>
    </r>
  </si>
  <si>
    <t>Social isolation</t>
  </si>
  <si>
    <t>Other HRSN #2</t>
  </si>
  <si>
    <t>Other health-related social need (HRSN) #1</t>
  </si>
  <si>
    <t>Other health-related social need (HRSN) #1 (enter here)</t>
  </si>
  <si>
    <t>Other HRSN #2 (enter here)</t>
  </si>
  <si>
    <r>
      <t xml:space="preserve">MOMS Assessment Results Summary </t>
    </r>
    <r>
      <rPr>
        <b/>
        <vertAlign val="superscript"/>
        <sz val="12"/>
        <color rgb="FFC00000"/>
        <rFont val="Calibri"/>
        <family val="2"/>
        <scheme val="minor"/>
      </rPr>
      <t>A</t>
    </r>
  </si>
  <si>
    <r>
      <t xml:space="preserve">Weighted MOMS Score </t>
    </r>
    <r>
      <rPr>
        <b/>
        <vertAlign val="superscript"/>
        <sz val="11"/>
        <color rgb="FFC00000"/>
        <rFont val="Calibri"/>
        <family val="2"/>
      </rPr>
      <t>B</t>
    </r>
  </si>
  <si>
    <r>
      <rPr>
        <b/>
        <sz val="11"/>
        <color rgb="FFC00000"/>
        <rFont val="Calibri"/>
        <family val="2"/>
        <scheme val="minor"/>
      </rPr>
      <t xml:space="preserve">A </t>
    </r>
    <r>
      <rPr>
        <sz val="11"/>
        <color theme="1"/>
        <rFont val="Calibri"/>
        <family val="2"/>
        <scheme val="minor"/>
      </rPr>
      <t>- The MOMS Risk Level calculated should be entered into the HL7 ADT message and transmitted to the outpatient clinic and used to facilitate scheduling the initial post partum follow-up visit within the requisite time frame provided.</t>
    </r>
  </si>
  <si>
    <r>
      <rPr>
        <b/>
        <sz val="11"/>
        <color rgb="FFC00000"/>
        <rFont val="Calibri"/>
        <family val="2"/>
        <scheme val="minor"/>
      </rPr>
      <t xml:space="preserve">B </t>
    </r>
    <r>
      <rPr>
        <sz val="11"/>
        <color theme="1"/>
        <rFont val="Calibri"/>
        <family val="2"/>
        <scheme val="minor"/>
      </rPr>
      <t xml:space="preserve">- The final Weighed MOMS Score in the MOMS Assessment Results Summary section is utilized to determine the MOMS Risk Level.
MOMS score of 4 or higher = Level 1
MOMS score between 1-3 = Level 2
MOMS score of 0 </t>
    </r>
    <r>
      <rPr>
        <b/>
        <i/>
        <sz val="11"/>
        <color theme="1"/>
        <rFont val="Calibri"/>
        <family val="2"/>
        <scheme val="minor"/>
      </rPr>
      <t xml:space="preserve">or </t>
    </r>
    <r>
      <rPr>
        <sz val="11"/>
        <color theme="1"/>
        <rFont val="Calibri"/>
        <family val="2"/>
        <scheme val="minor"/>
      </rPr>
      <t>previous cesarean birth with no other SMM Markers = Level 3</t>
    </r>
  </si>
  <si>
    <t>Severe Maternal Morbidity (SMM) Marker Title</t>
  </si>
  <si>
    <t>SMM Marker Title</t>
  </si>
  <si>
    <t>Social and Environmental Needs</t>
  </si>
  <si>
    <r>
      <t xml:space="preserve">Maternal Social and Environmental Needs </t>
    </r>
    <r>
      <rPr>
        <b/>
        <i/>
        <sz val="8"/>
        <color theme="0"/>
        <rFont val="Calibri"/>
        <family val="2"/>
        <scheme val="minor"/>
      </rPr>
      <t>(check all that apply)</t>
    </r>
  </si>
  <si>
    <t>Infant admitted to Neonatal Intensive Care Unit (NICU)</t>
  </si>
  <si>
    <t>Mississippi Outcomes for Maternal Safety (MOMS) Initiative</t>
  </si>
  <si>
    <t>Information and Instructions</t>
  </si>
  <si>
    <t>Background:</t>
  </si>
  <si>
    <t>Purpose:</t>
  </si>
  <si>
    <t>Instructions:</t>
  </si>
  <si>
    <t>Non-live Birth</t>
  </si>
  <si>
    <t>1</t>
  </si>
  <si>
    <t>2</t>
  </si>
  <si>
    <t>3</t>
  </si>
  <si>
    <t>4</t>
  </si>
  <si>
    <t>5</t>
  </si>
  <si>
    <t>6</t>
  </si>
  <si>
    <t>Mississippi Outcomes for Maternal Safety (MOMS) Marker Criteria</t>
  </si>
  <si>
    <t>Use for reference purposes only, as this is not a comprehensive list of all data that may be utilized to identify each SMM marker.</t>
  </si>
  <si>
    <t>History of Substance Abuse</t>
  </si>
  <si>
    <t>Pregnancy-related Renal disease</t>
  </si>
  <si>
    <t>Member's race is black/African American</t>
  </si>
  <si>
    <t>Member is over the age of 35 as of the date of delivery</t>
  </si>
  <si>
    <t>Member's primary residence is &gt;100 miles from delivery center</t>
  </si>
  <si>
    <t>Member's BMI is &gt;30, Z68.3, Z68.4</t>
  </si>
  <si>
    <t xml:space="preserve">Z3A0, Z3A00, Z3A01, Z3A08, Z3A09, Z3A1, Z3A10, Z3A11, Z3A12, Z3A13, Z3A14, Z3A15, Z3A16, Z3A17, Z3A18, Z3A19, Z3A20, Z3A21, Z3A22, Z3A23, Z3A24
</t>
  </si>
  <si>
    <t>J45909, O995, O9951, O99511, O99512, O99513, O99519, O9952, O9953</t>
  </si>
  <si>
    <t>I50, I150.1, I150.2, I150.20, I150.21, I150.22, I150.23,I150.30, I150.31, I150.32, I150.33, I150.4, I150.40, I150.41, I150.42, I150.43, I150.8, I150.81, I150.810, I150.811, I150.812, I150.813, I150.814, I150.82, I150.83, I150.84, I150.89, I150.9, O994, O9941, O99411, O99412, O99413, O99419, O9942, O9943</t>
  </si>
  <si>
    <t>O99891, M32, M320, M321, M3210, M3211, M3212, M3213, M3214, M3215, M3219, M328, M329</t>
  </si>
  <si>
    <t>O9A3, O9A31, O9A311, O9A312, O9A313, O9A319, O9A32, O9A33, O9A4, O9A41, O9A411, O9A412, O9A413, O9A419, O9A42, O9A43, O9A5, O9A51, O9A511, O9A512, O9A513, O9A519, O9A52, O9A53</t>
  </si>
  <si>
    <t>P070, P0700, P0701, P0702, P0703, P071, P0710, P0714, P0715, P0716, P0717, P0718</t>
  </si>
  <si>
    <t>O240, O2401, O24011, O24012, O24013, O24019, O2402, O2403, O241, O2411, O24111, O24112, O24113, O24119, O2412, O2413, O243, O2431, O24311, O24312, O24313, O24319, O2432, O2433, O248, O2481, O24811, O24812, O24813, O24819, O2482, O2483, O249, O2491, O24911, O24912, O24913, O24919, O2492, O2493</t>
  </si>
  <si>
    <t>O30, O300, O3000, O30001, O30002, O30003, O30009, O3001, O30011, O30012, O30013, O30019, O3002, O30021, O30022, O30023, O30029, O3003, O30031, O30032, O30033, O30039, O3004, O30041, O30042, O30043, O30049, O3009, O30091, O30092, O30093, O30099, O301, O3010, O30101, O30102, O30103, O30109, O3011, O30111, O30112, O30113, O30119, O3012, O30121, O30122, O30123, O30129, O3013, O30131, O30132, O30133, O30139, O3019, O30191, O30192, O30193, O30199, O302, O3020, O30201, O30202, O30203, O30209, O3021, O30211, O30212, O30213, O30219, O3022, O30221, O30222, O30223, O30229, O3023, O30231, O30232, O30233, O30239, O3029, O30291, O30292, O30293, O30299, O308, O3080, O30801, O30802, O30803, O30809, O3081, O30811, O30812, O30813, O30819, O3082, O30821, O30822, O30823, O30829, O3083, O30831, O30832, O30833, O30839, O3089, O30891, O30892, O30893, O30899, O309, O3090, O3091, O3092, O3093</t>
  </si>
  <si>
    <t>O75.3:Other infection during labor, O85: Puerperal sepsis</t>
  </si>
  <si>
    <t>R45851, Response to Edinburg Post Partum Depression Scale (EPDS) question #10</t>
  </si>
  <si>
    <t>F530, Edinburg Post Partum Depression Scale (EPDS) between 9-11</t>
  </si>
  <si>
    <t>F530, F531, Edinburg Post Partum Depression Scale (EPDS) score &gt;=12</t>
  </si>
  <si>
    <t>F200, F201, F202, F203, F205, F2081, F2089, F209, F21, F22, F23, F24, F250, F251, F258, F259, F28, F29, F302, F310, F3110, F3111, F3112, F3113, F312, F3130, F3131, F3132, F314, F315, F3160, F3161, F3162, F3163, F3164, F3170, F3171, F3173, F3175, F3177, F3181, F3189, F319, F322, F323, F324, F332, F333, F42, F062</t>
  </si>
  <si>
    <t>Major mental health diagnosis (untreated/ uncontrolled)</t>
  </si>
  <si>
    <t>F304, F3172, F3174, F3174, F3178, F325, F3340, F3341, F3342</t>
  </si>
  <si>
    <t>Z59</t>
  </si>
  <si>
    <t>Z65</t>
  </si>
  <si>
    <t>Z56</t>
  </si>
  <si>
    <t>Z59.41</t>
  </si>
  <si>
    <t>Z59.82</t>
  </si>
  <si>
    <t>Z59.12</t>
  </si>
  <si>
    <t>Z60.4</t>
  </si>
  <si>
    <t>O99.350, O99.351, O99.352, O99.354, O99.355, I6300, I63011, I63012, I63013, I63019, I6302, I63031, I63032, I63033, I63039, I6309, I6310, I63111, I63112, I63113, I63119, I6312, I63131, I63132, I63133, I63139, I6319, I6320, I63211, I63212, I63213, I63219, I6322, I63231, I63232, I63233, I63239, I6329, I6330, I63311, I63312, I63313, I63319, I63321, I63322, I63323, I63329, I63331, I63332, I63333, I63339, I63341, I63342, I63343, I63349, I6339, I6340, I63411, I63412, I63413, I63419, I63421, I63422, I63423, I63429, I63431, I63432, I63433, I63439, I63441, I63442, I63443, I63449, I6349, I6350, I63511, I63512, I63513, I63519, I63521, I63522, I63523, I63529, I63531, I63532, I63533, I63539, I63541, I63542, I63543, I63549, I6359, I636, I638, I6381, I6389, I639</t>
  </si>
  <si>
    <t>O44, O440, O4400, O4401, O4402, O4403, O441, O4410, O4411, O4412, O4413, O442, O4420, O4421, O4422, O4423, O443, O4430, O4431, O4432, O4433, O444</t>
  </si>
  <si>
    <t>O29, O290, O2901, O29011, O29012, O29013, O29019, O2902, O29021, O29022, O29023, O29029, O2909, O29091, O29092, O29093, O29099, O291, O2911, O29111, O29112, O29113, O29119, O2912, O29121, O29122, O29123, O29129, O2919, O29191, O29192, O29193, O29199, O292, O2921, O29211, O29212, O29213, O29219, O2929, O29291, O29292, O29293, O29299, O293, O293X, O293X1, O293X2, O293X3, O293X9, O294, O2940, O2941, O2942, O2943, O295, O295X, O295X1, O295X2, O295X3, O295X9, O296, O2960, O2961, O2962, O2963, O298, O298X, O298X1, O298X2, O298X3, O298X9, O299, O2990, O2991, O2992, O2993, 074.0, 074.1, 074.2, 074.3, 074.4, 074.5, 074.6, 074.7, 074.8, 074.9</t>
  </si>
  <si>
    <t>I39, O994, O9941, O99411, O99412, O99413, O99419, O9942, O9943, I35</t>
  </si>
  <si>
    <t>O99511, O99512, O99513, O99514, O99519, O9952, O9953, J449, J440, J441, J4489, J8417, J8489, J849, J84178</t>
  </si>
  <si>
    <t>Z811, F1011, F1021</t>
  </si>
  <si>
    <t>Z371, Z373, Z374, Z377, P95</t>
  </si>
  <si>
    <r>
      <t xml:space="preserve">Final Weighted MOMS Score </t>
    </r>
    <r>
      <rPr>
        <i/>
        <sz val="11"/>
        <color theme="1"/>
        <rFont val="Calibri"/>
        <family val="2"/>
      </rPr>
      <t>(determines MOMS Risk Level)</t>
    </r>
  </si>
  <si>
    <t>Mississippi Maternal Mortality Report 2016-2020</t>
  </si>
  <si>
    <t>2024 Medicaid &amp; CHIP Beneficiaries at a Glance: Maternal Health</t>
  </si>
  <si>
    <t>Centers for Medicare &amp; Medicaid Services (CMS)</t>
  </si>
  <si>
    <t>Mississippi Division of Medicaid (MS DOM)</t>
  </si>
  <si>
    <t>World Health Organization (WHO)</t>
  </si>
  <si>
    <t>The American College of Obstetricians and Gynecologists (ACOG)</t>
  </si>
  <si>
    <t>Pregnancy-Related Deaths: Data From Maternal Mortality Review Committees in 36 U.S. States, 2017–2019</t>
  </si>
  <si>
    <t>Centers for Disease Control (CDC)</t>
  </si>
  <si>
    <r>
      <t xml:space="preserve">D5700, D5701, D5702, D5703, D5704, D5709, D571, D5720, D57211, D57212, D57213, D57214, D57218, D57219, D573, D5740, D5741, D57411, D57412, D57413, D57414, D57418, D57419, D5742, D57431, D57432, D57433, D57434, D57438, D57439, D5744, D57451, D57452, D57453, D57454, D57458, D57459, D5780, D57811, D57812, D57813, D57814, D57818, D57819, </t>
    </r>
    <r>
      <rPr>
        <sz val="11"/>
        <rFont val="Calibri"/>
        <family val="2"/>
        <scheme val="minor"/>
      </rPr>
      <t>O99111, O99112, O99113, O99114, O99119</t>
    </r>
  </si>
  <si>
    <t>Mississippi Outcomes for Maternal Safety (MOMS) Resources</t>
  </si>
  <si>
    <t>The development of the MOMS Assessment was based largely upon, but not limited to, the following resources:</t>
  </si>
  <si>
    <t>Maternal Mortality</t>
  </si>
  <si>
    <t>Resource Title/Link</t>
  </si>
  <si>
    <t>Disparities Within Serious Mental Illness</t>
  </si>
  <si>
    <t>Agency for Healthcare Research and Quality</t>
  </si>
  <si>
    <t>Improving the Metrics and Data Reporting for Maternal Mortality: A Challenge to Public Health Surveillance and Effective Prevention</t>
  </si>
  <si>
    <t>Online Journal of Public Health Informatics</t>
  </si>
  <si>
    <t>Publisher</t>
  </si>
  <si>
    <t>In addition, the Division completed significant analyses of maternal claims data to reinforce severe maternal morbidity (SMM) risk factors in the above research, and identify any Mississippi-specific risk factors for inclusion.</t>
  </si>
  <si>
    <t xml:space="preserve">The MOMS assessment will be completed by the time of discharge based on the real-time condition of the patient and factors that have been proven to contribute to SMM. The goal of the MOMS assessment is to evaluate the SMM risk of the patient and support timely postpartum follow up according to the patient’s needs in an effort to improve maternal health outcomes and combat maternal morbidity. 
The MOMS assessment will result in a numerical score depending on whether the patient qualifies for a variety of SMM markers. Based on the score, the patient will be assigned a MOMS risk level ranging from Level 1 to 3, which will determine timing of their initial postpartum follow-up visit. For instance, a Level 1 patient will need to be seen more immediately than a Level 3 patient. 
</t>
  </si>
  <si>
    <t>Complete all fields in the "Maternal Patient Information" section.</t>
  </si>
  <si>
    <t>Fill in the patient information on rows 5-9 of the MOMS Assessment Results section.</t>
  </si>
  <si>
    <t>Complete the MOMS Assessment tab</t>
  </si>
  <si>
    <t>Check all Maternal Clinical Conditions and Complications that apply to the patient. Conditions/complications are listed alphabetically.</t>
  </si>
  <si>
    <t>• Rows 10-11 of this section are calculated fields requiring no input. Once the assessment is complete, these fields will populate.</t>
  </si>
  <si>
    <t xml:space="preserve">• Input in this section varies in format between drop down menu selection, check boxes, or manual entry. </t>
  </si>
  <si>
    <t>• The MOMS Risk level will not calculate until steps 1 and 2 are complete</t>
  </si>
  <si>
    <t>• If the physician identifies a clinical condition or complication relevant to the patient that they believe will increase the patient's risk of negative outcomes that is not already listed, utilize the "other" space.</t>
  </si>
  <si>
    <t>• If the physician identifies a behavioral health condition relevant to the patient that they believe will increase the patient's risk of negative outcomes that is not already listed, utilize the "other" space.</t>
  </si>
  <si>
    <t xml:space="preserve">Check all Maternal Social and Environmental Needs that apply to the patient. </t>
  </si>
  <si>
    <t>• If the physician identifies a health-related social need relevant to the patient that they believe will increase the patient's risk of negative outcomes that is not already listed, utilize the "other" space.</t>
  </si>
  <si>
    <t>Check all Maternal Behavioral Health diagnoses that apply to the patient. Diagnoses are categorized by mental health and substance use.</t>
  </si>
  <si>
    <t>Review the MOMS Risk Level Calculation</t>
  </si>
  <si>
    <t xml:space="preserve">The MOMS Risk Level Calculation is automatically populated based on the MOMS Assessment. No input is required. </t>
  </si>
  <si>
    <t xml:space="preserve">Clinicians should review the MOMS Risk Level Calculation for accuracy and to understand how the MOMS Risk Level is assigned for communication to the patient, care managers, and the outpatient providers. </t>
  </si>
  <si>
    <t xml:space="preserve">The MOMS Assessment Results Details section can be filtered based on results. If a '1' is present, the marker applies to the patient. If a '0' is present, the marker does not apply. </t>
  </si>
  <si>
    <t>This tab should be printed, provided to the patient, and transmitted securely to the patient's outpatient maternal health provider.</t>
  </si>
  <si>
    <t>Facilitate a "warm hand-off" process between the hospital and outpatient clinic. This involves supporting scheduling of the initial post partum follow-up visit with the outpatient clinic within the requisite timeframe.</t>
  </si>
  <si>
    <t>The MOMS Assessment process and risk level calculation can and should be integrated into each hospital's unique workflows, which may include ingestion of the form and/or automation of the calculation within the hospital's EHR system. This document is intended to be used for guidance and as a starting point for the MOMS initiative go-live and implementation.</t>
  </si>
  <si>
    <t>Check all outcomes and criteria relevant to the patient's infant in the Infant Information section.</t>
  </si>
  <si>
    <t>O9931, O99310, O99311, O99312, O99313, O99314, O99315, F10120, F10121, F10129, F10130 , F10131, F10132, F10139, F1014, F10150, F10151, F10159, F10180, F10181, F10182, F10188, F1019, F1020, F10220, F10221, F10229, F10230, F10231, F10232, F10239, F1024, F10250, F10251, F10259, F1026, F1027, F10280, F10281, F10282, F10288, F1029</t>
  </si>
  <si>
    <t>F1111, F1121, F1191, F1211, F1221, F1291, F1311, F1321, F1391, F1411, F1421, F1491, F1511, F1521, F1591, F1611, F1621, F1691, F1811, F1821, F1891, F1911, F1921, F1991</t>
  </si>
  <si>
    <t xml:space="preserve">O9932, O99320, O99321, O99322, O99323, O99324, O99325, F1110,F11120,F11121,F11122,F11129,F1113,F1114,F11150,F11151,F11159,F11181,F11182,F11188,F1119,F1120,F11220,F11221,F11222,F11229,F1123,F1124,F11250,F11251,F11259,F11281,F11282,F11288,F1129,F1190,F11920,F11921,F11922,F11929,F1193,F1194,F11950,F11951,F11959,F11981,F11982,F11988,F1199,F1210,F12120,F12121,F12122,F12129,F1213,F12150,F12151,F12159,F12180,F12188,F1219,F1220,F12220,F12221,F12222,F12229,F1223,F12250,F12251,F12259,F12280,F12288,F1229,F1290,F12920,F12921,F12922,F12929,F1293,F12950,F12951,F12959,F12980,F12988,F1299,F1310,F13120,F13121,F13129,F13130,F13131,F13132,F13139,F1314,F13150,F13151,F13159,F13180,F13181,F13182,F13188,F1319,F1320,F13220,F13221,F13229,F13230,F13231,F13232,F13239,F1324,F13250,F13251,F13259,F1326,F1327,F13280,F13281,F13282,F13288,F1329,F1390,F13920,F13921,F13929,F13930,F13931,F13932,F13939,F1394,F13950,F13951,F13959,F1396,F1397,F13980,F13981,F13982,F13988,F1399,F1410,F14120,F14121,F14122,F14129,F1413,F1414,F14150,F14151,F14159,F14180,F14181,F14182,F14188,F1419,F1420,F14220,F14221,F14222,F14229,F1423,F1424,F14250,F14251,F14259,F14280,F14281,F14282,F14288,F1429,F1490,F14920,F14921,F14922,F14929,F1493,F1494,F14950,F14951,F14959,F14980,F14981,F14982,F14988,F1499,F1510,F15120,F15121,F15122,F15129,F1513,F1514,F15150,F15151,F15159,F15180,F15181,F15182,F15188,F1519,F1520,F15220,F15221,F15222,F15229,F1523,F1524,F15250,F15251,F15259,F15280,F15281,F15282,F15288,F1529,F1590,F15920,F15921,F15922,F15929,F1593,F1594,F15950,F15951,F15959,F15980,F15981,F15982,F15988,F1599,F1610,F16120,F16121,F16122,F16129,F1614,F16150,F16151,F16159,F16180,F16183,F16188,F1619,F1620,F16220,F16221,F16229,F1624,F16250,F16251,F16259,F16280,F16283,F16288,F1629,F1690,F16920,F16921,F16929,F1694,F16950,F16951,F16959,F16980,F16983,F16988,F1699,F1810,F18120,F18121,F18129,F1814,F18150,F18151,F18159,F1817,F18180,F18188,F1819,F1820,F18220,F18221,F18229,F1824,F18250,F18251,F18259,F1827,F18280,F18288,F1829,F1890,F18920,F18921,F18929,F1894,F18950,F18951,F18959,F1897,F18980,F18988,F1899,F1910,F19120,F19121,F19122,F19129,F19130,F19131,F19132,F19139,F1914,F19150,F19151,F19159,F1916,F1917,F19180,F19181,F19182,F19188,F1919,F1920,F19220,F19221,F19222,F19229,F19230,F19231,F19232,F19239,F1924,F19250,F19251,F19259,F1926,F1927,F19280,F19281,F19282,F19288,F1929,F1990,F19920,F19921,F19922,F19929,F19930,F19931,F19932,F19939,F1994,F19950,F19951,F19959,F1996,F1997,F19980,F19981,F19982,F19988,F1999
</t>
  </si>
  <si>
    <r>
      <t xml:space="preserve">Medicaid ID </t>
    </r>
    <r>
      <rPr>
        <b/>
        <i/>
        <sz val="9"/>
        <color theme="1"/>
        <rFont val="Calibri"/>
        <family val="2"/>
      </rPr>
      <t>(if applicable)</t>
    </r>
    <r>
      <rPr>
        <b/>
        <sz val="11"/>
        <color theme="1"/>
        <rFont val="Calibri"/>
        <family val="2"/>
      </rPr>
      <t>:</t>
    </r>
  </si>
  <si>
    <r>
      <t xml:space="preserve">Patient Name </t>
    </r>
    <r>
      <rPr>
        <b/>
        <i/>
        <sz val="9"/>
        <color theme="1"/>
        <rFont val="Calibri"/>
        <family val="2"/>
      </rPr>
      <t>(delivering member)</t>
    </r>
    <r>
      <rPr>
        <b/>
        <sz val="11"/>
        <color theme="1"/>
        <rFont val="Calibri"/>
        <family val="2"/>
      </rPr>
      <t>:</t>
    </r>
  </si>
  <si>
    <t>Placenta Previa</t>
  </si>
  <si>
    <t>Per the Centers for Disease Control and Prevention (CDC), Severe Maternal Morbidity (SMM) includes the unexpected outcomes of labor and delivery that result in significant short-or long-term consequences to a woman’s health. SMM has been increasing in prevalence and, in addition to poor health outcomes for women, cause increased medical costs. Developing and implementing interventions to improve maternal care quality are critical to reducing SMM. 
Mississippi’s maternal morbidity rate is one of the highest in the nation, which is why maternal health is one of DOM’s primary focus areas for the Value-Based Payment Incentive Program (MSDOM VBP). To reduce Severe Maternal Morbidity (SMM), MSDOM VBP will incentivize implementation of care delivery redesign, referred to as the Mississippi Outcomes for Maternal Safety (MOMS) initiative. Care redesign includes new discharge and follow-up post-discharge appointment requirements. Available incentive dollars allocated to maternal health measures will be reflective of this critical initiative.</t>
  </si>
  <si>
    <t>Input the MOMS Risk Level result into the EMR and include in the HL7 ADT message for transmission to the HIE.</t>
  </si>
  <si>
    <r>
      <t xml:space="preserve">O754, T889XXA, O996, O9961, O99611, O99612, O99613, O99619, O9962, O9963, </t>
    </r>
    <r>
      <rPr>
        <sz val="11"/>
        <rFont val="Calibri"/>
        <family val="2"/>
        <scheme val="minor"/>
      </rPr>
      <t>K56.60-K56.7, S37.23, K91.72, N99.72.</t>
    </r>
  </si>
  <si>
    <t>Age &gt;=35 at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</si>
</sst>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5"/>
      <color theme="3"/>
      <name val="Calibri"/>
      <family val="2"/>
      <scheme val="minor"/>
    </font>
    <font>
      <b/>
      <sz val="11"/>
      <color theme="1"/>
      <name val="Calibri"/>
      <family val="2"/>
      <scheme val="minor"/>
    </font>
    <font>
      <b/>
      <sz val="12"/>
      <color theme="0"/>
      <name val="Calibri"/>
      <family val="2"/>
      <scheme val="minor"/>
    </font>
    <font>
      <sz val="11"/>
      <name val="Calibri"/>
      <family val="2"/>
      <scheme val="minor"/>
    </font>
    <font>
      <b/>
      <sz val="11"/>
      <color theme="1"/>
      <name val="Calibri"/>
      <family val="2"/>
    </font>
    <font>
      <sz val="11"/>
      <color theme="1"/>
      <name val="Calibri"/>
      <family val="2"/>
    </font>
    <font>
      <b/>
      <sz val="11"/>
      <color theme="0" tint="-4.9989318521683403E-2"/>
      <name val="Calibri"/>
      <family val="2"/>
    </font>
    <font>
      <b/>
      <sz val="16"/>
      <color theme="3"/>
      <name val="Calibri"/>
      <family val="2"/>
      <scheme val="minor"/>
    </font>
    <font>
      <b/>
      <i/>
      <sz val="11"/>
      <color theme="3" tint="-0.249977111117893"/>
      <name val="Calibri"/>
      <family val="2"/>
      <scheme val="minor"/>
    </font>
    <font>
      <b/>
      <i/>
      <sz val="8"/>
      <color theme="0"/>
      <name val="Calibri"/>
      <family val="2"/>
      <scheme val="minor"/>
    </font>
    <font>
      <sz val="11"/>
      <color theme="0" tint="-4.9989318521683403E-2"/>
      <name val="Calibri"/>
      <family val="2"/>
      <scheme val="minor"/>
    </font>
    <font>
      <u/>
      <sz val="11"/>
      <color theme="10"/>
      <name val="Calibri"/>
      <family val="2"/>
      <scheme val="minor"/>
    </font>
    <font>
      <i/>
      <sz val="11"/>
      <color theme="1"/>
      <name val="Calibri"/>
      <family val="2"/>
    </font>
    <font>
      <i/>
      <sz val="10"/>
      <color theme="1"/>
      <name val="Calibri"/>
      <family val="2"/>
    </font>
    <font>
      <b/>
      <i/>
      <sz val="10"/>
      <color theme="1"/>
      <name val="Calibri"/>
      <family val="2"/>
    </font>
    <font>
      <sz val="8"/>
      <color rgb="FF000000"/>
      <name val="Segoe UI"/>
      <family val="2"/>
    </font>
    <font>
      <b/>
      <sz val="16"/>
      <color rgb="FF44546A"/>
      <name val="Calibri"/>
      <family val="2"/>
      <scheme val="minor"/>
    </font>
    <font>
      <b/>
      <sz val="14"/>
      <color rgb="FF44546A"/>
      <name val="Calibri"/>
      <family val="2"/>
      <scheme val="minor"/>
    </font>
    <font>
      <b/>
      <sz val="11"/>
      <color rgb="FFC00000"/>
      <name val="Calibri"/>
      <family val="2"/>
      <scheme val="minor"/>
    </font>
    <font>
      <b/>
      <i/>
      <sz val="9"/>
      <color theme="1"/>
      <name val="Calibri"/>
      <family val="2"/>
    </font>
    <font>
      <b/>
      <sz val="11"/>
      <color theme="0" tint="-4.9989318521683403E-2"/>
      <name val="Calibri"/>
      <family val="2"/>
      <scheme val="minor"/>
    </font>
    <font>
      <b/>
      <vertAlign val="superscript"/>
      <sz val="11"/>
      <color rgb="FFC00000"/>
      <name val="Calibri"/>
      <family val="2"/>
    </font>
    <font>
      <b/>
      <i/>
      <sz val="11"/>
      <color theme="1"/>
      <name val="Calibri"/>
      <family val="2"/>
      <scheme val="minor"/>
    </font>
    <font>
      <b/>
      <vertAlign val="superscript"/>
      <sz val="12"/>
      <color rgb="FFC00000"/>
      <name val="Calibri"/>
      <family val="2"/>
      <scheme val="minor"/>
    </font>
    <font>
      <sz val="11"/>
      <name val="Calibri"/>
      <family val="2"/>
    </font>
    <font>
      <b/>
      <i/>
      <sz val="8"/>
      <color rgb="FFC00000"/>
      <name val="Calibri"/>
      <family val="2"/>
      <scheme val="minor"/>
    </font>
    <font>
      <b/>
      <sz val="12"/>
      <color theme="3"/>
      <name val="Calibri"/>
      <family val="2"/>
      <scheme val="minor"/>
    </font>
    <font>
      <b/>
      <u/>
      <sz val="12"/>
      <color theme="3"/>
      <name val="Calibri"/>
      <family val="2"/>
      <scheme val="minor"/>
    </font>
  </fonts>
  <fills count="10">
    <fill>
      <patternFill patternType="none"/>
    </fill>
    <fill>
      <patternFill patternType="gray125"/>
    </fill>
    <fill>
      <patternFill patternType="solid">
        <fgColor theme="5" tint="-0.249977111117893"/>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lightUp">
        <bgColor theme="0" tint="-4.9989318521683403E-2"/>
      </patternFill>
    </fill>
    <fill>
      <patternFill patternType="solid">
        <fgColor rgb="FFFFE5E5"/>
        <bgColor indexed="64"/>
      </patternFill>
    </fill>
  </fills>
  <borders count="32">
    <border>
      <left/>
      <right/>
      <top/>
      <bottom/>
      <diagonal/>
    </border>
    <border>
      <left/>
      <right/>
      <top/>
      <bottom style="thick">
        <color theme="4"/>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theme="4" tint="-0.249977111117893"/>
      </bottom>
      <diagonal/>
    </border>
    <border>
      <left/>
      <right/>
      <top style="thin">
        <color theme="4" tint="-0.249977111117893"/>
      </top>
      <bottom style="double">
        <color theme="4" tint="-0.249977111117893"/>
      </bottom>
      <diagonal/>
    </border>
    <border>
      <left/>
      <right/>
      <top style="hair">
        <color auto="1"/>
      </top>
      <bottom style="hair">
        <color auto="1"/>
      </bottom>
      <diagonal/>
    </border>
    <border>
      <left/>
      <right/>
      <top/>
      <bottom style="hair">
        <color auto="1"/>
      </bottom>
      <diagonal/>
    </border>
    <border>
      <left/>
      <right/>
      <top style="thin">
        <color indexed="64"/>
      </top>
      <bottom style="hair">
        <color auto="1"/>
      </bottom>
      <diagonal/>
    </border>
    <border>
      <left/>
      <right/>
      <top style="hair">
        <color auto="1"/>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double">
        <color theme="4" tint="-0.249977111117893"/>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12" fillId="0" borderId="0" applyNumberFormat="0" applyFill="0" applyBorder="0" applyAlignment="0" applyProtection="0"/>
  </cellStyleXfs>
  <cellXfs count="124">
    <xf numFmtId="0" fontId="0" fillId="0" borderId="0" xfId="0"/>
    <xf numFmtId="0" fontId="0" fillId="0" borderId="0" xfId="0" applyAlignment="1">
      <alignment vertical="top"/>
    </xf>
    <xf numFmtId="0" fontId="5" fillId="3" borderId="6" xfId="0" applyFont="1" applyFill="1" applyBorder="1"/>
    <xf numFmtId="0" fontId="5" fillId="3" borderId="7" xfId="0" applyFont="1" applyFill="1" applyBorder="1"/>
    <xf numFmtId="0" fontId="6" fillId="3" borderId="7" xfId="0" applyFont="1" applyFill="1" applyBorder="1"/>
    <xf numFmtId="0" fontId="6" fillId="3" borderId="0" xfId="0" applyFont="1" applyFill="1" applyBorder="1"/>
    <xf numFmtId="0" fontId="5" fillId="3" borderId="0" xfId="0" applyFont="1" applyFill="1" applyBorder="1"/>
    <xf numFmtId="0" fontId="6" fillId="3" borderId="6" xfId="0" applyFont="1" applyFill="1" applyBorder="1"/>
    <xf numFmtId="0" fontId="8" fillId="0" borderId="0" xfId="1" applyFont="1" applyBorder="1" applyAlignment="1"/>
    <xf numFmtId="0" fontId="11" fillId="5" borderId="6" xfId="0" applyFont="1" applyFill="1" applyBorder="1"/>
    <xf numFmtId="0" fontId="0" fillId="0" borderId="0" xfId="0" applyAlignment="1">
      <alignment wrapText="1"/>
    </xf>
    <xf numFmtId="0" fontId="0" fillId="0" borderId="0" xfId="0" applyAlignment="1">
      <alignment vertical="top" wrapText="1"/>
    </xf>
    <xf numFmtId="0" fontId="9" fillId="0" borderId="0" xfId="2" applyFont="1" applyBorder="1" applyAlignment="1">
      <alignment horizontal="center"/>
    </xf>
    <xf numFmtId="0" fontId="5" fillId="6" borderId="7" xfId="0" applyFont="1" applyFill="1" applyBorder="1"/>
    <xf numFmtId="0" fontId="5" fillId="6" borderId="6" xfId="0" applyFont="1" applyFill="1" applyBorder="1"/>
    <xf numFmtId="0" fontId="5" fillId="3" borderId="6" xfId="0" applyFont="1" applyFill="1" applyBorder="1" applyAlignment="1">
      <alignment vertical="center"/>
    </xf>
    <xf numFmtId="0" fontId="6" fillId="0" borderId="12" xfId="0" applyFont="1" applyFill="1" applyBorder="1"/>
    <xf numFmtId="0" fontId="6" fillId="0" borderId="13" xfId="0" applyFont="1" applyFill="1" applyBorder="1"/>
    <xf numFmtId="0" fontId="6" fillId="0" borderId="12" xfId="0" applyFont="1" applyFill="1" applyBorder="1" applyAlignment="1">
      <alignment horizontal="center"/>
    </xf>
    <xf numFmtId="0" fontId="5" fillId="3" borderId="11" xfId="0" applyFont="1" applyFill="1" applyBorder="1" applyAlignment="1">
      <alignment horizontal="center"/>
    </xf>
    <xf numFmtId="0" fontId="5" fillId="3" borderId="11" xfId="0" applyFont="1" applyFill="1" applyBorder="1" applyAlignment="1">
      <alignment horizontal="center" wrapText="1"/>
    </xf>
    <xf numFmtId="0" fontId="0" fillId="9" borderId="20" xfId="0" applyFill="1" applyBorder="1" applyAlignment="1">
      <alignment wrapText="1"/>
    </xf>
    <xf numFmtId="0" fontId="0" fillId="6" borderId="21" xfId="0" applyFill="1" applyBorder="1" applyAlignment="1">
      <alignment wrapText="1"/>
    </xf>
    <xf numFmtId="0" fontId="0" fillId="7" borderId="22" xfId="0" applyFill="1" applyBorder="1" applyAlignment="1">
      <alignment wrapText="1"/>
    </xf>
    <xf numFmtId="0" fontId="0" fillId="9" borderId="23" xfId="0" applyFont="1" applyFill="1" applyBorder="1" applyAlignment="1">
      <alignment horizontal="center"/>
    </xf>
    <xf numFmtId="0" fontId="0" fillId="6" borderId="24" xfId="0" applyFont="1" applyFill="1" applyBorder="1" applyAlignment="1">
      <alignment horizontal="center"/>
    </xf>
    <xf numFmtId="0" fontId="0" fillId="7" borderId="25" xfId="0" applyFont="1" applyFill="1" applyBorder="1" applyAlignment="1">
      <alignment horizontal="center"/>
    </xf>
    <xf numFmtId="0" fontId="2" fillId="9" borderId="26" xfId="0" applyFont="1" applyFill="1" applyBorder="1" applyAlignment="1">
      <alignment horizontal="center"/>
    </xf>
    <xf numFmtId="0" fontId="2" fillId="6" borderId="27" xfId="0" applyFont="1" applyFill="1" applyBorder="1" applyAlignment="1">
      <alignment horizontal="center"/>
    </xf>
    <xf numFmtId="0" fontId="2" fillId="7" borderId="28" xfId="0" applyFont="1" applyFill="1" applyBorder="1" applyAlignment="1">
      <alignment horizontal="center"/>
    </xf>
    <xf numFmtId="0" fontId="5" fillId="3" borderId="11" xfId="0" applyFont="1" applyFill="1" applyBorder="1" applyAlignment="1">
      <alignment horizontal="center" vertical="top" wrapText="1"/>
    </xf>
    <xf numFmtId="0" fontId="6" fillId="0" borderId="12" xfId="0" applyFont="1" applyFill="1" applyBorder="1" applyAlignment="1">
      <alignment vertical="top" wrapText="1"/>
    </xf>
    <xf numFmtId="0" fontId="0" fillId="0" borderId="0" xfId="0" applyFill="1"/>
    <xf numFmtId="0" fontId="0" fillId="0" borderId="12" xfId="0" applyFill="1" applyBorder="1" applyAlignment="1">
      <alignment vertical="top" wrapText="1"/>
    </xf>
    <xf numFmtId="0" fontId="4" fillId="0" borderId="12" xfId="0" applyFont="1" applyFill="1" applyBorder="1" applyAlignment="1">
      <alignment vertical="top" wrapText="1"/>
    </xf>
    <xf numFmtId="0" fontId="4" fillId="0" borderId="12" xfId="0" applyFont="1" applyFill="1" applyBorder="1" applyAlignment="1">
      <alignment wrapText="1"/>
    </xf>
    <xf numFmtId="0" fontId="25" fillId="0" borderId="12" xfId="0" applyFont="1" applyFill="1" applyBorder="1" applyAlignment="1">
      <alignment vertical="top" wrapText="1"/>
    </xf>
    <xf numFmtId="0" fontId="11" fillId="0" borderId="0" xfId="0" applyFont="1"/>
    <xf numFmtId="14" fontId="11" fillId="0" borderId="0" xfId="0" applyNumberFormat="1" applyFont="1"/>
    <xf numFmtId="0" fontId="4" fillId="0" borderId="30" xfId="0" applyFont="1" applyFill="1" applyBorder="1" applyAlignment="1">
      <alignment vertical="top" wrapText="1"/>
    </xf>
    <xf numFmtId="0" fontId="4" fillId="0" borderId="15" xfId="0" applyFont="1" applyFill="1" applyBorder="1" applyAlignment="1">
      <alignment vertical="top" wrapText="1"/>
    </xf>
    <xf numFmtId="0" fontId="0" fillId="0" borderId="13" xfId="0" applyFill="1" applyBorder="1" applyAlignment="1">
      <alignment vertical="top" wrapText="1"/>
    </xf>
    <xf numFmtId="0" fontId="12" fillId="0" borderId="12" xfId="3" applyFill="1" applyBorder="1" applyAlignment="1">
      <alignment vertical="top" wrapText="1"/>
    </xf>
    <xf numFmtId="0" fontId="0" fillId="0" borderId="0" xfId="0" applyBorder="1"/>
    <xf numFmtId="0" fontId="28" fillId="0" borderId="0" xfId="1" applyFont="1" applyBorder="1" applyAlignment="1"/>
    <xf numFmtId="0" fontId="0" fillId="0" borderId="0" xfId="0" quotePrefix="1" applyNumberFormat="1" applyFill="1" applyAlignment="1">
      <alignment horizontal="center" vertical="top"/>
    </xf>
    <xf numFmtId="0" fontId="0" fillId="0" borderId="0" xfId="0" applyAlignment="1">
      <alignment horizontal="center" vertical="top"/>
    </xf>
    <xf numFmtId="0" fontId="0" fillId="0" borderId="0" xfId="0" quotePrefix="1" applyAlignment="1">
      <alignment horizontal="center" vertical="top"/>
    </xf>
    <xf numFmtId="0" fontId="0" fillId="0" borderId="13" xfId="0" applyFill="1" applyBorder="1" applyAlignment="1">
      <alignment wrapText="1"/>
    </xf>
    <xf numFmtId="0" fontId="4" fillId="0" borderId="13" xfId="0" applyFont="1" applyFill="1" applyBorder="1" applyAlignment="1">
      <alignment vertical="top" wrapText="1"/>
    </xf>
    <xf numFmtId="0" fontId="6" fillId="0" borderId="13" xfId="0" applyFont="1" applyFill="1" applyBorder="1" applyAlignment="1">
      <alignment vertical="top" wrapText="1"/>
    </xf>
    <xf numFmtId="0" fontId="0" fillId="0" borderId="14" xfId="0" applyFill="1" applyBorder="1" applyAlignment="1">
      <alignment vertical="top" wrapText="1"/>
    </xf>
    <xf numFmtId="0" fontId="0" fillId="0" borderId="12" xfId="0" applyFill="1" applyBorder="1" applyAlignment="1">
      <alignment wrapText="1"/>
    </xf>
    <xf numFmtId="0" fontId="7" fillId="5" borderId="6" xfId="0" applyFont="1" applyFill="1" applyBorder="1" applyAlignment="1" applyProtection="1">
      <alignment horizontal="center" vertical="center"/>
      <protection locked="0"/>
    </xf>
    <xf numFmtId="0" fontId="11" fillId="5" borderId="0" xfId="0" applyFont="1" applyFill="1" applyProtection="1">
      <protection locked="0"/>
    </xf>
    <xf numFmtId="0" fontId="11" fillId="5" borderId="6" xfId="0" applyFont="1" applyFill="1" applyBorder="1" applyProtection="1">
      <protection locked="0"/>
    </xf>
    <xf numFmtId="0" fontId="13" fillId="3" borderId="7" xfId="0" applyFont="1" applyFill="1" applyBorder="1" applyProtection="1">
      <protection locked="0"/>
    </xf>
    <xf numFmtId="0" fontId="6" fillId="3" borderId="7" xfId="0" applyFont="1" applyFill="1" applyBorder="1" applyProtection="1">
      <protection locked="0"/>
    </xf>
    <xf numFmtId="0" fontId="21" fillId="5" borderId="0" xfId="0" applyFont="1" applyFill="1" applyProtection="1">
      <protection locked="0"/>
    </xf>
    <xf numFmtId="0" fontId="6" fillId="3" borderId="7" xfId="0" applyFont="1" applyFill="1" applyBorder="1" applyAlignment="1" applyProtection="1">
      <alignment vertical="top"/>
      <protection locked="0"/>
    </xf>
    <xf numFmtId="0" fontId="6" fillId="3" borderId="9" xfId="0" applyFont="1" applyFill="1" applyBorder="1" applyAlignment="1" applyProtection="1">
      <alignment vertical="top"/>
      <protection locked="0"/>
    </xf>
    <xf numFmtId="0" fontId="13" fillId="3" borderId="7" xfId="0" applyFont="1" applyFill="1" applyBorder="1" applyAlignment="1" applyProtection="1">
      <alignment vertical="top"/>
      <protection locked="0"/>
    </xf>
    <xf numFmtId="0" fontId="6" fillId="3" borderId="7" xfId="0" applyFont="1" applyFill="1" applyBorder="1" applyAlignment="1" applyProtection="1">
      <alignment vertical="top" wrapText="1"/>
      <protection locked="0"/>
    </xf>
    <xf numFmtId="0" fontId="27" fillId="0" borderId="0" xfId="1" applyFont="1" applyBorder="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xf>
    <xf numFmtId="0" fontId="8" fillId="0" borderId="4" xfId="1" applyFont="1" applyBorder="1" applyAlignment="1">
      <alignment horizontal="center"/>
    </xf>
    <xf numFmtId="0" fontId="9" fillId="0" borderId="5" xfId="2" applyFont="1" applyBorder="1" applyAlignment="1">
      <alignment horizontal="center"/>
    </xf>
    <xf numFmtId="0" fontId="6" fillId="3" borderId="9"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9" xfId="0" applyFont="1" applyFill="1" applyBorder="1" applyAlignment="1">
      <alignment horizontal="center"/>
    </xf>
    <xf numFmtId="0" fontId="6" fillId="3" borderId="7" xfId="0" applyFont="1" applyFill="1" applyBorder="1" applyAlignment="1">
      <alignment horizontal="center"/>
    </xf>
    <xf numFmtId="0" fontId="11" fillId="5" borderId="9" xfId="0" applyFont="1" applyFill="1" applyBorder="1" applyAlignment="1" applyProtection="1">
      <alignment horizontal="center"/>
      <protection locked="0"/>
    </xf>
    <xf numFmtId="0" fontId="11" fillId="5" borderId="7" xfId="0" applyFont="1" applyFill="1" applyBorder="1" applyAlignment="1" applyProtection="1">
      <alignment horizontal="center"/>
      <protection locked="0"/>
    </xf>
    <xf numFmtId="0" fontId="26" fillId="0" borderId="29" xfId="2" applyFont="1" applyBorder="1" applyAlignment="1">
      <alignment horizontal="center"/>
    </xf>
    <xf numFmtId="0" fontId="5" fillId="6" borderId="9" xfId="0" applyFont="1" applyFill="1" applyBorder="1" applyAlignment="1">
      <alignment horizontal="left" vertical="top" wrapText="1"/>
    </xf>
    <xf numFmtId="0" fontId="5" fillId="6" borderId="0" xfId="0" applyFont="1" applyFill="1" applyBorder="1" applyAlignment="1">
      <alignment horizontal="left" vertical="top" wrapText="1"/>
    </xf>
    <xf numFmtId="14" fontId="5" fillId="8" borderId="0" xfId="0" applyNumberFormat="1" applyFont="1" applyFill="1" applyBorder="1" applyAlignment="1">
      <alignment horizontal="left" vertical="top" indent="1"/>
    </xf>
    <xf numFmtId="0" fontId="6" fillId="3" borderId="9"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9" xfId="0" applyFont="1" applyFill="1" applyBorder="1" applyAlignment="1" applyProtection="1">
      <alignment horizontal="left" vertical="top"/>
      <protection locked="0"/>
    </xf>
    <xf numFmtId="0" fontId="6" fillId="3" borderId="7" xfId="0" applyFont="1" applyFill="1" applyBorder="1" applyAlignment="1" applyProtection="1">
      <alignment horizontal="left" vertical="top"/>
      <protection locked="0"/>
    </xf>
    <xf numFmtId="0" fontId="3" fillId="4" borderId="16" xfId="0" applyFont="1" applyFill="1" applyBorder="1" applyAlignment="1">
      <alignment horizontal="center"/>
    </xf>
    <xf numFmtId="0" fontId="3" fillId="4" borderId="3" xfId="0" applyFont="1" applyFill="1" applyBorder="1" applyAlignment="1">
      <alignment horizontal="center"/>
    </xf>
    <xf numFmtId="0" fontId="3" fillId="4" borderId="17" xfId="0" applyFont="1" applyFill="1" applyBorder="1" applyAlignment="1">
      <alignment horizontal="center"/>
    </xf>
    <xf numFmtId="14" fontId="6" fillId="8" borderId="9" xfId="0" applyNumberFormat="1" applyFont="1" applyFill="1" applyBorder="1" applyAlignment="1">
      <alignment horizontal="left" indent="1"/>
    </xf>
    <xf numFmtId="0" fontId="6" fillId="5" borderId="10" xfId="0" applyFont="1" applyFill="1" applyBorder="1" applyAlignment="1" applyProtection="1">
      <alignment horizontal="left"/>
      <protection locked="0"/>
    </xf>
    <xf numFmtId="0" fontId="6" fillId="5" borderId="6" xfId="0" applyFont="1" applyFill="1" applyBorder="1" applyAlignment="1" applyProtection="1">
      <alignment horizontal="left"/>
      <protection locked="0"/>
    </xf>
    <xf numFmtId="0" fontId="7" fillId="5" borderId="6" xfId="0" applyFont="1" applyFill="1" applyBorder="1" applyAlignment="1" applyProtection="1">
      <alignment horizontal="left" vertical="center"/>
      <protection locked="0"/>
    </xf>
    <xf numFmtId="0" fontId="3" fillId="2" borderId="16" xfId="0" applyFont="1" applyFill="1" applyBorder="1" applyAlignment="1">
      <alignment horizontal="center"/>
    </xf>
    <xf numFmtId="0" fontId="3" fillId="2" borderId="3" xfId="0" applyFont="1" applyFill="1" applyBorder="1" applyAlignment="1">
      <alignment horizontal="center"/>
    </xf>
    <xf numFmtId="0" fontId="3" fillId="2" borderId="17" xfId="0" applyFont="1" applyFill="1" applyBorder="1" applyAlignment="1">
      <alignment horizontal="center"/>
    </xf>
    <xf numFmtId="0" fontId="6" fillId="5" borderId="8" xfId="0" applyFont="1" applyFill="1" applyBorder="1" applyAlignment="1" applyProtection="1">
      <alignment horizontal="left" indent="1"/>
      <protection locked="0"/>
    </xf>
    <xf numFmtId="14" fontId="6" fillId="5" borderId="6" xfId="0" applyNumberFormat="1" applyFont="1" applyFill="1" applyBorder="1" applyAlignment="1" applyProtection="1">
      <alignment horizontal="left" indent="1"/>
      <protection locked="0"/>
    </xf>
    <xf numFmtId="0" fontId="6" fillId="5" borderId="6" xfId="0" quotePrefix="1" applyFont="1" applyFill="1" applyBorder="1" applyAlignment="1" applyProtection="1">
      <alignment horizontal="left" indent="1"/>
      <protection locked="0"/>
    </xf>
    <xf numFmtId="0" fontId="6" fillId="5" borderId="6" xfId="0" applyFont="1" applyFill="1" applyBorder="1" applyAlignment="1" applyProtection="1">
      <alignment horizontal="left" indent="1"/>
      <protection locked="0"/>
    </xf>
    <xf numFmtId="14" fontId="6" fillId="8" borderId="6" xfId="0" applyNumberFormat="1" applyFont="1" applyFill="1" applyBorder="1" applyAlignment="1">
      <alignment horizontal="left" indent="1"/>
    </xf>
    <xf numFmtId="0" fontId="5" fillId="3" borderId="6" xfId="0" applyFont="1" applyFill="1" applyBorder="1" applyAlignment="1">
      <alignment horizontal="left" vertical="top" wrapText="1"/>
    </xf>
    <xf numFmtId="0" fontId="6" fillId="3" borderId="9" xfId="0" applyFont="1" applyFill="1" applyBorder="1" applyAlignment="1">
      <alignment horizontal="center" vertical="top"/>
    </xf>
    <xf numFmtId="0" fontId="6" fillId="3" borderId="7" xfId="0" applyFont="1" applyFill="1" applyBorder="1" applyAlignment="1">
      <alignment horizontal="center" vertical="top"/>
    </xf>
    <xf numFmtId="0" fontId="6" fillId="0" borderId="14" xfId="0" applyFont="1" applyFill="1" applyBorder="1" applyAlignment="1">
      <alignment horizontal="left" wrapText="1"/>
    </xf>
    <xf numFmtId="0" fontId="6" fillId="0" borderId="6" xfId="0" applyFont="1" applyFill="1" applyBorder="1" applyAlignment="1">
      <alignment horizontal="left" wrapText="1"/>
    </xf>
    <xf numFmtId="0" fontId="6" fillId="0" borderId="15" xfId="0" applyFont="1" applyFill="1" applyBorder="1" applyAlignment="1">
      <alignment horizontal="left" wrapText="1"/>
    </xf>
    <xf numFmtId="0" fontId="0" fillId="0" borderId="0" xfId="0" applyFill="1" applyAlignment="1">
      <alignment horizontal="left" vertical="top" wrapText="1"/>
    </xf>
    <xf numFmtId="0" fontId="3" fillId="4" borderId="11" xfId="0" applyFont="1" applyFill="1" applyBorder="1" applyAlignment="1">
      <alignment horizontal="center"/>
    </xf>
    <xf numFmtId="0" fontId="17" fillId="0" borderId="0" xfId="0" applyFont="1" applyAlignment="1">
      <alignment horizontal="left" vertical="center" wrapText="1"/>
    </xf>
    <xf numFmtId="0" fontId="6" fillId="8" borderId="7" xfId="0" applyFont="1" applyFill="1" applyBorder="1" applyAlignment="1">
      <alignment horizontal="left" indent="1"/>
    </xf>
    <xf numFmtId="0" fontId="6" fillId="8" borderId="6" xfId="0" applyFont="1" applyFill="1" applyBorder="1" applyAlignment="1">
      <alignment horizontal="left" indent="1"/>
    </xf>
    <xf numFmtId="0" fontId="18" fillId="0" borderId="0" xfId="0" applyFont="1" applyAlignment="1">
      <alignment horizontal="left" vertical="top" wrapText="1"/>
    </xf>
    <xf numFmtId="14" fontId="18" fillId="0" borderId="31" xfId="0" applyNumberFormat="1" applyFont="1" applyBorder="1" applyAlignment="1">
      <alignment horizontal="left" vertical="top" wrapText="1"/>
    </xf>
    <xf numFmtId="0" fontId="5" fillId="3" borderId="16" xfId="0" applyFont="1" applyFill="1" applyBorder="1" applyAlignment="1">
      <alignment horizontal="center"/>
    </xf>
    <xf numFmtId="0" fontId="5" fillId="3" borderId="3" xfId="0" applyFont="1" applyFill="1" applyBorder="1" applyAlignment="1">
      <alignment horizontal="center"/>
    </xf>
    <xf numFmtId="0" fontId="5" fillId="3" borderId="17" xfId="0" applyFont="1" applyFill="1" applyBorder="1" applyAlignment="1">
      <alignment horizontal="center"/>
    </xf>
    <xf numFmtId="0" fontId="5" fillId="3" borderId="16"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17" xfId="0" applyFont="1" applyFill="1" applyBorder="1" applyAlignment="1">
      <alignment horizontal="center" vertical="top" wrapText="1"/>
    </xf>
    <xf numFmtId="0" fontId="6" fillId="0" borderId="18" xfId="0" applyFont="1" applyFill="1" applyBorder="1" applyAlignment="1">
      <alignment horizontal="left" wrapText="1"/>
    </xf>
    <xf numFmtId="0" fontId="6" fillId="0" borderId="0" xfId="0" applyFont="1" applyFill="1" applyBorder="1" applyAlignment="1">
      <alignment horizontal="left" wrapText="1"/>
    </xf>
    <xf numFmtId="0" fontId="6" fillId="0" borderId="19" xfId="0" applyFont="1" applyFill="1" applyBorder="1" applyAlignment="1">
      <alignment horizontal="left" wrapText="1"/>
    </xf>
    <xf numFmtId="0" fontId="8" fillId="0" borderId="4" xfId="1" applyFont="1" applyBorder="1" applyAlignment="1">
      <alignment horizontal="center" wrapText="1"/>
    </xf>
    <xf numFmtId="0" fontId="8" fillId="0" borderId="4" xfId="1" applyFont="1" applyBorder="1" applyAlignment="1">
      <alignment horizontal="center" vertical="top" wrapText="1"/>
    </xf>
    <xf numFmtId="0" fontId="9" fillId="0" borderId="5" xfId="2" applyFont="1" applyBorder="1" applyAlignment="1">
      <alignment horizontal="center" vertical="top"/>
    </xf>
    <xf numFmtId="0" fontId="0" fillId="0" borderId="0" xfId="0" applyFill="1" applyBorder="1" applyAlignment="1">
      <alignment horizontal="left" vertical="top" wrapText="1"/>
    </xf>
  </cellXfs>
  <cellStyles count="4">
    <cellStyle name="Heading 1" xfId="1" builtinId="16"/>
    <cellStyle name="Hyperlink" xfId="3" builtinId="8"/>
    <cellStyle name="Normal" xfId="0" builtinId="0"/>
    <cellStyle name="Total" xfId="2" builtinId="25"/>
  </cellStyles>
  <dxfs count="19">
    <dxf>
      <fill>
        <patternFill patternType="solid">
          <bgColor theme="0" tint="-4.9989318521683403E-2"/>
        </patternFill>
      </fill>
    </dxf>
    <dxf>
      <fill>
        <patternFill patternType="solid">
          <bgColor theme="0" tint="-4.9989318521683403E-2"/>
        </patternFill>
      </fill>
    </dxf>
    <dxf>
      <font>
        <b/>
        <i val="0"/>
        <color rgb="FFC00000"/>
      </font>
      <fill>
        <patternFill patternType="none">
          <bgColor auto="1"/>
        </patternFill>
      </fill>
    </dxf>
    <dxf>
      <font>
        <b/>
        <i val="0"/>
        <color theme="5" tint="-0.24994659260841701"/>
      </font>
    </dxf>
    <dxf>
      <font>
        <b/>
        <i val="0"/>
        <color theme="9" tint="-0.499984740745262"/>
      </font>
    </dxf>
    <dxf>
      <fill>
        <patternFill>
          <bgColor rgb="FFFFE5E5"/>
        </patternFill>
      </fill>
    </dxf>
    <dxf>
      <fill>
        <patternFill>
          <bgColor theme="5" tint="0.79998168889431442"/>
        </patternFill>
      </fill>
    </dxf>
    <dxf>
      <fill>
        <patternFill>
          <bgColor theme="7" tint="0.79998168889431442"/>
        </patternFill>
      </fill>
    </dxf>
    <dxf>
      <fill>
        <patternFill>
          <bgColor rgb="FFFFE5E5"/>
        </patternFill>
      </fill>
    </dxf>
    <dxf>
      <fill>
        <patternFill>
          <bgColor theme="5" tint="0.79998168889431442"/>
        </patternFill>
      </fill>
    </dxf>
    <dxf>
      <fill>
        <patternFill>
          <bgColor theme="7" tint="0.79998168889431442"/>
        </patternFill>
      </fill>
    </dxf>
    <dxf>
      <fill>
        <patternFill>
          <bgColor rgb="FFFFE5E5"/>
        </patternFill>
      </fill>
    </dxf>
    <dxf>
      <fill>
        <patternFill>
          <bgColor theme="5" tint="0.79998168889431442"/>
        </patternFill>
      </fill>
    </dxf>
    <dxf>
      <fill>
        <patternFill>
          <bgColor theme="7" tint="0.79998168889431442"/>
        </patternFill>
      </fill>
    </dxf>
    <dxf>
      <fill>
        <patternFill patternType="solid">
          <bgColor theme="0" tint="-4.9989318521683403E-2"/>
        </patternFill>
      </fill>
    </dxf>
    <dxf>
      <font>
        <b/>
        <i val="0"/>
      </font>
      <fill>
        <patternFill patternType="solid">
          <bgColor rgb="FFFFE1E1"/>
        </patternFill>
      </fill>
    </dxf>
    <dxf>
      <font>
        <b/>
        <i val="0"/>
      </font>
      <fill>
        <patternFill patternType="solid">
          <bgColor theme="7" tint="0.79998168889431442"/>
        </patternFill>
      </fill>
    </dxf>
    <dxf>
      <font>
        <b/>
        <i val="0"/>
      </font>
      <fill>
        <patternFill patternType="solid">
          <bgColor theme="9" tint="0.79998168889431442"/>
        </patternFill>
      </fill>
    </dxf>
    <dxf>
      <fill>
        <patternFill>
          <bgColor theme="7" tint="0.79998168889431442"/>
        </patternFill>
      </fill>
    </dxf>
  </dxfs>
  <tableStyles count="0" defaultTableStyle="TableStyleMedium2" defaultPivotStyle="PivotStyleLight16"/>
  <colors>
    <mruColors>
      <color rgb="FFFFE1E1"/>
      <color rgb="FF44546A"/>
      <color rgb="FFFFE5E5"/>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F$17" lockText="1" noThreeD="1"/>
</file>

<file path=xl/ctrlProps/ctrlProp10.xml><?xml version="1.0" encoding="utf-8"?>
<formControlPr xmlns="http://schemas.microsoft.com/office/spreadsheetml/2009/9/main" objectType="CheckBox" fmlaLink="$B$27" lockText="1" noThreeD="1"/>
</file>

<file path=xl/ctrlProps/ctrlProp11.xml><?xml version="1.0" encoding="utf-8"?>
<formControlPr xmlns="http://schemas.microsoft.com/office/spreadsheetml/2009/9/main" objectType="CheckBox" fmlaLink="$B$28" lockText="1" noThreeD="1"/>
</file>

<file path=xl/ctrlProps/ctrlProp12.xml><?xml version="1.0" encoding="utf-8"?>
<formControlPr xmlns="http://schemas.microsoft.com/office/spreadsheetml/2009/9/main" objectType="CheckBox" fmlaLink="$B$29" lockText="1" noThreeD="1"/>
</file>

<file path=xl/ctrlProps/ctrlProp13.xml><?xml version="1.0" encoding="utf-8"?>
<formControlPr xmlns="http://schemas.microsoft.com/office/spreadsheetml/2009/9/main" objectType="CheckBox" fmlaLink="$B$30" lockText="1" noThreeD="1"/>
</file>

<file path=xl/ctrlProps/ctrlProp14.xml><?xml version="1.0" encoding="utf-8"?>
<formControlPr xmlns="http://schemas.microsoft.com/office/spreadsheetml/2009/9/main" objectType="CheckBox" fmlaLink="$B$31" lockText="1" noThreeD="1"/>
</file>

<file path=xl/ctrlProps/ctrlProp15.xml><?xml version="1.0" encoding="utf-8"?>
<formControlPr xmlns="http://schemas.microsoft.com/office/spreadsheetml/2009/9/main" objectType="CheckBox" fmlaLink="$B$32" lockText="1" noThreeD="1"/>
</file>

<file path=xl/ctrlProps/ctrlProp16.xml><?xml version="1.0" encoding="utf-8"?>
<formControlPr xmlns="http://schemas.microsoft.com/office/spreadsheetml/2009/9/main" objectType="CheckBox" fmlaLink="$B$33" lockText="1" noThreeD="1"/>
</file>

<file path=xl/ctrlProps/ctrlProp17.xml><?xml version="1.0" encoding="utf-8"?>
<formControlPr xmlns="http://schemas.microsoft.com/office/spreadsheetml/2009/9/main" objectType="CheckBox" fmlaLink="$B$35" lockText="1" noThreeD="1"/>
</file>

<file path=xl/ctrlProps/ctrlProp18.xml><?xml version="1.0" encoding="utf-8"?>
<formControlPr xmlns="http://schemas.microsoft.com/office/spreadsheetml/2009/9/main" objectType="CheckBox" fmlaLink="$B$36" lockText="1" noThreeD="1"/>
</file>

<file path=xl/ctrlProps/ctrlProp19.xml><?xml version="1.0" encoding="utf-8"?>
<formControlPr xmlns="http://schemas.microsoft.com/office/spreadsheetml/2009/9/main" objectType="CheckBox" fmlaLink="$B$37" lockText="1" noThreeD="1"/>
</file>

<file path=xl/ctrlProps/ctrlProp2.xml><?xml version="1.0" encoding="utf-8"?>
<formControlPr xmlns="http://schemas.microsoft.com/office/spreadsheetml/2009/9/main" objectType="CheckBox" fmlaLink="$G$17" lockText="1" noThreeD="1"/>
</file>

<file path=xl/ctrlProps/ctrlProp20.xml><?xml version="1.0" encoding="utf-8"?>
<formControlPr xmlns="http://schemas.microsoft.com/office/spreadsheetml/2009/9/main" objectType="CheckBox" fmlaLink="$B$38" lockText="1" noThreeD="1"/>
</file>

<file path=xl/ctrlProps/ctrlProp21.xml><?xml version="1.0" encoding="utf-8"?>
<formControlPr xmlns="http://schemas.microsoft.com/office/spreadsheetml/2009/9/main" objectType="CheckBox" fmlaLink="$B$39" lockText="1" noThreeD="1"/>
</file>

<file path=xl/ctrlProps/ctrlProp22.xml><?xml version="1.0" encoding="utf-8"?>
<formControlPr xmlns="http://schemas.microsoft.com/office/spreadsheetml/2009/9/main" objectType="CheckBox" fmlaLink="$F$22" lockText="1" noThreeD="1"/>
</file>

<file path=xl/ctrlProps/ctrlProp23.xml><?xml version="1.0" encoding="utf-8"?>
<formControlPr xmlns="http://schemas.microsoft.com/office/spreadsheetml/2009/9/main" objectType="CheckBox" fmlaLink="$B$44" lockText="1" noThreeD="1"/>
</file>

<file path=xl/ctrlProps/ctrlProp24.xml><?xml version="1.0" encoding="utf-8"?>
<formControlPr xmlns="http://schemas.microsoft.com/office/spreadsheetml/2009/9/main" objectType="CheckBox" fmlaLink="$B$45" lockText="1" noThreeD="1"/>
</file>

<file path=xl/ctrlProps/ctrlProp25.xml><?xml version="1.0" encoding="utf-8"?>
<formControlPr xmlns="http://schemas.microsoft.com/office/spreadsheetml/2009/9/main" objectType="CheckBox" fmlaLink="$B$46" lockText="1" noThreeD="1"/>
</file>

<file path=xl/ctrlProps/ctrlProp26.xml><?xml version="1.0" encoding="utf-8"?>
<formControlPr xmlns="http://schemas.microsoft.com/office/spreadsheetml/2009/9/main" objectType="CheckBox" fmlaLink="$B$53" lockText="1" noThreeD="1"/>
</file>

<file path=xl/ctrlProps/ctrlProp27.xml><?xml version="1.0" encoding="utf-8"?>
<formControlPr xmlns="http://schemas.microsoft.com/office/spreadsheetml/2009/9/main" objectType="CheckBox" fmlaLink="$B$52" lockText="1" noThreeD="1"/>
</file>

<file path=xl/ctrlProps/ctrlProp28.xml><?xml version="1.0" encoding="utf-8"?>
<formControlPr xmlns="http://schemas.microsoft.com/office/spreadsheetml/2009/9/main" objectType="CheckBox" fmlaLink="$B$54" lockText="1" noThreeD="1"/>
</file>

<file path=xl/ctrlProps/ctrlProp29.xml><?xml version="1.0" encoding="utf-8"?>
<formControlPr xmlns="http://schemas.microsoft.com/office/spreadsheetml/2009/9/main" objectType="CheckBox" fmlaLink="$B$55" lockText="1" noThreeD="1"/>
</file>

<file path=xl/ctrlProps/ctrlProp3.xml><?xml version="1.0" encoding="utf-8"?>
<formControlPr xmlns="http://schemas.microsoft.com/office/spreadsheetml/2009/9/main" objectType="CheckBox" fmlaLink="$B$22" lockText="1" noThreeD="1"/>
</file>

<file path=xl/ctrlProps/ctrlProp30.xml><?xml version="1.0" encoding="utf-8"?>
<formControlPr xmlns="http://schemas.microsoft.com/office/spreadsheetml/2009/9/main" objectType="CheckBox" fmlaLink="$B$56" lockText="1" noThreeD="1"/>
</file>

<file path=xl/ctrlProps/ctrlProp31.xml><?xml version="1.0" encoding="utf-8"?>
<formControlPr xmlns="http://schemas.microsoft.com/office/spreadsheetml/2009/9/main" objectType="CheckBox" fmlaLink="$B$57" lockText="1" noThreeD="1"/>
</file>

<file path=xl/ctrlProps/ctrlProp32.xml><?xml version="1.0" encoding="utf-8"?>
<formControlPr xmlns="http://schemas.microsoft.com/office/spreadsheetml/2009/9/main" objectType="CheckBox" fmlaLink="$B$61" lockText="1" noThreeD="1"/>
</file>

<file path=xl/ctrlProps/ctrlProp33.xml><?xml version="1.0" encoding="utf-8"?>
<formControlPr xmlns="http://schemas.microsoft.com/office/spreadsheetml/2009/9/main" objectType="CheckBox" fmlaLink="$B$60" lockText="1" noThreeD="1"/>
</file>

<file path=xl/ctrlProps/ctrlProp34.xml><?xml version="1.0" encoding="utf-8"?>
<formControlPr xmlns="http://schemas.microsoft.com/office/spreadsheetml/2009/9/main" objectType="CheckBox" fmlaLink="$F$23" lockText="1" noThreeD="1"/>
</file>

<file path=xl/ctrlProps/ctrlProp35.xml><?xml version="1.0" encoding="utf-8"?>
<formControlPr xmlns="http://schemas.microsoft.com/office/spreadsheetml/2009/9/main" objectType="CheckBox" fmlaLink="$F$24" lockText="1" noThreeD="1"/>
</file>

<file path=xl/ctrlProps/ctrlProp36.xml><?xml version="1.0" encoding="utf-8"?>
<formControlPr xmlns="http://schemas.microsoft.com/office/spreadsheetml/2009/9/main" objectType="CheckBox" fmlaLink="$F$25" lockText="1" noThreeD="1"/>
</file>

<file path=xl/ctrlProps/ctrlProp37.xml><?xml version="1.0" encoding="utf-8"?>
<formControlPr xmlns="http://schemas.microsoft.com/office/spreadsheetml/2009/9/main" objectType="CheckBox" fmlaLink="$F$26" lockText="1" noThreeD="1"/>
</file>

<file path=xl/ctrlProps/ctrlProp38.xml><?xml version="1.0" encoding="utf-8"?>
<formControlPr xmlns="http://schemas.microsoft.com/office/spreadsheetml/2009/9/main" objectType="CheckBox" fmlaLink="$F$27" lockText="1" noThreeD="1"/>
</file>

<file path=xl/ctrlProps/ctrlProp39.xml><?xml version="1.0" encoding="utf-8"?>
<formControlPr xmlns="http://schemas.microsoft.com/office/spreadsheetml/2009/9/main" objectType="CheckBox" fmlaLink="$F$28" lockText="1" noThreeD="1"/>
</file>

<file path=xl/ctrlProps/ctrlProp4.xml><?xml version="1.0" encoding="utf-8"?>
<formControlPr xmlns="http://schemas.microsoft.com/office/spreadsheetml/2009/9/main" objectType="CheckBox" fmlaLink="$F$18" lockText="1" noThreeD="1"/>
</file>

<file path=xl/ctrlProps/ctrlProp40.xml><?xml version="1.0" encoding="utf-8"?>
<formControlPr xmlns="http://schemas.microsoft.com/office/spreadsheetml/2009/9/main" objectType="CheckBox" fmlaLink="$F$29" lockText="1" noThreeD="1"/>
</file>

<file path=xl/ctrlProps/ctrlProp41.xml><?xml version="1.0" encoding="utf-8"?>
<formControlPr xmlns="http://schemas.microsoft.com/office/spreadsheetml/2009/9/main" objectType="CheckBox" fmlaLink="$F$31" lockText="1" noThreeD="1"/>
</file>

<file path=xl/ctrlProps/ctrlProp42.xml><?xml version="1.0" encoding="utf-8"?>
<formControlPr xmlns="http://schemas.microsoft.com/office/spreadsheetml/2009/9/main" objectType="CheckBox" fmlaLink="$F$32" lockText="1" noThreeD="1"/>
</file>

<file path=xl/ctrlProps/ctrlProp43.xml><?xml version="1.0" encoding="utf-8"?>
<formControlPr xmlns="http://schemas.microsoft.com/office/spreadsheetml/2009/9/main" objectType="CheckBox" fmlaLink="$F$33" lockText="1" noThreeD="1"/>
</file>

<file path=xl/ctrlProps/ctrlProp44.xml><?xml version="1.0" encoding="utf-8"?>
<formControlPr xmlns="http://schemas.microsoft.com/office/spreadsheetml/2009/9/main" objectType="CheckBox" fmlaLink="$F$34" lockText="1" noThreeD="1"/>
</file>

<file path=xl/ctrlProps/ctrlProp45.xml><?xml version="1.0" encoding="utf-8"?>
<formControlPr xmlns="http://schemas.microsoft.com/office/spreadsheetml/2009/9/main" objectType="CheckBox" fmlaLink="$F$35" lockText="1" noThreeD="1"/>
</file>

<file path=xl/ctrlProps/ctrlProp46.xml><?xml version="1.0" encoding="utf-8"?>
<formControlPr xmlns="http://schemas.microsoft.com/office/spreadsheetml/2009/9/main" objectType="CheckBox" fmlaLink="$F$36" lockText="1" noThreeD="1"/>
</file>

<file path=xl/ctrlProps/ctrlProp47.xml><?xml version="1.0" encoding="utf-8"?>
<formControlPr xmlns="http://schemas.microsoft.com/office/spreadsheetml/2009/9/main" objectType="CheckBox" fmlaLink="$F$39" lockText="1" noThreeD="1"/>
</file>

<file path=xl/ctrlProps/ctrlProp48.xml><?xml version="1.0" encoding="utf-8"?>
<formControlPr xmlns="http://schemas.microsoft.com/office/spreadsheetml/2009/9/main" objectType="CheckBox" fmlaLink="$F$43" lockText="1" noThreeD="1"/>
</file>

<file path=xl/ctrlProps/ctrlProp49.xml><?xml version="1.0" encoding="utf-8"?>
<formControlPr xmlns="http://schemas.microsoft.com/office/spreadsheetml/2009/9/main" objectType="CheckBox" fmlaLink="$F$44" lockText="1" noThreeD="1"/>
</file>

<file path=xl/ctrlProps/ctrlProp5.xml><?xml version="1.0" encoding="utf-8"?>
<formControlPr xmlns="http://schemas.microsoft.com/office/spreadsheetml/2009/9/main" objectType="CheckBox" fmlaLink="$G$18" lockText="1" noThreeD="1"/>
</file>

<file path=xl/ctrlProps/ctrlProp50.xml><?xml version="1.0" encoding="utf-8"?>
<formControlPr xmlns="http://schemas.microsoft.com/office/spreadsheetml/2009/9/main" objectType="CheckBox" fmlaLink="$F$45" lockText="1" noThreeD="1"/>
</file>

<file path=xl/ctrlProps/ctrlProp51.xml><?xml version="1.0" encoding="utf-8"?>
<formControlPr xmlns="http://schemas.microsoft.com/office/spreadsheetml/2009/9/main" objectType="CheckBox" fmlaLink="$F$46" lockText="1" noThreeD="1"/>
</file>

<file path=xl/ctrlProps/ctrlProp52.xml><?xml version="1.0" encoding="utf-8"?>
<formControlPr xmlns="http://schemas.microsoft.com/office/spreadsheetml/2009/9/main" objectType="CheckBox" fmlaLink="$F$52" lockText="1" noThreeD="1"/>
</file>

<file path=xl/ctrlProps/ctrlProp53.xml><?xml version="1.0" encoding="utf-8"?>
<formControlPr xmlns="http://schemas.microsoft.com/office/spreadsheetml/2009/9/main" objectType="CheckBox" fmlaLink="$F$53" lockText="1" noThreeD="1"/>
</file>

<file path=xl/ctrlProps/ctrlProp54.xml><?xml version="1.0" encoding="utf-8"?>
<formControlPr xmlns="http://schemas.microsoft.com/office/spreadsheetml/2009/9/main" objectType="CheckBox" fmlaLink="$F$54" lockText="1" noThreeD="1"/>
</file>

<file path=xl/ctrlProps/ctrlProp55.xml><?xml version="1.0" encoding="utf-8"?>
<formControlPr xmlns="http://schemas.microsoft.com/office/spreadsheetml/2009/9/main" objectType="CheckBox" fmlaLink="$F$57" lockText="1" noThreeD="1"/>
</file>

<file path=xl/ctrlProps/ctrlProp56.xml><?xml version="1.0" encoding="utf-8"?>
<formControlPr xmlns="http://schemas.microsoft.com/office/spreadsheetml/2009/9/main" objectType="CheckBox" fmlaLink="$F$60" lockText="1" noThreeD="1"/>
</file>

<file path=xl/ctrlProps/ctrlProp57.xml><?xml version="1.0" encoding="utf-8"?>
<formControlPr xmlns="http://schemas.microsoft.com/office/spreadsheetml/2009/9/main" objectType="CheckBox" fmlaLink="$F$61" lockText="1" noThreeD="1"/>
</file>

<file path=xl/ctrlProps/ctrlProp58.xml><?xml version="1.0" encoding="utf-8"?>
<formControlPr xmlns="http://schemas.microsoft.com/office/spreadsheetml/2009/9/main" objectType="CheckBox" fmlaLink="$F$49" lockText="1" noThreeD="1"/>
</file>

<file path=xl/ctrlProps/ctrlProp59.xml><?xml version="1.0" encoding="utf-8"?>
<formControlPr xmlns="http://schemas.microsoft.com/office/spreadsheetml/2009/9/main" objectType="CheckBox" fmlaLink="$B$48" lockText="1" noThreeD="1"/>
</file>

<file path=xl/ctrlProps/ctrlProp6.xml><?xml version="1.0" encoding="utf-8"?>
<formControlPr xmlns="http://schemas.microsoft.com/office/spreadsheetml/2009/9/main" objectType="CheckBox" fmlaLink="$B$43" lockText="1" noThreeD="1"/>
</file>

<file path=xl/ctrlProps/ctrlProp7.xml><?xml version="1.0" encoding="utf-8"?>
<formControlPr xmlns="http://schemas.microsoft.com/office/spreadsheetml/2009/9/main" objectType="CheckBox" fmlaLink="$B$23" lockText="1" noThreeD="1"/>
</file>

<file path=xl/ctrlProps/ctrlProp8.xml><?xml version="1.0" encoding="utf-8"?>
<formControlPr xmlns="http://schemas.microsoft.com/office/spreadsheetml/2009/9/main" objectType="CheckBox" fmlaLink="$B$24" lockText="1" noThreeD="1"/>
</file>

<file path=xl/ctrlProps/ctrlProp9.xml><?xml version="1.0" encoding="utf-8"?>
<formControlPr xmlns="http://schemas.microsoft.com/office/spreadsheetml/2009/9/main" objectType="CheckBox" fmlaLink="$B$26" lockText="1" noThreeD="1"/>
</file>

<file path=xl/drawings/_rels/drawing1.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4.jpg@01DA1C6E.F8E26DA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3</xdr:col>
      <xdr:colOff>363415</xdr:colOff>
      <xdr:row>0</xdr:row>
      <xdr:rowOff>609601</xdr:rowOff>
    </xdr:to>
    <xdr:pic>
      <xdr:nvPicPr>
        <xdr:cNvPr id="2" name="Picture 1" descr="DOM_Logo_Email_Signature"/>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1"/>
          <a:ext cx="1582615" cy="5905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792040</xdr:colOff>
      <xdr:row>0</xdr:row>
      <xdr:rowOff>605204</xdr:rowOff>
    </xdr:to>
    <xdr:pic>
      <xdr:nvPicPr>
        <xdr:cNvPr id="2" name="Picture 1" descr="DOM_Logo_Email_Signature"/>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0"/>
          <a:ext cx="1582615" cy="586154"/>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5</xdr:col>
          <xdr:colOff>104775</xdr:colOff>
          <xdr:row>15</xdr:row>
          <xdr:rowOff>161925</xdr:rowOff>
        </xdr:from>
        <xdr:to>
          <xdr:col>6</xdr:col>
          <xdr:colOff>161925</xdr:colOff>
          <xdr:row>17</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xdr:row>
          <xdr:rowOff>142875</xdr:rowOff>
        </xdr:from>
        <xdr:to>
          <xdr:col>8</xdr:col>
          <xdr:colOff>114300</xdr:colOff>
          <xdr:row>17</xdr:row>
          <xdr:rowOff>57150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21</xdr:row>
          <xdr:rowOff>9525</xdr:rowOff>
        </xdr:from>
        <xdr:to>
          <xdr:col>2</xdr:col>
          <xdr:colOff>0</xdr:colOff>
          <xdr:row>22</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17</xdr:row>
          <xdr:rowOff>38100</xdr:rowOff>
        </xdr:from>
        <xdr:to>
          <xdr:col>6</xdr:col>
          <xdr:colOff>161925</xdr:colOff>
          <xdr:row>17</xdr:row>
          <xdr:rowOff>266700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47625</xdr:rowOff>
        </xdr:from>
        <xdr:to>
          <xdr:col>8</xdr:col>
          <xdr:colOff>114300</xdr:colOff>
          <xdr:row>17</xdr:row>
          <xdr:rowOff>257175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9525</xdr:rowOff>
        </xdr:from>
        <xdr:to>
          <xdr:col>1</xdr:col>
          <xdr:colOff>390525</xdr:colOff>
          <xdr:row>42</xdr:row>
          <xdr:rowOff>228600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22</xdr:row>
          <xdr:rowOff>9525</xdr:rowOff>
        </xdr:from>
        <xdr:to>
          <xdr:col>2</xdr:col>
          <xdr:colOff>0</xdr:colOff>
          <xdr:row>22</xdr:row>
          <xdr:rowOff>228600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9525</xdr:rowOff>
        </xdr:from>
        <xdr:to>
          <xdr:col>2</xdr:col>
          <xdr:colOff>0</xdr:colOff>
          <xdr:row>23</xdr:row>
          <xdr:rowOff>228600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9525</xdr:rowOff>
        </xdr:from>
        <xdr:to>
          <xdr:col>2</xdr:col>
          <xdr:colOff>0</xdr:colOff>
          <xdr:row>25</xdr:row>
          <xdr:rowOff>228600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9525</xdr:rowOff>
        </xdr:from>
        <xdr:to>
          <xdr:col>2</xdr:col>
          <xdr:colOff>0</xdr:colOff>
          <xdr:row>26</xdr:row>
          <xdr:rowOff>228600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9525</xdr:rowOff>
        </xdr:from>
        <xdr:to>
          <xdr:col>2</xdr:col>
          <xdr:colOff>0</xdr:colOff>
          <xdr:row>27</xdr:row>
          <xdr:rowOff>228600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9525</xdr:rowOff>
        </xdr:from>
        <xdr:to>
          <xdr:col>2</xdr:col>
          <xdr:colOff>0</xdr:colOff>
          <xdr:row>28</xdr:row>
          <xdr:rowOff>228600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29</xdr:row>
          <xdr:rowOff>9525</xdr:rowOff>
        </xdr:from>
        <xdr:to>
          <xdr:col>2</xdr:col>
          <xdr:colOff>0</xdr:colOff>
          <xdr:row>29</xdr:row>
          <xdr:rowOff>228600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30</xdr:row>
          <xdr:rowOff>9525</xdr:rowOff>
        </xdr:from>
        <xdr:to>
          <xdr:col>2</xdr:col>
          <xdr:colOff>0</xdr:colOff>
          <xdr:row>30</xdr:row>
          <xdr:rowOff>228600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9525</xdr:rowOff>
        </xdr:from>
        <xdr:to>
          <xdr:col>2</xdr:col>
          <xdr:colOff>0</xdr:colOff>
          <xdr:row>31</xdr:row>
          <xdr:rowOff>228600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9525</xdr:rowOff>
        </xdr:from>
        <xdr:to>
          <xdr:col>2</xdr:col>
          <xdr:colOff>0</xdr:colOff>
          <xdr:row>32</xdr:row>
          <xdr:rowOff>228600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34</xdr:row>
          <xdr:rowOff>9525</xdr:rowOff>
        </xdr:from>
        <xdr:to>
          <xdr:col>2</xdr:col>
          <xdr:colOff>0</xdr:colOff>
          <xdr:row>34</xdr:row>
          <xdr:rowOff>228600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9525</xdr:rowOff>
        </xdr:from>
        <xdr:to>
          <xdr:col>2</xdr:col>
          <xdr:colOff>0</xdr:colOff>
          <xdr:row>35</xdr:row>
          <xdr:rowOff>228600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36</xdr:row>
          <xdr:rowOff>9525</xdr:rowOff>
        </xdr:from>
        <xdr:to>
          <xdr:col>2</xdr:col>
          <xdr:colOff>0</xdr:colOff>
          <xdr:row>36</xdr:row>
          <xdr:rowOff>228600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9525</xdr:rowOff>
        </xdr:from>
        <xdr:to>
          <xdr:col>2</xdr:col>
          <xdr:colOff>0</xdr:colOff>
          <xdr:row>37</xdr:row>
          <xdr:rowOff>228600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9525</xdr:rowOff>
        </xdr:from>
        <xdr:to>
          <xdr:col>2</xdr:col>
          <xdr:colOff>0</xdr:colOff>
          <xdr:row>38</xdr:row>
          <xdr:rowOff>228600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21</xdr:row>
          <xdr:rowOff>9525</xdr:rowOff>
        </xdr:from>
        <xdr:to>
          <xdr:col>5</xdr:col>
          <xdr:colOff>409575</xdr:colOff>
          <xdr:row>22</xdr:row>
          <xdr:rowOff>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9525</xdr:rowOff>
        </xdr:from>
        <xdr:to>
          <xdr:col>1</xdr:col>
          <xdr:colOff>390525</xdr:colOff>
          <xdr:row>43</xdr:row>
          <xdr:rowOff>228600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9525</xdr:rowOff>
        </xdr:from>
        <xdr:to>
          <xdr:col>1</xdr:col>
          <xdr:colOff>390525</xdr:colOff>
          <xdr:row>44</xdr:row>
          <xdr:rowOff>228600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9525</xdr:rowOff>
        </xdr:from>
        <xdr:to>
          <xdr:col>1</xdr:col>
          <xdr:colOff>390525</xdr:colOff>
          <xdr:row>45</xdr:row>
          <xdr:rowOff>228600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9525</xdr:rowOff>
        </xdr:from>
        <xdr:to>
          <xdr:col>1</xdr:col>
          <xdr:colOff>390525</xdr:colOff>
          <xdr:row>52</xdr:row>
          <xdr:rowOff>228600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51</xdr:row>
          <xdr:rowOff>9525</xdr:rowOff>
        </xdr:from>
        <xdr:to>
          <xdr:col>1</xdr:col>
          <xdr:colOff>390525</xdr:colOff>
          <xdr:row>52</xdr:row>
          <xdr:rowOff>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53</xdr:row>
          <xdr:rowOff>9525</xdr:rowOff>
        </xdr:from>
        <xdr:to>
          <xdr:col>1</xdr:col>
          <xdr:colOff>390525</xdr:colOff>
          <xdr:row>53</xdr:row>
          <xdr:rowOff>228600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9525</xdr:rowOff>
        </xdr:from>
        <xdr:to>
          <xdr:col>1</xdr:col>
          <xdr:colOff>390525</xdr:colOff>
          <xdr:row>54</xdr:row>
          <xdr:rowOff>228600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9525</xdr:rowOff>
        </xdr:from>
        <xdr:to>
          <xdr:col>1</xdr:col>
          <xdr:colOff>390525</xdr:colOff>
          <xdr:row>55</xdr:row>
          <xdr:rowOff>228600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9525</xdr:rowOff>
        </xdr:from>
        <xdr:to>
          <xdr:col>1</xdr:col>
          <xdr:colOff>390525</xdr:colOff>
          <xdr:row>56</xdr:row>
          <xdr:rowOff>228600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60</xdr:row>
          <xdr:rowOff>9525</xdr:rowOff>
        </xdr:from>
        <xdr:to>
          <xdr:col>1</xdr:col>
          <xdr:colOff>390525</xdr:colOff>
          <xdr:row>61</xdr:row>
          <xdr:rowOff>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59</xdr:row>
          <xdr:rowOff>9525</xdr:rowOff>
        </xdr:from>
        <xdr:to>
          <xdr:col>1</xdr:col>
          <xdr:colOff>390525</xdr:colOff>
          <xdr:row>60</xdr:row>
          <xdr:rowOff>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9525</xdr:rowOff>
        </xdr:from>
        <xdr:to>
          <xdr:col>5</xdr:col>
          <xdr:colOff>409575</xdr:colOff>
          <xdr:row>22</xdr:row>
          <xdr:rowOff>228600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23</xdr:row>
          <xdr:rowOff>9525</xdr:rowOff>
        </xdr:from>
        <xdr:to>
          <xdr:col>5</xdr:col>
          <xdr:colOff>409575</xdr:colOff>
          <xdr:row>23</xdr:row>
          <xdr:rowOff>228600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9525</xdr:rowOff>
        </xdr:from>
        <xdr:to>
          <xdr:col>5</xdr:col>
          <xdr:colOff>409575</xdr:colOff>
          <xdr:row>24</xdr:row>
          <xdr:rowOff>228600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9525</xdr:rowOff>
        </xdr:from>
        <xdr:to>
          <xdr:col>5</xdr:col>
          <xdr:colOff>409575</xdr:colOff>
          <xdr:row>25</xdr:row>
          <xdr:rowOff>228600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26</xdr:row>
          <xdr:rowOff>9525</xdr:rowOff>
        </xdr:from>
        <xdr:to>
          <xdr:col>5</xdr:col>
          <xdr:colOff>409575</xdr:colOff>
          <xdr:row>26</xdr:row>
          <xdr:rowOff>228600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27</xdr:row>
          <xdr:rowOff>9525</xdr:rowOff>
        </xdr:from>
        <xdr:to>
          <xdr:col>5</xdr:col>
          <xdr:colOff>409575</xdr:colOff>
          <xdr:row>27</xdr:row>
          <xdr:rowOff>228600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9525</xdr:rowOff>
        </xdr:from>
        <xdr:to>
          <xdr:col>5</xdr:col>
          <xdr:colOff>409575</xdr:colOff>
          <xdr:row>28</xdr:row>
          <xdr:rowOff>228600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9525</xdr:rowOff>
        </xdr:from>
        <xdr:to>
          <xdr:col>5</xdr:col>
          <xdr:colOff>409575</xdr:colOff>
          <xdr:row>30</xdr:row>
          <xdr:rowOff>228600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9525</xdr:rowOff>
        </xdr:from>
        <xdr:to>
          <xdr:col>5</xdr:col>
          <xdr:colOff>409575</xdr:colOff>
          <xdr:row>31</xdr:row>
          <xdr:rowOff>228600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9525</xdr:rowOff>
        </xdr:from>
        <xdr:to>
          <xdr:col>5</xdr:col>
          <xdr:colOff>409575</xdr:colOff>
          <xdr:row>32</xdr:row>
          <xdr:rowOff>228600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33</xdr:row>
          <xdr:rowOff>9525</xdr:rowOff>
        </xdr:from>
        <xdr:to>
          <xdr:col>5</xdr:col>
          <xdr:colOff>409575</xdr:colOff>
          <xdr:row>33</xdr:row>
          <xdr:rowOff>228600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34</xdr:row>
          <xdr:rowOff>9525</xdr:rowOff>
        </xdr:from>
        <xdr:to>
          <xdr:col>5</xdr:col>
          <xdr:colOff>409575</xdr:colOff>
          <xdr:row>34</xdr:row>
          <xdr:rowOff>228600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35</xdr:row>
          <xdr:rowOff>9525</xdr:rowOff>
        </xdr:from>
        <xdr:to>
          <xdr:col>5</xdr:col>
          <xdr:colOff>409575</xdr:colOff>
          <xdr:row>35</xdr:row>
          <xdr:rowOff>228600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38</xdr:row>
          <xdr:rowOff>9525</xdr:rowOff>
        </xdr:from>
        <xdr:to>
          <xdr:col>5</xdr:col>
          <xdr:colOff>409575</xdr:colOff>
          <xdr:row>38</xdr:row>
          <xdr:rowOff>228600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42</xdr:row>
          <xdr:rowOff>9525</xdr:rowOff>
        </xdr:from>
        <xdr:to>
          <xdr:col>5</xdr:col>
          <xdr:colOff>409575</xdr:colOff>
          <xdr:row>42</xdr:row>
          <xdr:rowOff>228600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43</xdr:row>
          <xdr:rowOff>9525</xdr:rowOff>
        </xdr:from>
        <xdr:to>
          <xdr:col>5</xdr:col>
          <xdr:colOff>409575</xdr:colOff>
          <xdr:row>43</xdr:row>
          <xdr:rowOff>228600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44</xdr:row>
          <xdr:rowOff>9525</xdr:rowOff>
        </xdr:from>
        <xdr:to>
          <xdr:col>5</xdr:col>
          <xdr:colOff>409575</xdr:colOff>
          <xdr:row>44</xdr:row>
          <xdr:rowOff>228600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9525</xdr:rowOff>
        </xdr:from>
        <xdr:to>
          <xdr:col>5</xdr:col>
          <xdr:colOff>409575</xdr:colOff>
          <xdr:row>45</xdr:row>
          <xdr:rowOff>228600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51</xdr:row>
          <xdr:rowOff>9525</xdr:rowOff>
        </xdr:from>
        <xdr:to>
          <xdr:col>5</xdr:col>
          <xdr:colOff>409575</xdr:colOff>
          <xdr:row>52</xdr:row>
          <xdr:rowOff>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52</xdr:row>
          <xdr:rowOff>9525</xdr:rowOff>
        </xdr:from>
        <xdr:to>
          <xdr:col>5</xdr:col>
          <xdr:colOff>409575</xdr:colOff>
          <xdr:row>52</xdr:row>
          <xdr:rowOff>228600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54</xdr:row>
          <xdr:rowOff>228600</xdr:rowOff>
        </xdr:from>
        <xdr:to>
          <xdr:col>5</xdr:col>
          <xdr:colOff>409575</xdr:colOff>
          <xdr:row>55</xdr:row>
          <xdr:rowOff>209550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56</xdr:row>
          <xdr:rowOff>9525</xdr:rowOff>
        </xdr:from>
        <xdr:to>
          <xdr:col>5</xdr:col>
          <xdr:colOff>409575</xdr:colOff>
          <xdr:row>56</xdr:row>
          <xdr:rowOff>228600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59</xdr:row>
          <xdr:rowOff>9525</xdr:rowOff>
        </xdr:from>
        <xdr:to>
          <xdr:col>5</xdr:col>
          <xdr:colOff>409575</xdr:colOff>
          <xdr:row>60</xdr:row>
          <xdr:rowOff>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60</xdr:row>
          <xdr:rowOff>9525</xdr:rowOff>
        </xdr:from>
        <xdr:to>
          <xdr:col>5</xdr:col>
          <xdr:colOff>409575</xdr:colOff>
          <xdr:row>61</xdr:row>
          <xdr:rowOff>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9525</xdr:rowOff>
        </xdr:from>
        <xdr:to>
          <xdr:col>5</xdr:col>
          <xdr:colOff>409575</xdr:colOff>
          <xdr:row>48</xdr:row>
          <xdr:rowOff>228600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46</xdr:row>
          <xdr:rowOff>180975</xdr:rowOff>
        </xdr:from>
        <xdr:to>
          <xdr:col>2</xdr:col>
          <xdr:colOff>0</xdr:colOff>
          <xdr:row>48</xdr:row>
          <xdr:rowOff>19050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266700</xdr:colOff>
      <xdr:row>11</xdr:row>
      <xdr:rowOff>400050</xdr:rowOff>
    </xdr:from>
    <xdr:to>
      <xdr:col>7</xdr:col>
      <xdr:colOff>714374</xdr:colOff>
      <xdr:row>14</xdr:row>
      <xdr:rowOff>38100</xdr:rowOff>
    </xdr:to>
    <xdr:sp macro="" textlink="">
      <xdr:nvSpPr>
        <xdr:cNvPr id="2" name="Rounded Rectangle 1"/>
        <xdr:cNvSpPr/>
      </xdr:nvSpPr>
      <xdr:spPr>
        <a:xfrm>
          <a:off x="6934200" y="2400300"/>
          <a:ext cx="2390774" cy="63817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0</xdr:row>
      <xdr:rowOff>19050</xdr:rowOff>
    </xdr:from>
    <xdr:to>
      <xdr:col>1</xdr:col>
      <xdr:colOff>973015</xdr:colOff>
      <xdr:row>0</xdr:row>
      <xdr:rowOff>605204</xdr:rowOff>
    </xdr:to>
    <xdr:pic>
      <xdr:nvPicPr>
        <xdr:cNvPr id="4" name="Picture 3" descr="DOM_Logo_Email_Signature"/>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0"/>
          <a:ext cx="1582615" cy="586154"/>
        </a:xfrm>
        <a:prstGeom prst="rect">
          <a:avLst/>
        </a:prstGeom>
        <a:noFill/>
      </xdr:spPr>
    </xdr:pic>
    <xdr:clientData/>
  </xdr:twoCellAnchor>
  <xdr:twoCellAnchor>
    <xdr:from>
      <xdr:col>5</xdr:col>
      <xdr:colOff>276225</xdr:colOff>
      <xdr:row>14</xdr:row>
      <xdr:rowOff>161926</xdr:rowOff>
    </xdr:from>
    <xdr:to>
      <xdr:col>8</xdr:col>
      <xdr:colOff>0</xdr:colOff>
      <xdr:row>17</xdr:row>
      <xdr:rowOff>371475</xdr:rowOff>
    </xdr:to>
    <xdr:sp macro="" textlink="">
      <xdr:nvSpPr>
        <xdr:cNvPr id="6" name="Rounded Rectangle 5"/>
        <xdr:cNvSpPr/>
      </xdr:nvSpPr>
      <xdr:spPr>
        <a:xfrm>
          <a:off x="6943725" y="3781426"/>
          <a:ext cx="2381250" cy="990599"/>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419100</xdr:colOff>
      <xdr:row>12</xdr:row>
      <xdr:rowOff>47625</xdr:rowOff>
    </xdr:from>
    <xdr:to>
      <xdr:col>5</xdr:col>
      <xdr:colOff>781050</xdr:colOff>
      <xdr:row>13</xdr:row>
      <xdr:rowOff>130030</xdr:rowOff>
    </xdr:to>
    <xdr:sp macro="" textlink="">
      <xdr:nvSpPr>
        <xdr:cNvPr id="8" name="Shape 2538">
          <a:extLst>
            <a:ext uri="{FF2B5EF4-FFF2-40B4-BE49-F238E27FC236}">
              <a16:creationId xmlns:a16="http://schemas.microsoft.com/office/drawing/2014/main" id="{435335CF-063C-43FE-8F75-E80D4914C6CF}"/>
            </a:ext>
          </a:extLst>
        </xdr:cNvPr>
        <xdr:cNvSpPr/>
      </xdr:nvSpPr>
      <xdr:spPr>
        <a:xfrm>
          <a:off x="7086600" y="2457450"/>
          <a:ext cx="361950" cy="463405"/>
        </a:xfrm>
        <a:custGeom>
          <a:avLst/>
          <a:gdLst/>
          <a:ahLst/>
          <a:cxnLst>
            <a:cxn ang="0">
              <a:pos x="wd2" y="hd2"/>
            </a:cxn>
            <a:cxn ang="5400000">
              <a:pos x="wd2" y="hd2"/>
            </a:cxn>
            <a:cxn ang="10800000">
              <a:pos x="wd2" y="hd2"/>
            </a:cxn>
            <a:cxn ang="16200000">
              <a:pos x="wd2" y="hd2"/>
            </a:cxn>
          </a:cxnLst>
          <a:rect l="0" t="0" r="r" b="b"/>
          <a:pathLst>
            <a:path w="21600" h="21600" extrusionOk="0">
              <a:moveTo>
                <a:pt x="20400" y="5891"/>
              </a:moveTo>
              <a:lnTo>
                <a:pt x="1200" y="5891"/>
              </a:lnTo>
              <a:lnTo>
                <a:pt x="1200" y="3927"/>
              </a:lnTo>
              <a:lnTo>
                <a:pt x="6000" y="3927"/>
              </a:lnTo>
              <a:cubicBezTo>
                <a:pt x="6000" y="4469"/>
                <a:pt x="6538" y="4909"/>
                <a:pt x="7200" y="4909"/>
              </a:cubicBezTo>
              <a:lnTo>
                <a:pt x="14400" y="4909"/>
              </a:lnTo>
              <a:cubicBezTo>
                <a:pt x="15062" y="4909"/>
                <a:pt x="15600" y="4469"/>
                <a:pt x="15600" y="3927"/>
              </a:cubicBezTo>
              <a:lnTo>
                <a:pt x="20400" y="3927"/>
              </a:lnTo>
              <a:cubicBezTo>
                <a:pt x="20400" y="3927"/>
                <a:pt x="20400" y="5891"/>
                <a:pt x="20400" y="5891"/>
              </a:cubicBezTo>
              <a:close/>
              <a:moveTo>
                <a:pt x="20400" y="20618"/>
              </a:moveTo>
              <a:lnTo>
                <a:pt x="1200" y="20618"/>
              </a:lnTo>
              <a:lnTo>
                <a:pt x="1200" y="6873"/>
              </a:lnTo>
              <a:lnTo>
                <a:pt x="20400" y="6873"/>
              </a:lnTo>
              <a:cubicBezTo>
                <a:pt x="20400" y="6873"/>
                <a:pt x="20400" y="20618"/>
                <a:pt x="20400" y="20618"/>
              </a:cubicBezTo>
              <a:close/>
              <a:moveTo>
                <a:pt x="7200" y="1964"/>
              </a:moveTo>
              <a:lnTo>
                <a:pt x="14400" y="1964"/>
              </a:lnTo>
              <a:lnTo>
                <a:pt x="14400" y="3927"/>
              </a:lnTo>
              <a:lnTo>
                <a:pt x="7200" y="3927"/>
              </a:lnTo>
              <a:cubicBezTo>
                <a:pt x="7200" y="3927"/>
                <a:pt x="7200" y="1964"/>
                <a:pt x="7200" y="1964"/>
              </a:cubicBezTo>
              <a:close/>
              <a:moveTo>
                <a:pt x="20400" y="2945"/>
              </a:moveTo>
              <a:lnTo>
                <a:pt x="15600" y="2945"/>
              </a:lnTo>
              <a:lnTo>
                <a:pt x="15600" y="1964"/>
              </a:lnTo>
              <a:cubicBezTo>
                <a:pt x="15600" y="1422"/>
                <a:pt x="15062" y="982"/>
                <a:pt x="14400" y="982"/>
              </a:cubicBezTo>
              <a:lnTo>
                <a:pt x="12000" y="982"/>
              </a:lnTo>
              <a:cubicBezTo>
                <a:pt x="12000" y="440"/>
                <a:pt x="11462" y="0"/>
                <a:pt x="10800" y="0"/>
              </a:cubicBezTo>
              <a:cubicBezTo>
                <a:pt x="10138" y="0"/>
                <a:pt x="9600" y="440"/>
                <a:pt x="9600" y="982"/>
              </a:cubicBezTo>
              <a:lnTo>
                <a:pt x="7200" y="982"/>
              </a:lnTo>
              <a:cubicBezTo>
                <a:pt x="6538" y="982"/>
                <a:pt x="6000" y="1422"/>
                <a:pt x="6000" y="1964"/>
              </a:cubicBezTo>
              <a:lnTo>
                <a:pt x="6000" y="2945"/>
              </a:lnTo>
              <a:lnTo>
                <a:pt x="1200" y="2945"/>
              </a:lnTo>
              <a:cubicBezTo>
                <a:pt x="538" y="2945"/>
                <a:pt x="0" y="3386"/>
                <a:pt x="0" y="3927"/>
              </a:cubicBezTo>
              <a:lnTo>
                <a:pt x="0" y="20618"/>
              </a:lnTo>
              <a:cubicBezTo>
                <a:pt x="0" y="21160"/>
                <a:pt x="538" y="21600"/>
                <a:pt x="1200" y="21600"/>
              </a:cubicBezTo>
              <a:lnTo>
                <a:pt x="20400" y="21600"/>
              </a:lnTo>
              <a:cubicBezTo>
                <a:pt x="21062" y="21600"/>
                <a:pt x="21600" y="21160"/>
                <a:pt x="21600" y="20618"/>
              </a:cubicBezTo>
              <a:lnTo>
                <a:pt x="21600" y="3927"/>
              </a:lnTo>
              <a:cubicBezTo>
                <a:pt x="21600" y="3386"/>
                <a:pt x="21062" y="2945"/>
                <a:pt x="20400" y="2945"/>
              </a:cubicBezTo>
              <a:moveTo>
                <a:pt x="4200" y="16691"/>
              </a:moveTo>
              <a:lnTo>
                <a:pt x="15000" y="16691"/>
              </a:lnTo>
              <a:cubicBezTo>
                <a:pt x="15331" y="16691"/>
                <a:pt x="15600" y="16472"/>
                <a:pt x="15600" y="16200"/>
              </a:cubicBezTo>
              <a:cubicBezTo>
                <a:pt x="15600" y="15929"/>
                <a:pt x="15331" y="15709"/>
                <a:pt x="15000" y="15709"/>
              </a:cubicBezTo>
              <a:lnTo>
                <a:pt x="4200" y="15709"/>
              </a:lnTo>
              <a:cubicBezTo>
                <a:pt x="3869" y="15709"/>
                <a:pt x="3600" y="15929"/>
                <a:pt x="3600" y="16200"/>
              </a:cubicBezTo>
              <a:cubicBezTo>
                <a:pt x="3600" y="16472"/>
                <a:pt x="3869" y="16691"/>
                <a:pt x="4200" y="16691"/>
              </a:cubicBezTo>
              <a:moveTo>
                <a:pt x="4200" y="13745"/>
              </a:moveTo>
              <a:lnTo>
                <a:pt x="17400" y="13745"/>
              </a:lnTo>
              <a:cubicBezTo>
                <a:pt x="17731" y="13745"/>
                <a:pt x="18000" y="13526"/>
                <a:pt x="18000" y="13255"/>
              </a:cubicBezTo>
              <a:cubicBezTo>
                <a:pt x="18000" y="12984"/>
                <a:pt x="17731" y="12764"/>
                <a:pt x="17400" y="12764"/>
              </a:cubicBezTo>
              <a:lnTo>
                <a:pt x="4200" y="12764"/>
              </a:lnTo>
              <a:cubicBezTo>
                <a:pt x="3869" y="12764"/>
                <a:pt x="3600" y="12984"/>
                <a:pt x="3600" y="13255"/>
              </a:cubicBezTo>
              <a:cubicBezTo>
                <a:pt x="3600" y="13526"/>
                <a:pt x="3869" y="13745"/>
                <a:pt x="4200" y="13745"/>
              </a:cubicBezTo>
              <a:moveTo>
                <a:pt x="4200" y="10800"/>
              </a:moveTo>
              <a:lnTo>
                <a:pt x="11400" y="10800"/>
              </a:lnTo>
              <a:cubicBezTo>
                <a:pt x="11731" y="10800"/>
                <a:pt x="12000" y="10581"/>
                <a:pt x="12000" y="10309"/>
              </a:cubicBezTo>
              <a:cubicBezTo>
                <a:pt x="12000" y="10038"/>
                <a:pt x="11731" y="9818"/>
                <a:pt x="11400" y="9818"/>
              </a:cubicBezTo>
              <a:lnTo>
                <a:pt x="4200" y="9818"/>
              </a:lnTo>
              <a:cubicBezTo>
                <a:pt x="3869" y="9818"/>
                <a:pt x="3600" y="10038"/>
                <a:pt x="3600" y="10309"/>
              </a:cubicBezTo>
              <a:cubicBezTo>
                <a:pt x="3600" y="10581"/>
                <a:pt x="3869" y="10800"/>
                <a:pt x="4200" y="10800"/>
              </a:cubicBezTo>
            </a:path>
          </a:pathLst>
        </a:custGeom>
        <a:solidFill>
          <a:schemeClr val="tx2"/>
        </a:solidFill>
        <a:ln w="12700">
          <a:miter lim="400000"/>
        </a:ln>
      </xdr:spPr>
      <xdr:txBody>
        <a:bodyPr wrap="square" lIns="38090" tIns="38090" rIns="38090" bIns="38090"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pPr defTabSz="457063">
            <a:defRPr sz="3000" cap="none">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sz="2999">
            <a:latin typeface="Open Sans Regular" charset="0"/>
            <a:ea typeface="Open Sans Regular" charset="0"/>
            <a:cs typeface="Open Sans Regular" charset="0"/>
          </a:endParaRPr>
        </a:p>
      </xdr:txBody>
    </xdr:sp>
    <xdr:clientData/>
  </xdr:twoCellAnchor>
  <xdr:twoCellAnchor>
    <xdr:from>
      <xdr:col>5</xdr:col>
      <xdr:colOff>400051</xdr:colOff>
      <xdr:row>15</xdr:row>
      <xdr:rowOff>19050</xdr:rowOff>
    </xdr:from>
    <xdr:to>
      <xdr:col>5</xdr:col>
      <xdr:colOff>857250</xdr:colOff>
      <xdr:row>16</xdr:row>
      <xdr:rowOff>91930</xdr:rowOff>
    </xdr:to>
    <xdr:sp macro="" textlink="">
      <xdr:nvSpPr>
        <xdr:cNvPr id="9" name="Shape 2622">
          <a:extLst>
            <a:ext uri="{FF2B5EF4-FFF2-40B4-BE49-F238E27FC236}">
              <a16:creationId xmlns:a16="http://schemas.microsoft.com/office/drawing/2014/main" id="{88929208-FC64-4851-9764-7FBF2A99B934}"/>
            </a:ext>
          </a:extLst>
        </xdr:cNvPr>
        <xdr:cNvSpPr/>
      </xdr:nvSpPr>
      <xdr:spPr>
        <a:xfrm>
          <a:off x="7067551" y="3228975"/>
          <a:ext cx="457199" cy="453880"/>
        </a:xfrm>
        <a:custGeom>
          <a:avLst/>
          <a:gdLst/>
          <a:ahLst/>
          <a:cxnLst>
            <a:cxn ang="0">
              <a:pos x="wd2" y="hd2"/>
            </a:cxn>
            <a:cxn ang="5400000">
              <a:pos x="wd2" y="hd2"/>
            </a:cxn>
            <a:cxn ang="10800000">
              <a:pos x="wd2" y="hd2"/>
            </a:cxn>
            <a:cxn ang="16200000">
              <a:pos x="wd2" y="hd2"/>
            </a:cxn>
          </a:cxnLst>
          <a:rect l="0" t="0" r="r" b="b"/>
          <a:pathLst>
            <a:path w="21600" h="21600" extrusionOk="0">
              <a:moveTo>
                <a:pt x="9579" y="17044"/>
              </a:moveTo>
              <a:cubicBezTo>
                <a:pt x="9428" y="17174"/>
                <a:pt x="9252" y="17274"/>
                <a:pt x="9050" y="17344"/>
              </a:cubicBezTo>
              <a:cubicBezTo>
                <a:pt x="8849" y="17415"/>
                <a:pt x="8636" y="17450"/>
                <a:pt x="8413" y="17450"/>
              </a:cubicBezTo>
              <a:cubicBezTo>
                <a:pt x="7887" y="17450"/>
                <a:pt x="7488" y="17288"/>
                <a:pt x="7214" y="16966"/>
              </a:cubicBezTo>
              <a:cubicBezTo>
                <a:pt x="6941" y="16644"/>
                <a:pt x="6797" y="16226"/>
                <a:pt x="6782" y="15715"/>
              </a:cubicBezTo>
              <a:lnTo>
                <a:pt x="5864" y="15715"/>
              </a:lnTo>
              <a:cubicBezTo>
                <a:pt x="5857" y="16122"/>
                <a:pt x="5913" y="16486"/>
                <a:pt x="6032" y="16805"/>
              </a:cubicBezTo>
              <a:cubicBezTo>
                <a:pt x="6151" y="17123"/>
                <a:pt x="6321" y="17393"/>
                <a:pt x="6545" y="17611"/>
              </a:cubicBezTo>
              <a:cubicBezTo>
                <a:pt x="6767" y="17830"/>
                <a:pt x="7038" y="17995"/>
                <a:pt x="7355" y="18106"/>
              </a:cubicBezTo>
              <a:cubicBezTo>
                <a:pt x="7671" y="18218"/>
                <a:pt x="8024" y="18273"/>
                <a:pt x="8413" y="18273"/>
              </a:cubicBezTo>
              <a:cubicBezTo>
                <a:pt x="8773" y="18273"/>
                <a:pt x="9113" y="18223"/>
                <a:pt x="9434" y="18123"/>
              </a:cubicBezTo>
              <a:cubicBezTo>
                <a:pt x="9754" y="18023"/>
                <a:pt x="10033" y="17873"/>
                <a:pt x="10271" y="17672"/>
              </a:cubicBezTo>
              <a:cubicBezTo>
                <a:pt x="10509" y="17472"/>
                <a:pt x="10697" y="17222"/>
                <a:pt x="10837" y="16922"/>
              </a:cubicBezTo>
              <a:cubicBezTo>
                <a:pt x="10978" y="16621"/>
                <a:pt x="11048" y="16275"/>
                <a:pt x="11048" y="15881"/>
              </a:cubicBezTo>
              <a:cubicBezTo>
                <a:pt x="11048" y="15407"/>
                <a:pt x="10935" y="14995"/>
                <a:pt x="10708" y="14646"/>
              </a:cubicBezTo>
              <a:cubicBezTo>
                <a:pt x="10481" y="14298"/>
                <a:pt x="10134" y="14072"/>
                <a:pt x="9666" y="13968"/>
              </a:cubicBezTo>
              <a:lnTo>
                <a:pt x="9666" y="13946"/>
              </a:lnTo>
              <a:cubicBezTo>
                <a:pt x="9968" y="13805"/>
                <a:pt x="10220" y="13597"/>
                <a:pt x="10422" y="13323"/>
              </a:cubicBezTo>
              <a:cubicBezTo>
                <a:pt x="10624" y="13048"/>
                <a:pt x="10724" y="12734"/>
                <a:pt x="10724" y="12377"/>
              </a:cubicBezTo>
              <a:cubicBezTo>
                <a:pt x="10724" y="12014"/>
                <a:pt x="10665" y="11698"/>
                <a:pt x="10546" y="11432"/>
              </a:cubicBezTo>
              <a:cubicBezTo>
                <a:pt x="10427" y="11165"/>
                <a:pt x="10263" y="10946"/>
                <a:pt x="10055" y="10776"/>
              </a:cubicBezTo>
              <a:cubicBezTo>
                <a:pt x="9846" y="10605"/>
                <a:pt x="9599" y="10477"/>
                <a:pt x="9315" y="10392"/>
              </a:cubicBezTo>
              <a:cubicBezTo>
                <a:pt x="9030" y="10306"/>
                <a:pt x="8722" y="10264"/>
                <a:pt x="8391" y="10264"/>
              </a:cubicBezTo>
              <a:cubicBezTo>
                <a:pt x="8010" y="10264"/>
                <a:pt x="7673" y="10326"/>
                <a:pt x="7382" y="10453"/>
              </a:cubicBezTo>
              <a:cubicBezTo>
                <a:pt x="7090" y="10579"/>
                <a:pt x="6847" y="10753"/>
                <a:pt x="6653" y="10976"/>
              </a:cubicBezTo>
              <a:cubicBezTo>
                <a:pt x="6459" y="11198"/>
                <a:pt x="6309" y="11466"/>
                <a:pt x="6204" y="11777"/>
              </a:cubicBezTo>
              <a:cubicBezTo>
                <a:pt x="6100" y="12088"/>
                <a:pt x="6040" y="12433"/>
                <a:pt x="6026" y="12811"/>
              </a:cubicBezTo>
              <a:lnTo>
                <a:pt x="6944" y="12811"/>
              </a:lnTo>
              <a:cubicBezTo>
                <a:pt x="6944" y="12581"/>
                <a:pt x="6972" y="12363"/>
                <a:pt x="7031" y="12155"/>
              </a:cubicBezTo>
              <a:cubicBezTo>
                <a:pt x="7088" y="11947"/>
                <a:pt x="7177" y="11766"/>
                <a:pt x="7296" y="11610"/>
              </a:cubicBezTo>
              <a:cubicBezTo>
                <a:pt x="7414" y="11454"/>
                <a:pt x="7565" y="11330"/>
                <a:pt x="7749" y="11237"/>
              </a:cubicBezTo>
              <a:cubicBezTo>
                <a:pt x="7932" y="11144"/>
                <a:pt x="8147" y="11098"/>
                <a:pt x="8391" y="11098"/>
              </a:cubicBezTo>
              <a:cubicBezTo>
                <a:pt x="8780" y="11098"/>
                <a:pt x="9104" y="11204"/>
                <a:pt x="9364" y="11415"/>
              </a:cubicBezTo>
              <a:cubicBezTo>
                <a:pt x="9623" y="11627"/>
                <a:pt x="9752" y="11943"/>
                <a:pt x="9752" y="12366"/>
              </a:cubicBezTo>
              <a:cubicBezTo>
                <a:pt x="9752" y="12574"/>
                <a:pt x="9713" y="12759"/>
                <a:pt x="9634" y="12922"/>
              </a:cubicBezTo>
              <a:cubicBezTo>
                <a:pt x="9554" y="13086"/>
                <a:pt x="9448" y="13221"/>
                <a:pt x="9315" y="13329"/>
              </a:cubicBezTo>
              <a:cubicBezTo>
                <a:pt x="9182" y="13436"/>
                <a:pt x="9027" y="13517"/>
                <a:pt x="8851" y="13574"/>
              </a:cubicBezTo>
              <a:cubicBezTo>
                <a:pt x="8674" y="13629"/>
                <a:pt x="8488" y="13657"/>
                <a:pt x="8294" y="13657"/>
              </a:cubicBezTo>
              <a:lnTo>
                <a:pt x="7992" y="13657"/>
              </a:lnTo>
              <a:cubicBezTo>
                <a:pt x="7963" y="13657"/>
                <a:pt x="7930" y="13653"/>
                <a:pt x="7895" y="13645"/>
              </a:cubicBezTo>
              <a:lnTo>
                <a:pt x="7895" y="14447"/>
              </a:lnTo>
              <a:cubicBezTo>
                <a:pt x="8067" y="14424"/>
                <a:pt x="8251" y="14413"/>
                <a:pt x="8445" y="14413"/>
              </a:cubicBezTo>
              <a:cubicBezTo>
                <a:pt x="8676" y="14413"/>
                <a:pt x="8890" y="14444"/>
                <a:pt x="9088" y="14507"/>
              </a:cubicBezTo>
              <a:cubicBezTo>
                <a:pt x="9286" y="14571"/>
                <a:pt x="9457" y="14667"/>
                <a:pt x="9601" y="14797"/>
              </a:cubicBezTo>
              <a:cubicBezTo>
                <a:pt x="9745" y="14927"/>
                <a:pt x="9860" y="15086"/>
                <a:pt x="9947" y="15275"/>
              </a:cubicBezTo>
              <a:cubicBezTo>
                <a:pt x="10033" y="15464"/>
                <a:pt x="10076" y="15682"/>
                <a:pt x="10076" y="15926"/>
              </a:cubicBezTo>
              <a:cubicBezTo>
                <a:pt x="10076" y="16163"/>
                <a:pt x="10031" y="16377"/>
                <a:pt x="9941" y="16565"/>
              </a:cubicBezTo>
              <a:cubicBezTo>
                <a:pt x="9851" y="16754"/>
                <a:pt x="9731" y="16914"/>
                <a:pt x="9579" y="17044"/>
              </a:cubicBezTo>
              <a:moveTo>
                <a:pt x="14257" y="18151"/>
              </a:moveTo>
              <a:lnTo>
                <a:pt x="15175" y="18151"/>
              </a:lnTo>
              <a:lnTo>
                <a:pt x="15175" y="10264"/>
              </a:lnTo>
              <a:lnTo>
                <a:pt x="14473" y="10264"/>
              </a:lnTo>
              <a:cubicBezTo>
                <a:pt x="14422" y="10561"/>
                <a:pt x="14329" y="10805"/>
                <a:pt x="14192" y="10998"/>
              </a:cubicBezTo>
              <a:cubicBezTo>
                <a:pt x="14055" y="11191"/>
                <a:pt x="13888" y="11343"/>
                <a:pt x="13690" y="11454"/>
              </a:cubicBezTo>
              <a:cubicBezTo>
                <a:pt x="13492" y="11565"/>
                <a:pt x="13271" y="11641"/>
                <a:pt x="13026" y="11682"/>
              </a:cubicBezTo>
              <a:cubicBezTo>
                <a:pt x="12781" y="11723"/>
                <a:pt x="12529" y="11743"/>
                <a:pt x="12270" y="11743"/>
              </a:cubicBezTo>
              <a:lnTo>
                <a:pt x="12270" y="12499"/>
              </a:lnTo>
              <a:lnTo>
                <a:pt x="14257" y="12499"/>
              </a:lnTo>
              <a:cubicBezTo>
                <a:pt x="14257" y="12499"/>
                <a:pt x="14257" y="18151"/>
                <a:pt x="14257" y="18151"/>
              </a:cubicBezTo>
              <a:close/>
              <a:moveTo>
                <a:pt x="20618" y="6873"/>
              </a:moveTo>
              <a:lnTo>
                <a:pt x="982" y="6873"/>
              </a:lnTo>
              <a:lnTo>
                <a:pt x="982" y="3928"/>
              </a:lnTo>
              <a:cubicBezTo>
                <a:pt x="982" y="3385"/>
                <a:pt x="1421" y="2945"/>
                <a:pt x="1964" y="2945"/>
              </a:cubicBezTo>
              <a:lnTo>
                <a:pt x="3927" y="2945"/>
              </a:lnTo>
              <a:lnTo>
                <a:pt x="3927" y="4418"/>
              </a:lnTo>
              <a:cubicBezTo>
                <a:pt x="3927" y="4690"/>
                <a:pt x="4147" y="4909"/>
                <a:pt x="4418" y="4909"/>
              </a:cubicBezTo>
              <a:cubicBezTo>
                <a:pt x="4690" y="4909"/>
                <a:pt x="4909" y="4690"/>
                <a:pt x="4909" y="4418"/>
              </a:cubicBezTo>
              <a:lnTo>
                <a:pt x="4909" y="2945"/>
              </a:lnTo>
              <a:lnTo>
                <a:pt x="16691" y="2945"/>
              </a:lnTo>
              <a:lnTo>
                <a:pt x="16691" y="4418"/>
              </a:lnTo>
              <a:cubicBezTo>
                <a:pt x="16691" y="4690"/>
                <a:pt x="16910" y="4909"/>
                <a:pt x="17182" y="4909"/>
              </a:cubicBezTo>
              <a:cubicBezTo>
                <a:pt x="17453" y="4909"/>
                <a:pt x="17673" y="4690"/>
                <a:pt x="17673" y="4418"/>
              </a:cubicBezTo>
              <a:lnTo>
                <a:pt x="17673" y="2945"/>
              </a:lnTo>
              <a:lnTo>
                <a:pt x="19636" y="2945"/>
              </a:lnTo>
              <a:cubicBezTo>
                <a:pt x="20179" y="2945"/>
                <a:pt x="20618" y="3385"/>
                <a:pt x="20618" y="3928"/>
              </a:cubicBezTo>
              <a:cubicBezTo>
                <a:pt x="20618" y="3928"/>
                <a:pt x="20618" y="6873"/>
                <a:pt x="20618" y="6873"/>
              </a:cubicBezTo>
              <a:close/>
              <a:moveTo>
                <a:pt x="20618" y="19636"/>
              </a:moveTo>
              <a:cubicBezTo>
                <a:pt x="20618" y="20179"/>
                <a:pt x="20179" y="20618"/>
                <a:pt x="19636" y="20618"/>
              </a:cubicBezTo>
              <a:lnTo>
                <a:pt x="1964" y="20618"/>
              </a:lnTo>
              <a:cubicBezTo>
                <a:pt x="1421" y="20618"/>
                <a:pt x="982" y="20179"/>
                <a:pt x="982" y="19636"/>
              </a:cubicBezTo>
              <a:lnTo>
                <a:pt x="982" y="7855"/>
              </a:lnTo>
              <a:lnTo>
                <a:pt x="20618" y="7855"/>
              </a:lnTo>
              <a:cubicBezTo>
                <a:pt x="20618" y="7855"/>
                <a:pt x="20618" y="19636"/>
                <a:pt x="20618" y="19636"/>
              </a:cubicBezTo>
              <a:close/>
              <a:moveTo>
                <a:pt x="19636" y="1964"/>
              </a:moveTo>
              <a:lnTo>
                <a:pt x="17673" y="1964"/>
              </a:lnTo>
              <a:lnTo>
                <a:pt x="17673" y="491"/>
              </a:lnTo>
              <a:cubicBezTo>
                <a:pt x="17673" y="220"/>
                <a:pt x="17453" y="0"/>
                <a:pt x="17182" y="0"/>
              </a:cubicBezTo>
              <a:cubicBezTo>
                <a:pt x="16910" y="0"/>
                <a:pt x="16691" y="220"/>
                <a:pt x="16691" y="491"/>
              </a:cubicBezTo>
              <a:lnTo>
                <a:pt x="16691" y="1964"/>
              </a:lnTo>
              <a:lnTo>
                <a:pt x="4909" y="1964"/>
              </a:lnTo>
              <a:lnTo>
                <a:pt x="4909" y="491"/>
              </a:lnTo>
              <a:cubicBezTo>
                <a:pt x="4909" y="220"/>
                <a:pt x="4690" y="0"/>
                <a:pt x="4418" y="0"/>
              </a:cubicBezTo>
              <a:cubicBezTo>
                <a:pt x="4147" y="0"/>
                <a:pt x="3927" y="220"/>
                <a:pt x="3927" y="491"/>
              </a:cubicBezTo>
              <a:lnTo>
                <a:pt x="3927" y="1964"/>
              </a:lnTo>
              <a:lnTo>
                <a:pt x="1964" y="1964"/>
              </a:lnTo>
              <a:cubicBezTo>
                <a:pt x="879" y="1964"/>
                <a:pt x="0" y="2843"/>
                <a:pt x="0" y="3928"/>
              </a:cubicBezTo>
              <a:lnTo>
                <a:pt x="0" y="19636"/>
              </a:lnTo>
              <a:cubicBezTo>
                <a:pt x="0" y="20721"/>
                <a:pt x="879" y="21600"/>
                <a:pt x="1964" y="21600"/>
              </a:cubicBezTo>
              <a:lnTo>
                <a:pt x="19636" y="21600"/>
              </a:lnTo>
              <a:cubicBezTo>
                <a:pt x="20721" y="21600"/>
                <a:pt x="21600" y="20721"/>
                <a:pt x="21600" y="19636"/>
              </a:cubicBezTo>
              <a:lnTo>
                <a:pt x="21600" y="3928"/>
              </a:lnTo>
              <a:cubicBezTo>
                <a:pt x="21600" y="2843"/>
                <a:pt x="20721" y="1964"/>
                <a:pt x="19636" y="1964"/>
              </a:cubicBezTo>
            </a:path>
          </a:pathLst>
        </a:custGeom>
        <a:solidFill>
          <a:schemeClr val="tx2"/>
        </a:solidFill>
        <a:ln w="12700">
          <a:miter lim="400000"/>
        </a:ln>
      </xdr:spPr>
      <xdr:txBody>
        <a:bodyPr wrap="square" lIns="38090" tIns="38090" rIns="38090" bIns="38090" anchor="ctr"/>
        <a:lstStyle>
          <a:defPPr>
            <a:defRPr lang="en-US"/>
          </a:defPPr>
          <a:lvl1pPr marL="0" algn="l" defTabSz="1828434" rtl="0" eaLnBrk="1" latinLnBrk="0" hangingPunct="1">
            <a:defRPr sz="3600" kern="1200">
              <a:solidFill>
                <a:schemeClr val="tx1"/>
              </a:solidFill>
              <a:latin typeface="+mn-lt"/>
              <a:ea typeface="+mn-ea"/>
              <a:cs typeface="+mn-cs"/>
            </a:defRPr>
          </a:lvl1pPr>
          <a:lvl2pPr marL="914217" algn="l" defTabSz="1828434" rtl="0" eaLnBrk="1" latinLnBrk="0" hangingPunct="1">
            <a:defRPr sz="3600" kern="1200">
              <a:solidFill>
                <a:schemeClr val="tx1"/>
              </a:solidFill>
              <a:latin typeface="+mn-lt"/>
              <a:ea typeface="+mn-ea"/>
              <a:cs typeface="+mn-cs"/>
            </a:defRPr>
          </a:lvl2pPr>
          <a:lvl3pPr marL="1828434" algn="l" defTabSz="1828434" rtl="0" eaLnBrk="1" latinLnBrk="0" hangingPunct="1">
            <a:defRPr sz="3600" kern="1200">
              <a:solidFill>
                <a:schemeClr val="tx1"/>
              </a:solidFill>
              <a:latin typeface="+mn-lt"/>
              <a:ea typeface="+mn-ea"/>
              <a:cs typeface="+mn-cs"/>
            </a:defRPr>
          </a:lvl3pPr>
          <a:lvl4pPr marL="2742651" algn="l" defTabSz="1828434" rtl="0" eaLnBrk="1" latinLnBrk="0" hangingPunct="1">
            <a:defRPr sz="3600" kern="1200">
              <a:solidFill>
                <a:schemeClr val="tx1"/>
              </a:solidFill>
              <a:latin typeface="+mn-lt"/>
              <a:ea typeface="+mn-ea"/>
              <a:cs typeface="+mn-cs"/>
            </a:defRPr>
          </a:lvl4pPr>
          <a:lvl5pPr marL="3656868" algn="l" defTabSz="1828434" rtl="0" eaLnBrk="1" latinLnBrk="0" hangingPunct="1">
            <a:defRPr sz="3600" kern="1200">
              <a:solidFill>
                <a:schemeClr val="tx1"/>
              </a:solidFill>
              <a:latin typeface="+mn-lt"/>
              <a:ea typeface="+mn-ea"/>
              <a:cs typeface="+mn-cs"/>
            </a:defRPr>
          </a:lvl5pPr>
          <a:lvl6pPr marL="4571086" algn="l" defTabSz="1828434" rtl="0" eaLnBrk="1" latinLnBrk="0" hangingPunct="1">
            <a:defRPr sz="3600" kern="1200">
              <a:solidFill>
                <a:schemeClr val="tx1"/>
              </a:solidFill>
              <a:latin typeface="+mn-lt"/>
              <a:ea typeface="+mn-ea"/>
              <a:cs typeface="+mn-cs"/>
            </a:defRPr>
          </a:lvl6pPr>
          <a:lvl7pPr marL="5485303" algn="l" defTabSz="1828434" rtl="0" eaLnBrk="1" latinLnBrk="0" hangingPunct="1">
            <a:defRPr sz="3600" kern="1200">
              <a:solidFill>
                <a:schemeClr val="tx1"/>
              </a:solidFill>
              <a:latin typeface="+mn-lt"/>
              <a:ea typeface="+mn-ea"/>
              <a:cs typeface="+mn-cs"/>
            </a:defRPr>
          </a:lvl7pPr>
          <a:lvl8pPr marL="6399520" algn="l" defTabSz="1828434" rtl="0" eaLnBrk="1" latinLnBrk="0" hangingPunct="1">
            <a:defRPr sz="3600" kern="1200">
              <a:solidFill>
                <a:schemeClr val="tx1"/>
              </a:solidFill>
              <a:latin typeface="+mn-lt"/>
              <a:ea typeface="+mn-ea"/>
              <a:cs typeface="+mn-cs"/>
            </a:defRPr>
          </a:lvl8pPr>
          <a:lvl9pPr marL="7313737" algn="l" defTabSz="1828434" rtl="0" eaLnBrk="1" latinLnBrk="0" hangingPunct="1">
            <a:defRPr sz="3600" kern="1200">
              <a:solidFill>
                <a:schemeClr val="tx1"/>
              </a:solidFill>
              <a:latin typeface="+mn-lt"/>
              <a:ea typeface="+mn-ea"/>
              <a:cs typeface="+mn-cs"/>
            </a:defRPr>
          </a:lvl9pPr>
        </a:lstStyle>
        <a:p>
          <a:pPr defTabSz="457063">
            <a:defRPr sz="3000" cap="none">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sz="2999">
            <a:latin typeface="Open Sans Regular" charset="0"/>
            <a:ea typeface="Open Sans Regular" charset="0"/>
            <a:cs typeface="Open Sans Regular"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1</xdr:col>
      <xdr:colOff>1390650</xdr:colOff>
      <xdr:row>0</xdr:row>
      <xdr:rowOff>647701</xdr:rowOff>
    </xdr:to>
    <xdr:pic>
      <xdr:nvPicPr>
        <xdr:cNvPr id="2" name="Picture 1" descr="DOM_Logo_Email_Signature"/>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1"/>
          <a:ext cx="1638300" cy="6286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9525</xdr:rowOff>
    </xdr:from>
    <xdr:to>
      <xdr:col>1</xdr:col>
      <xdr:colOff>1619250</xdr:colOff>
      <xdr:row>0</xdr:row>
      <xdr:rowOff>733424</xdr:rowOff>
    </xdr:to>
    <xdr:pic>
      <xdr:nvPicPr>
        <xdr:cNvPr id="2" name="Picture 1" descr="DOM_Logo_Email_Signature"/>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71450" y="9525"/>
          <a:ext cx="1733550" cy="723899"/>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who.int/news-room/fact-sheets/detail/maternal-mortality" TargetMode="External"/><Relationship Id="rId7" Type="http://schemas.openxmlformats.org/officeDocument/2006/relationships/hyperlink" Target="https://www.ncbi.nlm.nih.gov/pmc/articles/PMC6788905/" TargetMode="External"/><Relationship Id="rId2" Type="http://schemas.openxmlformats.org/officeDocument/2006/relationships/hyperlink" Target="https://www.acog.org/clinical/clinical-guidance/obstetric-care-consensus/articles/2016/09/severe-maternal-morbidity-screening-and-review" TargetMode="External"/><Relationship Id="rId1" Type="http://schemas.openxmlformats.org/officeDocument/2006/relationships/hyperlink" Target="https://msdh.ms.gov/page/resources/20200.pdf" TargetMode="External"/><Relationship Id="rId6" Type="http://schemas.openxmlformats.org/officeDocument/2006/relationships/hyperlink" Target="https://www.ncbi.nlm.nih.gov/books/NBK368430/" TargetMode="External"/><Relationship Id="rId5" Type="http://schemas.openxmlformats.org/officeDocument/2006/relationships/hyperlink" Target="https://www.cdc.gov/maternal-mortality/php/data-research/mmrc-2017-2019.html" TargetMode="External"/><Relationship Id="rId4" Type="http://schemas.openxmlformats.org/officeDocument/2006/relationships/hyperlink" Target="https://www.medicaid.gov/medicaid/benefits/downloads/2024-maternal-health-at-a-glance.pdf" TargetMode="External"/><Relationship Id="rId9"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topLeftCell="A16" zoomScale="110" zoomScaleNormal="110" workbookViewId="0">
      <selection activeCell="M5" sqref="M5"/>
    </sheetView>
  </sheetViews>
  <sheetFormatPr defaultRowHeight="15" x14ac:dyDescent="0.25"/>
  <cols>
    <col min="1" max="2" width="4.5703125" customWidth="1"/>
    <col min="8" max="8" width="15.28515625" customWidth="1"/>
    <col min="10" max="10" width="31.7109375" customWidth="1"/>
  </cols>
  <sheetData>
    <row r="1" spans="1:11" ht="65.25" customHeight="1" x14ac:dyDescent="0.35">
      <c r="B1" s="67" t="s">
        <v>144</v>
      </c>
      <c r="C1" s="67"/>
      <c r="D1" s="67"/>
      <c r="E1" s="67"/>
      <c r="F1" s="67"/>
      <c r="G1" s="67"/>
      <c r="H1" s="67"/>
      <c r="I1" s="67"/>
      <c r="J1" s="67"/>
      <c r="K1" s="8"/>
    </row>
    <row r="2" spans="1:11" ht="15.75" thickBot="1" x14ac:dyDescent="0.3">
      <c r="A2" s="68" t="s">
        <v>145</v>
      </c>
      <c r="B2" s="68"/>
      <c r="C2" s="68"/>
      <c r="D2" s="68"/>
      <c r="E2" s="68"/>
      <c r="F2" s="68"/>
      <c r="G2" s="68"/>
      <c r="H2" s="68"/>
      <c r="I2" s="68"/>
      <c r="J2" s="68"/>
    </row>
    <row r="3" spans="1:11" ht="15.75" thickTop="1" x14ac:dyDescent="0.25"/>
    <row r="4" spans="1:11" ht="21" x14ac:dyDescent="0.35">
      <c r="A4" s="8" t="s">
        <v>146</v>
      </c>
      <c r="B4" s="8"/>
      <c r="C4" s="8"/>
      <c r="D4" s="8"/>
      <c r="E4" s="8"/>
      <c r="F4" s="8"/>
      <c r="G4" s="8"/>
      <c r="H4" s="8"/>
    </row>
    <row r="5" spans="1:11" ht="153.75" customHeight="1" x14ac:dyDescent="0.25">
      <c r="A5" s="64" t="s">
        <v>240</v>
      </c>
      <c r="B5" s="64"/>
      <c r="C5" s="64"/>
      <c r="D5" s="64"/>
      <c r="E5" s="64"/>
      <c r="F5" s="64"/>
      <c r="G5" s="64"/>
      <c r="H5" s="64"/>
      <c r="I5" s="64"/>
      <c r="J5" s="64"/>
    </row>
    <row r="7" spans="1:11" ht="21" x14ac:dyDescent="0.35">
      <c r="A7" s="8" t="s">
        <v>147</v>
      </c>
      <c r="B7" s="43"/>
      <c r="C7" s="43"/>
      <c r="D7" s="43"/>
      <c r="E7" s="43"/>
      <c r="F7" s="43"/>
      <c r="G7" s="43"/>
      <c r="H7" s="43"/>
      <c r="I7" s="43"/>
    </row>
    <row r="8" spans="1:11" ht="133.5" customHeight="1" x14ac:dyDescent="0.25">
      <c r="A8" s="64" t="s">
        <v>213</v>
      </c>
      <c r="B8" s="64"/>
      <c r="C8" s="64"/>
      <c r="D8" s="64"/>
      <c r="E8" s="64"/>
      <c r="F8" s="64"/>
      <c r="G8" s="64"/>
      <c r="H8" s="64"/>
      <c r="I8" s="64"/>
      <c r="J8" s="64"/>
    </row>
    <row r="10" spans="1:11" ht="21" x14ac:dyDescent="0.35">
      <c r="A10" s="8" t="s">
        <v>148</v>
      </c>
      <c r="B10" s="43"/>
      <c r="C10" s="43"/>
      <c r="D10" s="43"/>
      <c r="E10" s="43"/>
      <c r="F10" s="43"/>
      <c r="G10" s="43"/>
      <c r="H10" s="43"/>
      <c r="I10" s="43"/>
    </row>
    <row r="11" spans="1:11" ht="15.75" x14ac:dyDescent="0.25">
      <c r="A11" s="44" t="s">
        <v>216</v>
      </c>
      <c r="B11" s="43"/>
      <c r="C11" s="43"/>
      <c r="D11" s="43"/>
      <c r="E11" s="43"/>
      <c r="F11" s="43"/>
      <c r="G11" s="43"/>
      <c r="H11" s="43"/>
      <c r="I11" s="43"/>
    </row>
    <row r="12" spans="1:11" x14ac:dyDescent="0.25">
      <c r="A12" s="45" t="s">
        <v>150</v>
      </c>
      <c r="B12" s="66" t="s">
        <v>215</v>
      </c>
      <c r="C12" s="66"/>
      <c r="D12" s="66"/>
      <c r="E12" s="66"/>
      <c r="F12" s="66"/>
      <c r="G12" s="66"/>
      <c r="H12" s="66"/>
      <c r="I12" s="66"/>
      <c r="J12" s="66"/>
    </row>
    <row r="13" spans="1:11" ht="30.75" customHeight="1" x14ac:dyDescent="0.25">
      <c r="A13" s="45"/>
      <c r="C13" s="65" t="s">
        <v>218</v>
      </c>
      <c r="D13" s="65"/>
      <c r="E13" s="65"/>
      <c r="F13" s="65"/>
      <c r="G13" s="65"/>
      <c r="H13" s="65"/>
      <c r="I13" s="65"/>
      <c r="J13" s="65"/>
    </row>
    <row r="14" spans="1:11" x14ac:dyDescent="0.25">
      <c r="A14" s="45" t="s">
        <v>151</v>
      </c>
      <c r="B14" s="66" t="s">
        <v>214</v>
      </c>
      <c r="C14" s="66"/>
      <c r="D14" s="66"/>
      <c r="E14" s="66"/>
      <c r="F14" s="66"/>
      <c r="G14" s="66"/>
      <c r="H14" s="66"/>
      <c r="I14" s="66"/>
      <c r="J14" s="66"/>
    </row>
    <row r="15" spans="1:11" x14ac:dyDescent="0.25">
      <c r="A15" s="45"/>
      <c r="C15" s="65" t="s">
        <v>219</v>
      </c>
      <c r="D15" s="65"/>
      <c r="E15" s="65"/>
      <c r="F15" s="65"/>
      <c r="G15" s="65"/>
      <c r="H15" s="65"/>
      <c r="I15" s="65"/>
      <c r="J15" s="65"/>
    </row>
    <row r="16" spans="1:11" x14ac:dyDescent="0.25">
      <c r="A16" s="45"/>
      <c r="C16" s="65" t="s">
        <v>220</v>
      </c>
      <c r="D16" s="65"/>
      <c r="E16" s="65"/>
      <c r="F16" s="65"/>
      <c r="G16" s="65"/>
      <c r="H16" s="65"/>
      <c r="I16" s="65"/>
      <c r="J16" s="65"/>
    </row>
    <row r="17" spans="1:10" x14ac:dyDescent="0.25">
      <c r="A17" s="45" t="s">
        <v>152</v>
      </c>
      <c r="B17" s="66" t="s">
        <v>217</v>
      </c>
      <c r="C17" s="66"/>
      <c r="D17" s="66"/>
      <c r="E17" s="66"/>
      <c r="F17" s="66"/>
      <c r="G17" s="66"/>
      <c r="H17" s="66"/>
      <c r="I17" s="66"/>
      <c r="J17" s="66"/>
    </row>
    <row r="18" spans="1:10" ht="29.25" customHeight="1" x14ac:dyDescent="0.25">
      <c r="A18" s="45"/>
      <c r="C18" s="65" t="s">
        <v>221</v>
      </c>
      <c r="D18" s="65"/>
      <c r="E18" s="65"/>
      <c r="F18" s="65"/>
      <c r="G18" s="65"/>
      <c r="H18" s="65"/>
      <c r="I18" s="65"/>
      <c r="J18" s="65"/>
    </row>
    <row r="19" spans="1:10" ht="31.5" customHeight="1" x14ac:dyDescent="0.25">
      <c r="A19" s="45" t="s">
        <v>153</v>
      </c>
      <c r="B19" s="65" t="s">
        <v>225</v>
      </c>
      <c r="C19" s="65"/>
      <c r="D19" s="65"/>
      <c r="E19" s="65"/>
      <c r="F19" s="65"/>
      <c r="G19" s="65"/>
      <c r="H19" s="65"/>
      <c r="I19" s="65"/>
      <c r="J19" s="65"/>
    </row>
    <row r="20" spans="1:10" ht="31.5" customHeight="1" x14ac:dyDescent="0.25">
      <c r="A20" s="45"/>
      <c r="C20" s="65" t="s">
        <v>222</v>
      </c>
      <c r="D20" s="65"/>
      <c r="E20" s="65"/>
      <c r="F20" s="65"/>
      <c r="G20" s="65"/>
      <c r="H20" s="65"/>
      <c r="I20" s="65"/>
      <c r="J20" s="65"/>
    </row>
    <row r="21" spans="1:10" ht="15" customHeight="1" x14ac:dyDescent="0.25">
      <c r="A21" s="45" t="s">
        <v>154</v>
      </c>
      <c r="B21" s="65" t="s">
        <v>223</v>
      </c>
      <c r="C21" s="65"/>
      <c r="D21" s="65"/>
      <c r="E21" s="65"/>
      <c r="F21" s="65"/>
      <c r="G21" s="65"/>
      <c r="H21" s="65"/>
      <c r="I21" s="65"/>
      <c r="J21" s="65"/>
    </row>
    <row r="22" spans="1:10" ht="32.25" customHeight="1" x14ac:dyDescent="0.25">
      <c r="A22" s="46"/>
      <c r="C22" s="65" t="s">
        <v>224</v>
      </c>
      <c r="D22" s="65"/>
      <c r="E22" s="65"/>
      <c r="F22" s="65"/>
      <c r="G22" s="65"/>
      <c r="H22" s="65"/>
      <c r="I22" s="65"/>
      <c r="J22" s="65"/>
    </row>
    <row r="23" spans="1:10" x14ac:dyDescent="0.25">
      <c r="A23" s="45" t="s">
        <v>155</v>
      </c>
      <c r="B23" s="65" t="s">
        <v>233</v>
      </c>
      <c r="C23" s="65"/>
      <c r="D23" s="65"/>
      <c r="E23" s="65"/>
      <c r="F23" s="65"/>
      <c r="G23" s="65"/>
      <c r="H23" s="65"/>
      <c r="I23" s="65"/>
      <c r="J23" s="65"/>
    </row>
    <row r="25" spans="1:10" ht="15.75" x14ac:dyDescent="0.25">
      <c r="A25" s="44" t="s">
        <v>226</v>
      </c>
    </row>
    <row r="27" spans="1:10" x14ac:dyDescent="0.25">
      <c r="A27" s="45" t="s">
        <v>150</v>
      </c>
      <c r="B27" s="64" t="s">
        <v>227</v>
      </c>
      <c r="C27" s="64"/>
      <c r="D27" s="64"/>
      <c r="E27" s="64"/>
      <c r="F27" s="64"/>
      <c r="G27" s="64"/>
      <c r="H27" s="64"/>
      <c r="I27" s="64"/>
      <c r="J27" s="64"/>
    </row>
    <row r="28" spans="1:10" ht="30.75" customHeight="1" x14ac:dyDescent="0.25">
      <c r="A28" s="45" t="s">
        <v>151</v>
      </c>
      <c r="B28" s="64" t="s">
        <v>228</v>
      </c>
      <c r="C28" s="64"/>
      <c r="D28" s="64"/>
      <c r="E28" s="64"/>
      <c r="F28" s="64"/>
      <c r="G28" s="64"/>
      <c r="H28" s="64"/>
      <c r="I28" s="64"/>
      <c r="J28" s="64"/>
    </row>
    <row r="29" spans="1:10" ht="33" customHeight="1" x14ac:dyDescent="0.25">
      <c r="A29" s="45" t="s">
        <v>152</v>
      </c>
      <c r="B29" s="64" t="s">
        <v>229</v>
      </c>
      <c r="C29" s="64"/>
      <c r="D29" s="64"/>
      <c r="E29" s="64"/>
      <c r="F29" s="64"/>
      <c r="G29" s="64"/>
      <c r="H29" s="64"/>
      <c r="I29" s="64"/>
      <c r="J29" s="64"/>
    </row>
    <row r="30" spans="1:10" ht="29.25" customHeight="1" x14ac:dyDescent="0.25">
      <c r="A30" s="45" t="s">
        <v>153</v>
      </c>
      <c r="B30" s="64" t="s">
        <v>230</v>
      </c>
      <c r="C30" s="64"/>
      <c r="D30" s="64"/>
      <c r="E30" s="64"/>
      <c r="F30" s="64"/>
      <c r="G30" s="64"/>
      <c r="H30" s="64"/>
      <c r="I30" s="64"/>
      <c r="J30" s="64"/>
    </row>
    <row r="31" spans="1:10" x14ac:dyDescent="0.25">
      <c r="A31" s="47" t="s">
        <v>154</v>
      </c>
      <c r="B31" s="1" t="s">
        <v>241</v>
      </c>
      <c r="C31" s="1"/>
      <c r="D31" s="1"/>
      <c r="E31" s="1"/>
      <c r="F31" s="1"/>
      <c r="G31" s="1"/>
      <c r="H31" s="1"/>
      <c r="I31" s="1"/>
      <c r="J31" s="1"/>
    </row>
    <row r="32" spans="1:10" ht="32.25" customHeight="1" x14ac:dyDescent="0.25">
      <c r="A32" s="47">
        <v>6</v>
      </c>
      <c r="B32" s="64" t="s">
        <v>231</v>
      </c>
      <c r="C32" s="64"/>
      <c r="D32" s="64"/>
      <c r="E32" s="64"/>
      <c r="F32" s="64"/>
      <c r="G32" s="64"/>
      <c r="H32" s="64"/>
      <c r="I32" s="64"/>
      <c r="J32" s="64"/>
    </row>
    <row r="34" spans="1:10" ht="64.5" customHeight="1" x14ac:dyDescent="0.25">
      <c r="A34" s="63" t="s">
        <v>232</v>
      </c>
      <c r="B34" s="63"/>
      <c r="C34" s="63"/>
      <c r="D34" s="63"/>
      <c r="E34" s="63"/>
      <c r="F34" s="63"/>
      <c r="G34" s="63"/>
      <c r="H34" s="63"/>
      <c r="I34" s="63"/>
      <c r="J34" s="63"/>
    </row>
  </sheetData>
  <sheetProtection algorithmName="SHA-512" hashValue="sWnd6WNAjc8oxZur/U3Iv8GyQnv9YjmHIfsQULfzflIFrnAM+9vEOga0R8AUIhnKDDTQmTjQGN0YW0I+RjasSQ==" saltValue="qlrcR8zZhKb131Y6T1yLkg==" spinCount="100000" sheet="1" objects="1" scenarios="1" formatCells="0" formatColumns="0" formatRows="0" insertColumns="0" insertRows="0" insertHyperlinks="0"/>
  <mergeCells count="22">
    <mergeCell ref="B1:J1"/>
    <mergeCell ref="B12:J12"/>
    <mergeCell ref="C13:J13"/>
    <mergeCell ref="C15:J15"/>
    <mergeCell ref="C16:J16"/>
    <mergeCell ref="A2:J2"/>
    <mergeCell ref="A5:J5"/>
    <mergeCell ref="A8:J8"/>
    <mergeCell ref="B21:J21"/>
    <mergeCell ref="C22:J22"/>
    <mergeCell ref="B23:J23"/>
    <mergeCell ref="C18:J18"/>
    <mergeCell ref="B14:J14"/>
    <mergeCell ref="B17:J17"/>
    <mergeCell ref="B19:J19"/>
    <mergeCell ref="C20:J20"/>
    <mergeCell ref="A34:J34"/>
    <mergeCell ref="B27:J27"/>
    <mergeCell ref="B28:J28"/>
    <mergeCell ref="B29:J29"/>
    <mergeCell ref="B30:J30"/>
    <mergeCell ref="B32:J32"/>
  </mergeCells>
  <pageMargins left="0.7" right="0.7" top="0.75" bottom="0.75" header="0.3" footer="0.3"/>
  <pageSetup scale="82" fitToHeight="0" orientation="portrait" horizontalDpi="1200" verticalDpi="1200"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61"/>
  <sheetViews>
    <sheetView showGridLines="0" tabSelected="1" zoomScale="120" zoomScaleNormal="120" workbookViewId="0">
      <selection activeCell="M9" sqref="M9"/>
    </sheetView>
  </sheetViews>
  <sheetFormatPr defaultRowHeight="15" x14ac:dyDescent="0.25"/>
  <cols>
    <col min="1" max="1" width="1.7109375" customWidth="1"/>
    <col min="2" max="2" width="6.140625" customWidth="1"/>
    <col min="3" max="3" width="4" customWidth="1"/>
    <col min="4" max="4" width="24.42578125" customWidth="1"/>
    <col min="5" max="5" width="21.5703125" customWidth="1"/>
    <col min="6" max="6" width="6.7109375" customWidth="1"/>
    <col min="7" max="7" width="6.140625" customWidth="1"/>
    <col min="8" max="8" width="6.85546875" customWidth="1"/>
    <col min="9" max="9" width="39.5703125" customWidth="1"/>
    <col min="10" max="10" width="1.5703125" hidden="1" customWidth="1"/>
    <col min="11" max="11" width="9.140625" customWidth="1"/>
    <col min="12" max="12" width="12.42578125" customWidth="1"/>
    <col min="13" max="14" width="9.140625" customWidth="1"/>
  </cols>
  <sheetData>
    <row r="1" spans="1:15" ht="65.25" customHeight="1" x14ac:dyDescent="0.35">
      <c r="B1" s="67" t="s">
        <v>15</v>
      </c>
      <c r="C1" s="67"/>
      <c r="D1" s="67"/>
      <c r="E1" s="67"/>
      <c r="F1" s="67"/>
      <c r="G1" s="67"/>
      <c r="H1" s="67"/>
      <c r="I1" s="67"/>
      <c r="J1" s="8"/>
      <c r="K1" s="8"/>
    </row>
    <row r="2" spans="1:15" ht="15.75" thickBot="1" x14ac:dyDescent="0.3">
      <c r="A2" s="68" t="s">
        <v>16</v>
      </c>
      <c r="B2" s="68"/>
      <c r="C2" s="68"/>
      <c r="D2" s="68"/>
      <c r="E2" s="68"/>
      <c r="F2" s="68"/>
      <c r="G2" s="68"/>
      <c r="H2" s="68"/>
      <c r="I2" s="68"/>
      <c r="J2" s="68"/>
    </row>
    <row r="3" spans="1:15" ht="15.75" thickTop="1" x14ac:dyDescent="0.25">
      <c r="A3" s="12"/>
      <c r="B3" s="75" t="str">
        <f>IF(OR(F5="",F6="",F8="",F9="",F15="",F16="",F19="",AND(F17=FALSE,G17=FALSE),AND(F18=FALSE,G18=FALSE)),"Patient information incomplete","")</f>
        <v>Patient information incomplete</v>
      </c>
      <c r="C3" s="75"/>
      <c r="D3" s="75"/>
      <c r="E3" s="75"/>
      <c r="F3" s="75"/>
      <c r="G3" s="75"/>
      <c r="H3" s="75"/>
      <c r="I3" s="75"/>
      <c r="J3" s="12"/>
    </row>
    <row r="4" spans="1:15" ht="15.75" x14ac:dyDescent="0.25">
      <c r="A4" s="12"/>
      <c r="B4" s="90" t="s">
        <v>71</v>
      </c>
      <c r="C4" s="91"/>
      <c r="D4" s="91"/>
      <c r="E4" s="91"/>
      <c r="F4" s="91"/>
      <c r="G4" s="91"/>
      <c r="H4" s="91"/>
      <c r="I4" s="92"/>
      <c r="J4" s="12"/>
    </row>
    <row r="5" spans="1:15" x14ac:dyDescent="0.25">
      <c r="B5" s="13" t="s">
        <v>238</v>
      </c>
      <c r="C5" s="13"/>
      <c r="D5" s="13"/>
      <c r="E5" s="13"/>
      <c r="F5" s="93"/>
      <c r="G5" s="93"/>
      <c r="H5" s="93"/>
      <c r="I5" s="93"/>
      <c r="L5" s="37"/>
      <c r="M5" s="37"/>
      <c r="N5" s="37"/>
      <c r="O5" s="37"/>
    </row>
    <row r="6" spans="1:15" x14ac:dyDescent="0.25">
      <c r="B6" s="14" t="s">
        <v>19</v>
      </c>
      <c r="C6" s="14"/>
      <c r="D6" s="14"/>
      <c r="E6" s="14"/>
      <c r="F6" s="94"/>
      <c r="G6" s="94"/>
      <c r="H6" s="94"/>
      <c r="I6" s="94"/>
      <c r="L6" s="38"/>
      <c r="M6" s="37"/>
      <c r="N6" s="37"/>
      <c r="O6" s="37"/>
    </row>
    <row r="7" spans="1:15" x14ac:dyDescent="0.25">
      <c r="B7" s="14" t="s">
        <v>237</v>
      </c>
      <c r="C7" s="14"/>
      <c r="D7" s="14"/>
      <c r="E7" s="14"/>
      <c r="F7" s="95"/>
      <c r="G7" s="96"/>
      <c r="H7" s="96"/>
      <c r="I7" s="96"/>
      <c r="L7" s="37"/>
      <c r="M7" s="37"/>
      <c r="N7" s="37"/>
      <c r="O7" s="37"/>
    </row>
    <row r="8" spans="1:15" x14ac:dyDescent="0.25">
      <c r="B8" s="14" t="s">
        <v>21</v>
      </c>
      <c r="C8" s="14"/>
      <c r="D8" s="14"/>
      <c r="E8" s="14"/>
      <c r="F8" s="94"/>
      <c r="G8" s="94"/>
      <c r="H8" s="94"/>
      <c r="I8" s="94"/>
      <c r="L8" s="38"/>
      <c r="M8" s="37"/>
      <c r="N8" s="37"/>
      <c r="O8" s="37"/>
    </row>
    <row r="9" spans="1:15" x14ac:dyDescent="0.25">
      <c r="B9" s="14" t="s">
        <v>69</v>
      </c>
      <c r="C9" s="14"/>
      <c r="D9" s="14"/>
      <c r="E9" s="14"/>
      <c r="F9" s="94"/>
      <c r="G9" s="94"/>
      <c r="H9" s="94"/>
      <c r="I9" s="94"/>
      <c r="L9" s="38"/>
      <c r="M9" s="37"/>
      <c r="N9" s="37"/>
      <c r="O9" s="37"/>
    </row>
    <row r="10" spans="1:15" x14ac:dyDescent="0.25">
      <c r="B10" s="14" t="s">
        <v>68</v>
      </c>
      <c r="C10" s="14"/>
      <c r="D10" s="14"/>
      <c r="E10" s="14"/>
      <c r="F10" s="97" t="str">
        <f>'MOMS Risk Level Calculation'!G13</f>
        <v>Complete MOMS Assessment</v>
      </c>
      <c r="G10" s="97"/>
      <c r="H10" s="97"/>
      <c r="I10" s="97"/>
    </row>
    <row r="11" spans="1:15" ht="39.75" customHeight="1" x14ac:dyDescent="0.25">
      <c r="B11" s="76" t="s">
        <v>70</v>
      </c>
      <c r="C11" s="76"/>
      <c r="D11" s="76"/>
      <c r="E11" s="76"/>
      <c r="F11" s="86" t="str">
        <f>IF(F10="MOMS Risk Level 1","Follow-up visit within 5 calendar days, by:",
IF(F10="MOMS Risk Level 2","Follow-up visit within 10 calendar days, by:",
IF(F10="MOMS Risk Level 3","Follow-up visit within 30 calendar days, by:","")))</f>
        <v/>
      </c>
      <c r="G11" s="86"/>
      <c r="H11" s="86"/>
      <c r="I11" s="86"/>
    </row>
    <row r="12" spans="1:15" ht="46.5" customHeight="1" x14ac:dyDescent="0.25">
      <c r="B12" s="77"/>
      <c r="C12" s="77"/>
      <c r="D12" s="77"/>
      <c r="E12" s="77"/>
      <c r="F12" s="78" t="str">
        <f>IF(F9="","",
IF(F10="MOMS Risk Level 1",F9+5,
IF(F10="MOMS Risk Level 2",F9+10,
IF(F10="MOMS Risk Level 3",F9+30,""))))</f>
        <v/>
      </c>
      <c r="G12" s="78"/>
      <c r="H12" s="78"/>
      <c r="I12" s="78"/>
    </row>
    <row r="14" spans="1:15" ht="15.75" x14ac:dyDescent="0.25">
      <c r="B14" s="83" t="s">
        <v>127</v>
      </c>
      <c r="C14" s="84"/>
      <c r="D14" s="84"/>
      <c r="E14" s="84"/>
      <c r="F14" s="84"/>
      <c r="G14" s="84"/>
      <c r="H14" s="84"/>
      <c r="I14" s="85"/>
    </row>
    <row r="15" spans="1:15" x14ac:dyDescent="0.25">
      <c r="B15" s="2" t="s">
        <v>22</v>
      </c>
      <c r="C15" s="2"/>
      <c r="D15" s="2"/>
      <c r="E15" s="2"/>
      <c r="F15" s="87"/>
      <c r="G15" s="87"/>
      <c r="H15" s="87"/>
      <c r="I15" s="87"/>
    </row>
    <row r="16" spans="1:15" x14ac:dyDescent="0.25">
      <c r="B16" s="2" t="s">
        <v>24</v>
      </c>
      <c r="C16" s="2"/>
      <c r="D16" s="2"/>
      <c r="E16" s="2"/>
      <c r="F16" s="88"/>
      <c r="G16" s="88"/>
      <c r="H16" s="88"/>
      <c r="I16" s="88"/>
    </row>
    <row r="17" spans="2:9" x14ac:dyDescent="0.25">
      <c r="B17" s="98" t="s">
        <v>23</v>
      </c>
      <c r="C17" s="98"/>
      <c r="D17" s="98"/>
      <c r="E17" s="98"/>
      <c r="F17" s="53" t="b">
        <v>0</v>
      </c>
      <c r="G17" s="53" t="b">
        <v>0</v>
      </c>
      <c r="H17" s="53"/>
      <c r="I17" s="53"/>
    </row>
    <row r="18" spans="2:9" ht="21.75" customHeight="1" x14ac:dyDescent="0.25">
      <c r="B18" s="15" t="s">
        <v>32</v>
      </c>
      <c r="C18" s="2"/>
      <c r="D18" s="2"/>
      <c r="E18" s="2"/>
      <c r="F18" s="53" t="b">
        <v>0</v>
      </c>
      <c r="G18" s="89" t="b">
        <v>0</v>
      </c>
      <c r="H18" s="89"/>
      <c r="I18" s="89"/>
    </row>
    <row r="19" spans="2:9" x14ac:dyDescent="0.25">
      <c r="B19" s="2" t="s">
        <v>65</v>
      </c>
      <c r="C19" s="2"/>
      <c r="D19" s="2"/>
      <c r="E19" s="2"/>
      <c r="F19" s="88"/>
      <c r="G19" s="88"/>
      <c r="H19" s="88"/>
      <c r="I19" s="88"/>
    </row>
    <row r="21" spans="2:9" ht="15.75" x14ac:dyDescent="0.25">
      <c r="B21" s="83" t="s">
        <v>128</v>
      </c>
      <c r="C21" s="84"/>
      <c r="D21" s="84"/>
      <c r="E21" s="84"/>
      <c r="F21" s="84"/>
      <c r="G21" s="84"/>
      <c r="H21" s="84"/>
      <c r="I21" s="85"/>
    </row>
    <row r="22" spans="2:9" ht="18.75" customHeight="1" x14ac:dyDescent="0.25">
      <c r="B22" s="54" t="b">
        <v>0</v>
      </c>
      <c r="C22" s="5" t="s">
        <v>38</v>
      </c>
      <c r="D22" s="5"/>
      <c r="E22" s="6"/>
      <c r="F22" s="54" t="b">
        <v>0</v>
      </c>
      <c r="G22" s="7" t="s">
        <v>34</v>
      </c>
      <c r="H22" s="7"/>
      <c r="I22" s="3"/>
    </row>
    <row r="23" spans="2:9" ht="18.75" customHeight="1" x14ac:dyDescent="0.25">
      <c r="B23" s="55" t="b">
        <v>0</v>
      </c>
      <c r="C23" s="7" t="s">
        <v>39</v>
      </c>
      <c r="D23" s="7"/>
      <c r="E23" s="7"/>
      <c r="F23" s="55" t="b">
        <v>0</v>
      </c>
      <c r="G23" s="7" t="s">
        <v>36</v>
      </c>
      <c r="H23" s="7"/>
      <c r="I23" s="4"/>
    </row>
    <row r="24" spans="2:9" ht="18.75" customHeight="1" x14ac:dyDescent="0.25">
      <c r="B24" s="55" t="b">
        <v>0</v>
      </c>
      <c r="C24" s="7" t="s">
        <v>1</v>
      </c>
      <c r="D24" s="7"/>
      <c r="E24" s="7"/>
      <c r="F24" s="55" t="b">
        <v>0</v>
      </c>
      <c r="G24" s="7" t="s">
        <v>0</v>
      </c>
      <c r="H24" s="7"/>
      <c r="I24" s="4"/>
    </row>
    <row r="25" spans="2:9" ht="18.75" customHeight="1" x14ac:dyDescent="0.25">
      <c r="B25" s="55"/>
      <c r="C25" s="2" t="s">
        <v>27</v>
      </c>
      <c r="D25" s="7"/>
      <c r="E25" s="7"/>
      <c r="F25" s="55" t="b">
        <v>0</v>
      </c>
      <c r="G25" s="4" t="s">
        <v>12</v>
      </c>
      <c r="H25" s="4"/>
      <c r="I25" s="4"/>
    </row>
    <row r="26" spans="2:9" ht="18.75" customHeight="1" x14ac:dyDescent="0.25">
      <c r="B26" s="55" t="b">
        <v>0</v>
      </c>
      <c r="C26" s="7"/>
      <c r="D26" s="7" t="s">
        <v>3</v>
      </c>
      <c r="E26" s="7"/>
      <c r="F26" s="55" t="b">
        <v>0</v>
      </c>
      <c r="G26" s="4" t="s">
        <v>43</v>
      </c>
      <c r="H26" s="4"/>
      <c r="I26" s="4"/>
    </row>
    <row r="27" spans="2:9" ht="18.75" customHeight="1" x14ac:dyDescent="0.25">
      <c r="B27" s="55" t="b">
        <v>0</v>
      </c>
      <c r="C27" s="7"/>
      <c r="D27" s="7" t="s">
        <v>42</v>
      </c>
      <c r="E27" s="7"/>
      <c r="F27" s="55" t="b">
        <v>0</v>
      </c>
      <c r="G27" s="4" t="s">
        <v>2</v>
      </c>
      <c r="H27" s="4"/>
      <c r="I27" s="4"/>
    </row>
    <row r="28" spans="2:9" ht="18.75" customHeight="1" x14ac:dyDescent="0.25">
      <c r="B28" s="55" t="b">
        <v>0</v>
      </c>
      <c r="C28" s="7"/>
      <c r="D28" s="7" t="s">
        <v>14</v>
      </c>
      <c r="E28" s="7"/>
      <c r="F28" s="55" t="b">
        <v>0</v>
      </c>
      <c r="G28" s="4" t="s">
        <v>26</v>
      </c>
      <c r="H28" s="3"/>
      <c r="I28" s="4"/>
    </row>
    <row r="29" spans="2:9" ht="18.75" customHeight="1" x14ac:dyDescent="0.25">
      <c r="B29" s="55" t="b">
        <v>0</v>
      </c>
      <c r="C29" s="7"/>
      <c r="D29" s="7" t="s">
        <v>4</v>
      </c>
      <c r="E29" s="7"/>
      <c r="F29" s="55" t="b">
        <v>0</v>
      </c>
      <c r="G29" s="4" t="s">
        <v>41</v>
      </c>
      <c r="H29" s="3"/>
      <c r="I29" s="4"/>
    </row>
    <row r="30" spans="2:9" ht="18.75" customHeight="1" x14ac:dyDescent="0.25">
      <c r="B30" s="55" t="b">
        <v>0</v>
      </c>
      <c r="C30" s="7" t="s">
        <v>40</v>
      </c>
      <c r="D30" s="7"/>
      <c r="E30" s="7"/>
      <c r="F30" s="55"/>
      <c r="G30" s="3" t="s">
        <v>30</v>
      </c>
      <c r="H30" s="4"/>
      <c r="I30" s="4"/>
    </row>
    <row r="31" spans="2:9" ht="18.75" customHeight="1" x14ac:dyDescent="0.25">
      <c r="B31" s="55" t="b">
        <v>0</v>
      </c>
      <c r="C31" s="7" t="s">
        <v>31</v>
      </c>
      <c r="D31" s="7"/>
      <c r="E31" s="7"/>
      <c r="F31" s="55" t="b">
        <v>0</v>
      </c>
      <c r="G31" s="4"/>
      <c r="H31" s="4" t="s">
        <v>5</v>
      </c>
      <c r="I31" s="4"/>
    </row>
    <row r="32" spans="2:9" ht="18.75" customHeight="1" x14ac:dyDescent="0.25">
      <c r="B32" s="55" t="b">
        <v>0</v>
      </c>
      <c r="C32" s="7" t="s">
        <v>33</v>
      </c>
      <c r="D32" s="2"/>
      <c r="E32" s="7"/>
      <c r="F32" s="55" t="b">
        <v>0</v>
      </c>
      <c r="G32" s="4"/>
      <c r="H32" s="4" t="s">
        <v>108</v>
      </c>
      <c r="I32" s="4"/>
    </row>
    <row r="33" spans="2:9" ht="18.75" customHeight="1" x14ac:dyDescent="0.25">
      <c r="B33" s="55" t="b">
        <v>0</v>
      </c>
      <c r="C33" s="7" t="s">
        <v>6</v>
      </c>
      <c r="D33" s="7"/>
      <c r="E33" s="7"/>
      <c r="F33" s="55" t="b">
        <v>0</v>
      </c>
      <c r="G33" s="4" t="s">
        <v>7</v>
      </c>
      <c r="H33" s="4"/>
      <c r="I33" s="4"/>
    </row>
    <row r="34" spans="2:9" ht="18.75" customHeight="1" x14ac:dyDescent="0.25">
      <c r="B34" s="55"/>
      <c r="C34" s="2" t="s">
        <v>44</v>
      </c>
      <c r="D34" s="7"/>
      <c r="E34" s="7"/>
      <c r="F34" s="55" t="b">
        <v>0</v>
      </c>
      <c r="G34" s="4" t="s">
        <v>35</v>
      </c>
      <c r="H34" s="4"/>
      <c r="I34" s="4"/>
    </row>
    <row r="35" spans="2:9" ht="18.75" customHeight="1" x14ac:dyDescent="0.25">
      <c r="B35" s="55" t="b">
        <v>0</v>
      </c>
      <c r="C35" s="7"/>
      <c r="D35" s="7" t="s">
        <v>11</v>
      </c>
      <c r="E35" s="7"/>
      <c r="F35" s="55" t="b">
        <v>0</v>
      </c>
      <c r="G35" s="4" t="s">
        <v>8</v>
      </c>
      <c r="H35" s="4"/>
      <c r="I35" s="4"/>
    </row>
    <row r="36" spans="2:9" ht="18.75" customHeight="1" x14ac:dyDescent="0.25">
      <c r="B36" s="55" t="b">
        <v>0</v>
      </c>
      <c r="C36" s="7"/>
      <c r="D36" s="7" t="s">
        <v>9</v>
      </c>
      <c r="E36" s="7"/>
      <c r="F36" s="55" t="b">
        <v>0</v>
      </c>
      <c r="G36" s="4" t="s">
        <v>37</v>
      </c>
      <c r="H36" s="4"/>
      <c r="I36" s="4"/>
    </row>
    <row r="37" spans="2:9" ht="18.75" customHeight="1" x14ac:dyDescent="0.25">
      <c r="B37" s="55" t="b">
        <v>0</v>
      </c>
      <c r="C37" s="7"/>
      <c r="D37" s="7" t="s">
        <v>29</v>
      </c>
      <c r="E37" s="7"/>
      <c r="F37" s="55"/>
      <c r="G37" s="81" t="s">
        <v>45</v>
      </c>
      <c r="H37" s="79" t="s">
        <v>113</v>
      </c>
      <c r="I37" s="79"/>
    </row>
    <row r="38" spans="2:9" ht="18.75" customHeight="1" x14ac:dyDescent="0.25">
      <c r="B38" s="55" t="b">
        <v>0</v>
      </c>
      <c r="C38" s="7"/>
      <c r="D38" s="7" t="s">
        <v>10</v>
      </c>
      <c r="E38" s="7"/>
      <c r="F38" s="55"/>
      <c r="G38" s="82"/>
      <c r="H38" s="80"/>
      <c r="I38" s="80"/>
    </row>
    <row r="39" spans="2:9" ht="18.75" customHeight="1" x14ac:dyDescent="0.25">
      <c r="B39" s="55" t="b">
        <v>0</v>
      </c>
      <c r="C39" s="7"/>
      <c r="D39" s="7" t="s">
        <v>13</v>
      </c>
      <c r="E39" s="7"/>
      <c r="F39" s="55" t="b">
        <v>0</v>
      </c>
      <c r="G39" s="56" t="s">
        <v>111</v>
      </c>
      <c r="H39" s="56"/>
      <c r="I39" s="57"/>
    </row>
    <row r="41" spans="2:9" ht="15.75" x14ac:dyDescent="0.25">
      <c r="B41" s="83" t="s">
        <v>129</v>
      </c>
      <c r="C41" s="84"/>
      <c r="D41" s="84"/>
      <c r="E41" s="84"/>
      <c r="F41" s="84"/>
      <c r="G41" s="84"/>
      <c r="H41" s="84"/>
      <c r="I41" s="85"/>
    </row>
    <row r="42" spans="2:9" ht="18.75" customHeight="1" x14ac:dyDescent="0.25">
      <c r="B42" s="54" t="b">
        <v>0</v>
      </c>
      <c r="C42" s="6" t="s">
        <v>47</v>
      </c>
      <c r="D42" s="6"/>
      <c r="E42" s="6"/>
      <c r="F42" s="58"/>
      <c r="G42" s="2" t="s">
        <v>48</v>
      </c>
      <c r="H42" s="2"/>
      <c r="I42" s="3"/>
    </row>
    <row r="43" spans="2:9" ht="18.75" customHeight="1" x14ac:dyDescent="0.25">
      <c r="B43" s="55"/>
      <c r="C43" s="7"/>
      <c r="D43" s="7" t="s">
        <v>55</v>
      </c>
      <c r="E43" s="7"/>
      <c r="F43" s="55" t="b">
        <v>0</v>
      </c>
      <c r="G43" s="7"/>
      <c r="H43" s="7" t="s">
        <v>49</v>
      </c>
      <c r="I43" s="4"/>
    </row>
    <row r="44" spans="2:9" ht="18.75" customHeight="1" x14ac:dyDescent="0.25">
      <c r="B44" s="55" t="b">
        <v>0</v>
      </c>
      <c r="C44" s="7"/>
      <c r="D44" s="7" t="s">
        <v>53</v>
      </c>
      <c r="E44" s="7"/>
      <c r="F44" s="55" t="b">
        <v>0</v>
      </c>
      <c r="G44" s="7"/>
      <c r="H44" s="7" t="s">
        <v>50</v>
      </c>
      <c r="I44" s="4"/>
    </row>
    <row r="45" spans="2:9" ht="18.75" customHeight="1" x14ac:dyDescent="0.25">
      <c r="B45" s="55" t="b">
        <v>0</v>
      </c>
      <c r="C45" s="7"/>
      <c r="D45" s="7" t="s">
        <v>56</v>
      </c>
      <c r="E45" s="7"/>
      <c r="F45" s="55"/>
      <c r="G45" s="7"/>
      <c r="H45" s="7" t="s">
        <v>51</v>
      </c>
      <c r="I45" s="4"/>
    </row>
    <row r="46" spans="2:9" ht="18.75" customHeight="1" x14ac:dyDescent="0.25">
      <c r="B46" s="73" t="b">
        <v>0</v>
      </c>
      <c r="C46" s="71"/>
      <c r="D46" s="69" t="s">
        <v>177</v>
      </c>
      <c r="E46" s="69"/>
      <c r="F46" s="55" t="b">
        <v>0</v>
      </c>
      <c r="G46" s="7"/>
      <c r="H46" s="7" t="s">
        <v>52</v>
      </c>
      <c r="I46" s="4"/>
    </row>
    <row r="47" spans="2:9" ht="15" customHeight="1" x14ac:dyDescent="0.25">
      <c r="B47" s="74"/>
      <c r="C47" s="72"/>
      <c r="D47" s="70"/>
      <c r="E47" s="70"/>
      <c r="F47" s="55"/>
      <c r="G47" s="60" t="s">
        <v>45</v>
      </c>
      <c r="H47" s="79" t="s">
        <v>112</v>
      </c>
      <c r="I47" s="79"/>
    </row>
    <row r="48" spans="2:9" x14ac:dyDescent="0.25">
      <c r="B48" s="55"/>
      <c r="C48" s="7"/>
      <c r="D48" s="7" t="s">
        <v>54</v>
      </c>
      <c r="E48" s="7"/>
      <c r="F48" s="55"/>
      <c r="G48" s="59"/>
      <c r="H48" s="80"/>
      <c r="I48" s="80"/>
    </row>
    <row r="49" spans="2:9" ht="21" customHeight="1" x14ac:dyDescent="0.25">
      <c r="B49" s="55"/>
      <c r="C49" s="9"/>
      <c r="D49" s="9"/>
      <c r="E49" s="9"/>
      <c r="F49" s="55" t="b">
        <v>0</v>
      </c>
      <c r="G49" s="56" t="s">
        <v>114</v>
      </c>
      <c r="H49" s="56"/>
      <c r="I49" s="57"/>
    </row>
    <row r="51" spans="2:9" ht="15.75" x14ac:dyDescent="0.25">
      <c r="B51" s="83" t="s">
        <v>142</v>
      </c>
      <c r="C51" s="84"/>
      <c r="D51" s="84"/>
      <c r="E51" s="84"/>
      <c r="F51" s="84"/>
      <c r="G51" s="84"/>
      <c r="H51" s="84"/>
      <c r="I51" s="85"/>
    </row>
    <row r="52" spans="2:9" ht="18.75" customHeight="1" x14ac:dyDescent="0.25">
      <c r="B52" s="54" t="b">
        <v>0</v>
      </c>
      <c r="C52" s="7" t="s">
        <v>57</v>
      </c>
      <c r="D52" s="5"/>
      <c r="E52" s="6"/>
      <c r="F52" s="54"/>
      <c r="G52" s="7" t="s">
        <v>61</v>
      </c>
      <c r="H52" s="7"/>
      <c r="I52" s="4"/>
    </row>
    <row r="53" spans="2:9" ht="18.75" customHeight="1" x14ac:dyDescent="0.25">
      <c r="B53" s="55" t="b">
        <v>0</v>
      </c>
      <c r="C53" s="7" t="s">
        <v>58</v>
      </c>
      <c r="D53" s="7"/>
      <c r="E53" s="7"/>
      <c r="F53" s="55" t="b">
        <v>0</v>
      </c>
      <c r="G53" s="7" t="s">
        <v>115</v>
      </c>
      <c r="H53" s="7"/>
      <c r="I53" s="4"/>
    </row>
    <row r="54" spans="2:9" ht="18.75" customHeight="1" x14ac:dyDescent="0.25">
      <c r="B54" s="55" t="b">
        <v>0</v>
      </c>
      <c r="C54" s="7" t="s">
        <v>59</v>
      </c>
      <c r="D54" s="7"/>
      <c r="E54" s="7"/>
      <c r="F54" s="55"/>
      <c r="G54" s="99" t="s">
        <v>45</v>
      </c>
      <c r="H54" s="69" t="s">
        <v>62</v>
      </c>
      <c r="I54" s="69"/>
    </row>
    <row r="55" spans="2:9" ht="18.75" customHeight="1" x14ac:dyDescent="0.25">
      <c r="B55" s="55" t="b">
        <v>0</v>
      </c>
      <c r="C55" s="7" t="s">
        <v>60</v>
      </c>
      <c r="D55" s="7"/>
      <c r="E55" s="7"/>
      <c r="F55" s="55"/>
      <c r="G55" s="100"/>
      <c r="H55" s="70"/>
      <c r="I55" s="70"/>
    </row>
    <row r="56" spans="2:9" ht="18.75" customHeight="1" x14ac:dyDescent="0.25">
      <c r="B56" s="55" t="b">
        <v>0</v>
      </c>
      <c r="C56" s="7" t="s">
        <v>110</v>
      </c>
      <c r="D56" s="7"/>
      <c r="E56" s="7"/>
      <c r="F56" s="55"/>
      <c r="G56" s="61" t="s">
        <v>133</v>
      </c>
      <c r="H56" s="62"/>
      <c r="I56" s="62"/>
    </row>
    <row r="57" spans="2:9" ht="18.75" customHeight="1" x14ac:dyDescent="0.25">
      <c r="B57" s="55"/>
      <c r="C57" s="7" t="s">
        <v>130</v>
      </c>
      <c r="D57" s="7"/>
      <c r="E57" s="7"/>
      <c r="F57" s="55"/>
      <c r="G57" s="56" t="s">
        <v>134</v>
      </c>
      <c r="H57" s="56"/>
      <c r="I57" s="57"/>
    </row>
    <row r="59" spans="2:9" ht="15.75" x14ac:dyDescent="0.25">
      <c r="B59" s="83" t="s">
        <v>63</v>
      </c>
      <c r="C59" s="84"/>
      <c r="D59" s="84"/>
      <c r="E59" s="84"/>
      <c r="F59" s="84"/>
      <c r="G59" s="84"/>
      <c r="H59" s="84"/>
      <c r="I59" s="85"/>
    </row>
    <row r="60" spans="2:9" ht="18" customHeight="1" x14ac:dyDescent="0.25">
      <c r="B60" s="54" t="b">
        <v>0</v>
      </c>
      <c r="C60" s="7" t="s">
        <v>64</v>
      </c>
      <c r="D60" s="5"/>
      <c r="E60" s="6"/>
      <c r="F60" s="54" t="b">
        <v>0</v>
      </c>
      <c r="G60" s="7" t="s">
        <v>66</v>
      </c>
      <c r="H60" s="7"/>
      <c r="I60" s="4"/>
    </row>
    <row r="61" spans="2:9" ht="18" customHeight="1" x14ac:dyDescent="0.25">
      <c r="B61" s="55" t="b">
        <v>0</v>
      </c>
      <c r="C61" s="7" t="s">
        <v>143</v>
      </c>
      <c r="D61" s="7"/>
      <c r="E61" s="7"/>
      <c r="F61" s="55" t="b">
        <v>0</v>
      </c>
      <c r="G61" s="7" t="s">
        <v>67</v>
      </c>
      <c r="H61" s="7"/>
      <c r="I61" s="4"/>
    </row>
  </sheetData>
  <sheetProtection algorithmName="SHA-512" hashValue="8TE5WPyDtmOwhIxxOtCI2jEO2JJ47X7Zp42zAOYcjNXv9Pc7o+/jM88K0eh98I48CeT8y38Aps+FQQZW1JZp1w==" saltValue="qgRU2wvf2KTPnhAUrlcDfQ==" spinCount="100000" sheet="1" objects="1" scenarios="1"/>
  <mergeCells count="31">
    <mergeCell ref="B59:I59"/>
    <mergeCell ref="F19:I19"/>
    <mergeCell ref="B4:I4"/>
    <mergeCell ref="F5:I5"/>
    <mergeCell ref="F6:I6"/>
    <mergeCell ref="F7:I7"/>
    <mergeCell ref="F8:I8"/>
    <mergeCell ref="F9:I9"/>
    <mergeCell ref="F10:I10"/>
    <mergeCell ref="B41:I41"/>
    <mergeCell ref="B51:I51"/>
    <mergeCell ref="B21:I21"/>
    <mergeCell ref="B17:E17"/>
    <mergeCell ref="G54:G55"/>
    <mergeCell ref="H54:I55"/>
    <mergeCell ref="H47:I48"/>
    <mergeCell ref="A2:J2"/>
    <mergeCell ref="B1:I1"/>
    <mergeCell ref="H37:I38"/>
    <mergeCell ref="G37:G38"/>
    <mergeCell ref="B14:I14"/>
    <mergeCell ref="F11:I11"/>
    <mergeCell ref="F15:I15"/>
    <mergeCell ref="F16:I16"/>
    <mergeCell ref="G18:I18"/>
    <mergeCell ref="D46:E47"/>
    <mergeCell ref="C46:C47"/>
    <mergeCell ref="B46:B47"/>
    <mergeCell ref="B3:I3"/>
    <mergeCell ref="B11:E12"/>
    <mergeCell ref="F12:I12"/>
  </mergeCells>
  <conditionalFormatting sqref="B22">
    <cfRule type="expression" dxfId="18" priority="8">
      <formula>B22=""</formula>
    </cfRule>
  </conditionalFormatting>
  <conditionalFormatting sqref="F10:I10">
    <cfRule type="expression" dxfId="17" priority="2">
      <formula>$F$10="Moms Risk Level 3"</formula>
    </cfRule>
    <cfRule type="expression" dxfId="16" priority="3">
      <formula>$F$10="Moms Risk Level 2"</formula>
    </cfRule>
    <cfRule type="expression" dxfId="15" priority="4">
      <formula>$F$10="MOMS Risk Level 1"</formula>
    </cfRule>
  </conditionalFormatting>
  <conditionalFormatting sqref="F11:I12">
    <cfRule type="expression" dxfId="14" priority="1">
      <formula>$F$11&lt;&gt;""</formula>
    </cfRule>
  </conditionalFormatting>
  <dataValidations count="8">
    <dataValidation type="textLength" errorStyle="warning" operator="equal" allowBlank="1" showInputMessage="1" showErrorMessage="1" errorTitle="Possibly Invalid Medicaid ID" error="Medicaid ID should be 9 characters. Please confirm ID entered is valid." sqref="F7:I7">
      <formula1>9</formula1>
    </dataValidation>
    <dataValidation type="list" allowBlank="1" showInputMessage="1" showErrorMessage="1" sqref="F16:I16">
      <formula1>"Spanish/Hispanic/Latino Origin,Not Spanish/Hispanic/Latino,Unknown"</formula1>
    </dataValidation>
    <dataValidation type="list" allowBlank="1" showInputMessage="1" showErrorMessage="1" sqref="F15:I15">
      <formula1>"White/Caucasian,Black/African American,American Indian/Alaska Native,Asian,Native Hawaiian or other Pacific Islander,Other,Unknown"</formula1>
    </dataValidation>
    <dataValidation type="date" operator="lessThan" allowBlank="1" showInputMessage="1" showErrorMessage="1" errorTitle="Error!" error="Date of Birth of patient must be prior to patient's delivery date." sqref="F6:I6">
      <formula1>F8</formula1>
    </dataValidation>
    <dataValidation type="date" operator="greaterThan" allowBlank="1" showInputMessage="1" showErrorMessage="1" errorTitle="Error!" error="Delivery date must be after patient's date of birth." sqref="F8:I8">
      <formula1>F6</formula1>
    </dataValidation>
    <dataValidation type="whole" allowBlank="1" showInputMessage="1" showErrorMessage="1" errorTitle="Entry" error="Enter a whole number between 1 and 43." promptTitle="Guidance" prompt="Please enter a whole number between 1 and 43. Do not include any other characters." sqref="F19:I19">
      <formula1>1</formula1>
      <formula2>43</formula2>
    </dataValidation>
    <dataValidation allowBlank="1" showInputMessage="1" showErrorMessage="1" promptTitle="Calculated Field" prompt="No input required" sqref="F10:I12"/>
    <dataValidation type="date" operator="greaterThanOrEqual" allowBlank="1" showInputMessage="1" showErrorMessage="1" errorTitle="Error!" error="Discharge date must be on or after delivery date." sqref="F9:I9">
      <formula1>F8</formula1>
    </dataValidation>
  </dataValidations>
  <pageMargins left="0.7" right="0.7" top="0.75" bottom="0.75" header="0.3" footer="0.3"/>
  <pageSetup scale="77" orientation="portrait" horizontalDpi="1200" verticalDpi="1200" r:id="rId1"/>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5</xdr:col>
                    <xdr:colOff>104775</xdr:colOff>
                    <xdr:row>15</xdr:row>
                    <xdr:rowOff>161925</xdr:rowOff>
                  </from>
                  <to>
                    <xdr:col>6</xdr:col>
                    <xdr:colOff>161925</xdr:colOff>
                    <xdr:row>17</xdr:row>
                    <xdr:rowOff>19050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6</xdr:col>
                    <xdr:colOff>142875</xdr:colOff>
                    <xdr:row>15</xdr:row>
                    <xdr:rowOff>142875</xdr:rowOff>
                  </from>
                  <to>
                    <xdr:col>8</xdr:col>
                    <xdr:colOff>114300</xdr:colOff>
                    <xdr:row>17</xdr:row>
                    <xdr:rowOff>57150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104775</xdr:colOff>
                    <xdr:row>21</xdr:row>
                    <xdr:rowOff>9525</xdr:rowOff>
                  </from>
                  <to>
                    <xdr:col>2</xdr:col>
                    <xdr:colOff>0</xdr:colOff>
                    <xdr:row>22</xdr:row>
                    <xdr:rowOff>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5</xdr:col>
                    <xdr:colOff>104775</xdr:colOff>
                    <xdr:row>17</xdr:row>
                    <xdr:rowOff>38100</xdr:rowOff>
                  </from>
                  <to>
                    <xdr:col>6</xdr:col>
                    <xdr:colOff>161925</xdr:colOff>
                    <xdr:row>17</xdr:row>
                    <xdr:rowOff>266700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6</xdr:col>
                    <xdr:colOff>142875</xdr:colOff>
                    <xdr:row>17</xdr:row>
                    <xdr:rowOff>47625</xdr:rowOff>
                  </from>
                  <to>
                    <xdr:col>8</xdr:col>
                    <xdr:colOff>114300</xdr:colOff>
                    <xdr:row>17</xdr:row>
                    <xdr:rowOff>257175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85725</xdr:colOff>
                    <xdr:row>42</xdr:row>
                    <xdr:rowOff>9525</xdr:rowOff>
                  </from>
                  <to>
                    <xdr:col>1</xdr:col>
                    <xdr:colOff>390525</xdr:colOff>
                    <xdr:row>42</xdr:row>
                    <xdr:rowOff>228600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1</xdr:col>
                    <xdr:colOff>104775</xdr:colOff>
                    <xdr:row>22</xdr:row>
                    <xdr:rowOff>9525</xdr:rowOff>
                  </from>
                  <to>
                    <xdr:col>2</xdr:col>
                    <xdr:colOff>0</xdr:colOff>
                    <xdr:row>22</xdr:row>
                    <xdr:rowOff>228600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1</xdr:col>
                    <xdr:colOff>104775</xdr:colOff>
                    <xdr:row>23</xdr:row>
                    <xdr:rowOff>9525</xdr:rowOff>
                  </from>
                  <to>
                    <xdr:col>2</xdr:col>
                    <xdr:colOff>0</xdr:colOff>
                    <xdr:row>23</xdr:row>
                    <xdr:rowOff>228600</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1</xdr:col>
                    <xdr:colOff>104775</xdr:colOff>
                    <xdr:row>25</xdr:row>
                    <xdr:rowOff>9525</xdr:rowOff>
                  </from>
                  <to>
                    <xdr:col>2</xdr:col>
                    <xdr:colOff>0</xdr:colOff>
                    <xdr:row>25</xdr:row>
                    <xdr:rowOff>228600</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1</xdr:col>
                    <xdr:colOff>104775</xdr:colOff>
                    <xdr:row>26</xdr:row>
                    <xdr:rowOff>9525</xdr:rowOff>
                  </from>
                  <to>
                    <xdr:col>2</xdr:col>
                    <xdr:colOff>0</xdr:colOff>
                    <xdr:row>26</xdr:row>
                    <xdr:rowOff>228600</xdr:rowOff>
                  </to>
                </anchor>
              </controlPr>
            </control>
          </mc:Choice>
        </mc:AlternateContent>
        <mc:AlternateContent xmlns:mc="http://schemas.openxmlformats.org/markup-compatibility/2006">
          <mc:Choice Requires="x14">
            <control shapeId="3089" r:id="rId14" name="Check Box 17">
              <controlPr defaultSize="0" autoFill="0" autoLine="0" autoPict="0">
                <anchor moveWithCells="1">
                  <from>
                    <xdr:col>1</xdr:col>
                    <xdr:colOff>104775</xdr:colOff>
                    <xdr:row>27</xdr:row>
                    <xdr:rowOff>9525</xdr:rowOff>
                  </from>
                  <to>
                    <xdr:col>2</xdr:col>
                    <xdr:colOff>0</xdr:colOff>
                    <xdr:row>27</xdr:row>
                    <xdr:rowOff>228600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1</xdr:col>
                    <xdr:colOff>104775</xdr:colOff>
                    <xdr:row>28</xdr:row>
                    <xdr:rowOff>9525</xdr:rowOff>
                  </from>
                  <to>
                    <xdr:col>2</xdr:col>
                    <xdr:colOff>0</xdr:colOff>
                    <xdr:row>28</xdr:row>
                    <xdr:rowOff>228600</xdr:rowOff>
                  </to>
                </anchor>
              </controlPr>
            </control>
          </mc:Choice>
        </mc:AlternateContent>
        <mc:AlternateContent xmlns:mc="http://schemas.openxmlformats.org/markup-compatibility/2006">
          <mc:Choice Requires="x14">
            <control shapeId="3091" r:id="rId16" name="Check Box 19">
              <controlPr defaultSize="0" autoFill="0" autoLine="0" autoPict="0">
                <anchor moveWithCells="1">
                  <from>
                    <xdr:col>1</xdr:col>
                    <xdr:colOff>104775</xdr:colOff>
                    <xdr:row>29</xdr:row>
                    <xdr:rowOff>9525</xdr:rowOff>
                  </from>
                  <to>
                    <xdr:col>2</xdr:col>
                    <xdr:colOff>0</xdr:colOff>
                    <xdr:row>29</xdr:row>
                    <xdr:rowOff>228600</xdr:rowOff>
                  </to>
                </anchor>
              </controlPr>
            </control>
          </mc:Choice>
        </mc:AlternateContent>
        <mc:AlternateContent xmlns:mc="http://schemas.openxmlformats.org/markup-compatibility/2006">
          <mc:Choice Requires="x14">
            <control shapeId="3092" r:id="rId17" name="Check Box 20">
              <controlPr defaultSize="0" autoFill="0" autoLine="0" autoPict="0">
                <anchor moveWithCells="1">
                  <from>
                    <xdr:col>1</xdr:col>
                    <xdr:colOff>104775</xdr:colOff>
                    <xdr:row>30</xdr:row>
                    <xdr:rowOff>9525</xdr:rowOff>
                  </from>
                  <to>
                    <xdr:col>2</xdr:col>
                    <xdr:colOff>0</xdr:colOff>
                    <xdr:row>30</xdr:row>
                    <xdr:rowOff>228600</xdr:rowOff>
                  </to>
                </anchor>
              </controlPr>
            </control>
          </mc:Choice>
        </mc:AlternateContent>
        <mc:AlternateContent xmlns:mc="http://schemas.openxmlformats.org/markup-compatibility/2006">
          <mc:Choice Requires="x14">
            <control shapeId="3093" r:id="rId18" name="Check Box 21">
              <controlPr defaultSize="0" autoFill="0" autoLine="0" autoPict="0">
                <anchor moveWithCells="1">
                  <from>
                    <xdr:col>1</xdr:col>
                    <xdr:colOff>104775</xdr:colOff>
                    <xdr:row>31</xdr:row>
                    <xdr:rowOff>9525</xdr:rowOff>
                  </from>
                  <to>
                    <xdr:col>2</xdr:col>
                    <xdr:colOff>0</xdr:colOff>
                    <xdr:row>31</xdr:row>
                    <xdr:rowOff>228600</xdr:rowOff>
                  </to>
                </anchor>
              </controlPr>
            </control>
          </mc:Choice>
        </mc:AlternateContent>
        <mc:AlternateContent xmlns:mc="http://schemas.openxmlformats.org/markup-compatibility/2006">
          <mc:Choice Requires="x14">
            <control shapeId="3094" r:id="rId19" name="Check Box 22">
              <controlPr defaultSize="0" autoFill="0" autoLine="0" autoPict="0">
                <anchor moveWithCells="1">
                  <from>
                    <xdr:col>1</xdr:col>
                    <xdr:colOff>104775</xdr:colOff>
                    <xdr:row>32</xdr:row>
                    <xdr:rowOff>9525</xdr:rowOff>
                  </from>
                  <to>
                    <xdr:col>2</xdr:col>
                    <xdr:colOff>0</xdr:colOff>
                    <xdr:row>32</xdr:row>
                    <xdr:rowOff>228600</xdr:rowOff>
                  </to>
                </anchor>
              </controlPr>
            </control>
          </mc:Choice>
        </mc:AlternateContent>
        <mc:AlternateContent xmlns:mc="http://schemas.openxmlformats.org/markup-compatibility/2006">
          <mc:Choice Requires="x14">
            <control shapeId="3096" r:id="rId20" name="Check Box 24">
              <controlPr defaultSize="0" autoFill="0" autoLine="0" autoPict="0">
                <anchor moveWithCells="1">
                  <from>
                    <xdr:col>1</xdr:col>
                    <xdr:colOff>104775</xdr:colOff>
                    <xdr:row>34</xdr:row>
                    <xdr:rowOff>9525</xdr:rowOff>
                  </from>
                  <to>
                    <xdr:col>2</xdr:col>
                    <xdr:colOff>0</xdr:colOff>
                    <xdr:row>34</xdr:row>
                    <xdr:rowOff>228600</xdr:rowOff>
                  </to>
                </anchor>
              </controlPr>
            </control>
          </mc:Choice>
        </mc:AlternateContent>
        <mc:AlternateContent xmlns:mc="http://schemas.openxmlformats.org/markup-compatibility/2006">
          <mc:Choice Requires="x14">
            <control shapeId="3097" r:id="rId21" name="Check Box 25">
              <controlPr defaultSize="0" autoFill="0" autoLine="0" autoPict="0">
                <anchor moveWithCells="1">
                  <from>
                    <xdr:col>1</xdr:col>
                    <xdr:colOff>104775</xdr:colOff>
                    <xdr:row>35</xdr:row>
                    <xdr:rowOff>9525</xdr:rowOff>
                  </from>
                  <to>
                    <xdr:col>2</xdr:col>
                    <xdr:colOff>0</xdr:colOff>
                    <xdr:row>35</xdr:row>
                    <xdr:rowOff>228600</xdr:rowOff>
                  </to>
                </anchor>
              </controlPr>
            </control>
          </mc:Choice>
        </mc:AlternateContent>
        <mc:AlternateContent xmlns:mc="http://schemas.openxmlformats.org/markup-compatibility/2006">
          <mc:Choice Requires="x14">
            <control shapeId="3098" r:id="rId22" name="Check Box 26">
              <controlPr defaultSize="0" autoFill="0" autoLine="0" autoPict="0">
                <anchor moveWithCells="1">
                  <from>
                    <xdr:col>1</xdr:col>
                    <xdr:colOff>104775</xdr:colOff>
                    <xdr:row>36</xdr:row>
                    <xdr:rowOff>9525</xdr:rowOff>
                  </from>
                  <to>
                    <xdr:col>2</xdr:col>
                    <xdr:colOff>0</xdr:colOff>
                    <xdr:row>36</xdr:row>
                    <xdr:rowOff>228600</xdr:rowOff>
                  </to>
                </anchor>
              </controlPr>
            </control>
          </mc:Choice>
        </mc:AlternateContent>
        <mc:AlternateContent xmlns:mc="http://schemas.openxmlformats.org/markup-compatibility/2006">
          <mc:Choice Requires="x14">
            <control shapeId="3099" r:id="rId23" name="Check Box 27">
              <controlPr defaultSize="0" autoFill="0" autoLine="0" autoPict="0">
                <anchor moveWithCells="1">
                  <from>
                    <xdr:col>1</xdr:col>
                    <xdr:colOff>104775</xdr:colOff>
                    <xdr:row>37</xdr:row>
                    <xdr:rowOff>9525</xdr:rowOff>
                  </from>
                  <to>
                    <xdr:col>2</xdr:col>
                    <xdr:colOff>0</xdr:colOff>
                    <xdr:row>37</xdr:row>
                    <xdr:rowOff>228600</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1</xdr:col>
                    <xdr:colOff>104775</xdr:colOff>
                    <xdr:row>38</xdr:row>
                    <xdr:rowOff>9525</xdr:rowOff>
                  </from>
                  <to>
                    <xdr:col>2</xdr:col>
                    <xdr:colOff>0</xdr:colOff>
                    <xdr:row>38</xdr:row>
                    <xdr:rowOff>228600</xdr:rowOff>
                  </to>
                </anchor>
              </controlPr>
            </control>
          </mc:Choice>
        </mc:AlternateContent>
        <mc:AlternateContent xmlns:mc="http://schemas.openxmlformats.org/markup-compatibility/2006">
          <mc:Choice Requires="x14">
            <control shapeId="3103" r:id="rId25" name="Check Box 31">
              <controlPr defaultSize="0" autoFill="0" autoLine="0" autoPict="0">
                <anchor moveWithCells="1">
                  <from>
                    <xdr:col>5</xdr:col>
                    <xdr:colOff>104775</xdr:colOff>
                    <xdr:row>21</xdr:row>
                    <xdr:rowOff>9525</xdr:rowOff>
                  </from>
                  <to>
                    <xdr:col>5</xdr:col>
                    <xdr:colOff>409575</xdr:colOff>
                    <xdr:row>22</xdr:row>
                    <xdr:rowOff>0</xdr:rowOff>
                  </to>
                </anchor>
              </controlPr>
            </control>
          </mc:Choice>
        </mc:AlternateContent>
        <mc:AlternateContent xmlns:mc="http://schemas.openxmlformats.org/markup-compatibility/2006">
          <mc:Choice Requires="x14">
            <control shapeId="3118" r:id="rId26" name="Check Box 46">
              <controlPr defaultSize="0" autoFill="0" autoLine="0" autoPict="0">
                <anchor moveWithCells="1">
                  <from>
                    <xdr:col>1</xdr:col>
                    <xdr:colOff>85725</xdr:colOff>
                    <xdr:row>43</xdr:row>
                    <xdr:rowOff>9525</xdr:rowOff>
                  </from>
                  <to>
                    <xdr:col>1</xdr:col>
                    <xdr:colOff>390525</xdr:colOff>
                    <xdr:row>43</xdr:row>
                    <xdr:rowOff>228600</xdr:rowOff>
                  </to>
                </anchor>
              </controlPr>
            </control>
          </mc:Choice>
        </mc:AlternateContent>
        <mc:AlternateContent xmlns:mc="http://schemas.openxmlformats.org/markup-compatibility/2006">
          <mc:Choice Requires="x14">
            <control shapeId="3119" r:id="rId27" name="Check Box 47">
              <controlPr defaultSize="0" autoFill="0" autoLine="0" autoPict="0">
                <anchor moveWithCells="1">
                  <from>
                    <xdr:col>1</xdr:col>
                    <xdr:colOff>85725</xdr:colOff>
                    <xdr:row>44</xdr:row>
                    <xdr:rowOff>9525</xdr:rowOff>
                  </from>
                  <to>
                    <xdr:col>1</xdr:col>
                    <xdr:colOff>390525</xdr:colOff>
                    <xdr:row>44</xdr:row>
                    <xdr:rowOff>228600</xdr:rowOff>
                  </to>
                </anchor>
              </controlPr>
            </control>
          </mc:Choice>
        </mc:AlternateContent>
        <mc:AlternateContent xmlns:mc="http://schemas.openxmlformats.org/markup-compatibility/2006">
          <mc:Choice Requires="x14">
            <control shapeId="3120" r:id="rId28" name="Check Box 48">
              <controlPr defaultSize="0" autoFill="0" autoLine="0" autoPict="0">
                <anchor moveWithCells="1">
                  <from>
                    <xdr:col>1</xdr:col>
                    <xdr:colOff>85725</xdr:colOff>
                    <xdr:row>45</xdr:row>
                    <xdr:rowOff>9525</xdr:rowOff>
                  </from>
                  <to>
                    <xdr:col>1</xdr:col>
                    <xdr:colOff>390525</xdr:colOff>
                    <xdr:row>45</xdr:row>
                    <xdr:rowOff>228600</xdr:rowOff>
                  </to>
                </anchor>
              </controlPr>
            </control>
          </mc:Choice>
        </mc:AlternateContent>
        <mc:AlternateContent xmlns:mc="http://schemas.openxmlformats.org/markup-compatibility/2006">
          <mc:Choice Requires="x14">
            <control shapeId="3126" r:id="rId29" name="Check Box 54">
              <controlPr defaultSize="0" autoFill="0" autoLine="0" autoPict="0">
                <anchor moveWithCells="1">
                  <from>
                    <xdr:col>1</xdr:col>
                    <xdr:colOff>85725</xdr:colOff>
                    <xdr:row>52</xdr:row>
                    <xdr:rowOff>9525</xdr:rowOff>
                  </from>
                  <to>
                    <xdr:col>1</xdr:col>
                    <xdr:colOff>390525</xdr:colOff>
                    <xdr:row>52</xdr:row>
                    <xdr:rowOff>228600</xdr:rowOff>
                  </to>
                </anchor>
              </controlPr>
            </control>
          </mc:Choice>
        </mc:AlternateContent>
        <mc:AlternateContent xmlns:mc="http://schemas.openxmlformats.org/markup-compatibility/2006">
          <mc:Choice Requires="x14">
            <control shapeId="3128" r:id="rId30" name="Check Box 56">
              <controlPr defaultSize="0" autoFill="0" autoLine="0" autoPict="0">
                <anchor moveWithCells="1">
                  <from>
                    <xdr:col>1</xdr:col>
                    <xdr:colOff>85725</xdr:colOff>
                    <xdr:row>51</xdr:row>
                    <xdr:rowOff>9525</xdr:rowOff>
                  </from>
                  <to>
                    <xdr:col>1</xdr:col>
                    <xdr:colOff>390525</xdr:colOff>
                    <xdr:row>52</xdr:row>
                    <xdr:rowOff>0</xdr:rowOff>
                  </to>
                </anchor>
              </controlPr>
            </control>
          </mc:Choice>
        </mc:AlternateContent>
        <mc:AlternateContent xmlns:mc="http://schemas.openxmlformats.org/markup-compatibility/2006">
          <mc:Choice Requires="x14">
            <control shapeId="3129" r:id="rId31" name="Check Box 57">
              <controlPr defaultSize="0" autoFill="0" autoLine="0" autoPict="0">
                <anchor moveWithCells="1">
                  <from>
                    <xdr:col>1</xdr:col>
                    <xdr:colOff>85725</xdr:colOff>
                    <xdr:row>53</xdr:row>
                    <xdr:rowOff>9525</xdr:rowOff>
                  </from>
                  <to>
                    <xdr:col>1</xdr:col>
                    <xdr:colOff>390525</xdr:colOff>
                    <xdr:row>53</xdr:row>
                    <xdr:rowOff>228600</xdr:rowOff>
                  </to>
                </anchor>
              </controlPr>
            </control>
          </mc:Choice>
        </mc:AlternateContent>
        <mc:AlternateContent xmlns:mc="http://schemas.openxmlformats.org/markup-compatibility/2006">
          <mc:Choice Requires="x14">
            <control shapeId="3130" r:id="rId32" name="Check Box 58">
              <controlPr defaultSize="0" autoFill="0" autoLine="0" autoPict="0">
                <anchor moveWithCells="1">
                  <from>
                    <xdr:col>1</xdr:col>
                    <xdr:colOff>85725</xdr:colOff>
                    <xdr:row>54</xdr:row>
                    <xdr:rowOff>9525</xdr:rowOff>
                  </from>
                  <to>
                    <xdr:col>1</xdr:col>
                    <xdr:colOff>390525</xdr:colOff>
                    <xdr:row>54</xdr:row>
                    <xdr:rowOff>228600</xdr:rowOff>
                  </to>
                </anchor>
              </controlPr>
            </control>
          </mc:Choice>
        </mc:AlternateContent>
        <mc:AlternateContent xmlns:mc="http://schemas.openxmlformats.org/markup-compatibility/2006">
          <mc:Choice Requires="x14">
            <control shapeId="3131" r:id="rId33" name="Check Box 59">
              <controlPr defaultSize="0" autoFill="0" autoLine="0" autoPict="0">
                <anchor moveWithCells="1">
                  <from>
                    <xdr:col>1</xdr:col>
                    <xdr:colOff>85725</xdr:colOff>
                    <xdr:row>55</xdr:row>
                    <xdr:rowOff>9525</xdr:rowOff>
                  </from>
                  <to>
                    <xdr:col>1</xdr:col>
                    <xdr:colOff>390525</xdr:colOff>
                    <xdr:row>55</xdr:row>
                    <xdr:rowOff>228600</xdr:rowOff>
                  </to>
                </anchor>
              </controlPr>
            </control>
          </mc:Choice>
        </mc:AlternateContent>
        <mc:AlternateContent xmlns:mc="http://schemas.openxmlformats.org/markup-compatibility/2006">
          <mc:Choice Requires="x14">
            <control shapeId="3132" r:id="rId34" name="Check Box 60">
              <controlPr defaultSize="0" autoFill="0" autoLine="0" autoPict="0">
                <anchor moveWithCells="1">
                  <from>
                    <xdr:col>1</xdr:col>
                    <xdr:colOff>85725</xdr:colOff>
                    <xdr:row>56</xdr:row>
                    <xdr:rowOff>9525</xdr:rowOff>
                  </from>
                  <to>
                    <xdr:col>1</xdr:col>
                    <xdr:colOff>390525</xdr:colOff>
                    <xdr:row>56</xdr:row>
                    <xdr:rowOff>228600</xdr:rowOff>
                  </to>
                </anchor>
              </controlPr>
            </control>
          </mc:Choice>
        </mc:AlternateContent>
        <mc:AlternateContent xmlns:mc="http://schemas.openxmlformats.org/markup-compatibility/2006">
          <mc:Choice Requires="x14">
            <control shapeId="3137" r:id="rId35" name="Check Box 65">
              <controlPr defaultSize="0" autoFill="0" autoLine="0" autoPict="0">
                <anchor moveWithCells="1">
                  <from>
                    <xdr:col>1</xdr:col>
                    <xdr:colOff>85725</xdr:colOff>
                    <xdr:row>60</xdr:row>
                    <xdr:rowOff>9525</xdr:rowOff>
                  </from>
                  <to>
                    <xdr:col>1</xdr:col>
                    <xdr:colOff>390525</xdr:colOff>
                    <xdr:row>61</xdr:row>
                    <xdr:rowOff>0</xdr:rowOff>
                  </to>
                </anchor>
              </controlPr>
            </control>
          </mc:Choice>
        </mc:AlternateContent>
        <mc:AlternateContent xmlns:mc="http://schemas.openxmlformats.org/markup-compatibility/2006">
          <mc:Choice Requires="x14">
            <control shapeId="3140" r:id="rId36" name="Check Box 68">
              <controlPr defaultSize="0" autoFill="0" autoLine="0" autoPict="0">
                <anchor moveWithCells="1">
                  <from>
                    <xdr:col>1</xdr:col>
                    <xdr:colOff>85725</xdr:colOff>
                    <xdr:row>59</xdr:row>
                    <xdr:rowOff>9525</xdr:rowOff>
                  </from>
                  <to>
                    <xdr:col>1</xdr:col>
                    <xdr:colOff>390525</xdr:colOff>
                    <xdr:row>60</xdr:row>
                    <xdr:rowOff>0</xdr:rowOff>
                  </to>
                </anchor>
              </controlPr>
            </control>
          </mc:Choice>
        </mc:AlternateContent>
        <mc:AlternateContent xmlns:mc="http://schemas.openxmlformats.org/markup-compatibility/2006">
          <mc:Choice Requires="x14">
            <control shapeId="3142" r:id="rId37" name="Check Box 70">
              <controlPr defaultSize="0" autoFill="0" autoLine="0" autoPict="0">
                <anchor moveWithCells="1">
                  <from>
                    <xdr:col>5</xdr:col>
                    <xdr:colOff>104775</xdr:colOff>
                    <xdr:row>22</xdr:row>
                    <xdr:rowOff>9525</xdr:rowOff>
                  </from>
                  <to>
                    <xdr:col>5</xdr:col>
                    <xdr:colOff>409575</xdr:colOff>
                    <xdr:row>22</xdr:row>
                    <xdr:rowOff>228600</xdr:rowOff>
                  </to>
                </anchor>
              </controlPr>
            </control>
          </mc:Choice>
        </mc:AlternateContent>
        <mc:AlternateContent xmlns:mc="http://schemas.openxmlformats.org/markup-compatibility/2006">
          <mc:Choice Requires="x14">
            <control shapeId="3143" r:id="rId38" name="Check Box 71">
              <controlPr defaultSize="0" autoFill="0" autoLine="0" autoPict="0">
                <anchor moveWithCells="1">
                  <from>
                    <xdr:col>5</xdr:col>
                    <xdr:colOff>104775</xdr:colOff>
                    <xdr:row>23</xdr:row>
                    <xdr:rowOff>9525</xdr:rowOff>
                  </from>
                  <to>
                    <xdr:col>5</xdr:col>
                    <xdr:colOff>409575</xdr:colOff>
                    <xdr:row>23</xdr:row>
                    <xdr:rowOff>228600</xdr:rowOff>
                  </to>
                </anchor>
              </controlPr>
            </control>
          </mc:Choice>
        </mc:AlternateContent>
        <mc:AlternateContent xmlns:mc="http://schemas.openxmlformats.org/markup-compatibility/2006">
          <mc:Choice Requires="x14">
            <control shapeId="3145" r:id="rId39" name="Check Box 73">
              <controlPr defaultSize="0" autoFill="0" autoLine="0" autoPict="0">
                <anchor moveWithCells="1">
                  <from>
                    <xdr:col>5</xdr:col>
                    <xdr:colOff>104775</xdr:colOff>
                    <xdr:row>24</xdr:row>
                    <xdr:rowOff>9525</xdr:rowOff>
                  </from>
                  <to>
                    <xdr:col>5</xdr:col>
                    <xdr:colOff>409575</xdr:colOff>
                    <xdr:row>24</xdr:row>
                    <xdr:rowOff>228600</xdr:rowOff>
                  </to>
                </anchor>
              </controlPr>
            </control>
          </mc:Choice>
        </mc:AlternateContent>
        <mc:AlternateContent xmlns:mc="http://schemas.openxmlformats.org/markup-compatibility/2006">
          <mc:Choice Requires="x14">
            <control shapeId="3146" r:id="rId40" name="Check Box 74">
              <controlPr defaultSize="0" autoFill="0" autoLine="0" autoPict="0">
                <anchor moveWithCells="1">
                  <from>
                    <xdr:col>5</xdr:col>
                    <xdr:colOff>104775</xdr:colOff>
                    <xdr:row>25</xdr:row>
                    <xdr:rowOff>9525</xdr:rowOff>
                  </from>
                  <to>
                    <xdr:col>5</xdr:col>
                    <xdr:colOff>409575</xdr:colOff>
                    <xdr:row>25</xdr:row>
                    <xdr:rowOff>228600</xdr:rowOff>
                  </to>
                </anchor>
              </controlPr>
            </control>
          </mc:Choice>
        </mc:AlternateContent>
        <mc:AlternateContent xmlns:mc="http://schemas.openxmlformats.org/markup-compatibility/2006">
          <mc:Choice Requires="x14">
            <control shapeId="3147" r:id="rId41" name="Check Box 75">
              <controlPr defaultSize="0" autoFill="0" autoLine="0" autoPict="0">
                <anchor moveWithCells="1">
                  <from>
                    <xdr:col>5</xdr:col>
                    <xdr:colOff>104775</xdr:colOff>
                    <xdr:row>26</xdr:row>
                    <xdr:rowOff>9525</xdr:rowOff>
                  </from>
                  <to>
                    <xdr:col>5</xdr:col>
                    <xdr:colOff>409575</xdr:colOff>
                    <xdr:row>26</xdr:row>
                    <xdr:rowOff>228600</xdr:rowOff>
                  </to>
                </anchor>
              </controlPr>
            </control>
          </mc:Choice>
        </mc:AlternateContent>
        <mc:AlternateContent xmlns:mc="http://schemas.openxmlformats.org/markup-compatibility/2006">
          <mc:Choice Requires="x14">
            <control shapeId="3148" r:id="rId42" name="Check Box 76">
              <controlPr defaultSize="0" autoFill="0" autoLine="0" autoPict="0">
                <anchor moveWithCells="1">
                  <from>
                    <xdr:col>5</xdr:col>
                    <xdr:colOff>104775</xdr:colOff>
                    <xdr:row>27</xdr:row>
                    <xdr:rowOff>9525</xdr:rowOff>
                  </from>
                  <to>
                    <xdr:col>5</xdr:col>
                    <xdr:colOff>409575</xdr:colOff>
                    <xdr:row>27</xdr:row>
                    <xdr:rowOff>228600</xdr:rowOff>
                  </to>
                </anchor>
              </controlPr>
            </control>
          </mc:Choice>
        </mc:AlternateContent>
        <mc:AlternateContent xmlns:mc="http://schemas.openxmlformats.org/markup-compatibility/2006">
          <mc:Choice Requires="x14">
            <control shapeId="3149" r:id="rId43" name="Check Box 77">
              <controlPr defaultSize="0" autoFill="0" autoLine="0" autoPict="0">
                <anchor moveWithCells="1">
                  <from>
                    <xdr:col>5</xdr:col>
                    <xdr:colOff>104775</xdr:colOff>
                    <xdr:row>28</xdr:row>
                    <xdr:rowOff>9525</xdr:rowOff>
                  </from>
                  <to>
                    <xdr:col>5</xdr:col>
                    <xdr:colOff>409575</xdr:colOff>
                    <xdr:row>28</xdr:row>
                    <xdr:rowOff>228600</xdr:rowOff>
                  </to>
                </anchor>
              </controlPr>
            </control>
          </mc:Choice>
        </mc:AlternateContent>
        <mc:AlternateContent xmlns:mc="http://schemas.openxmlformats.org/markup-compatibility/2006">
          <mc:Choice Requires="x14">
            <control shapeId="3151" r:id="rId44" name="Check Box 79">
              <controlPr defaultSize="0" autoFill="0" autoLine="0" autoPict="0">
                <anchor moveWithCells="1">
                  <from>
                    <xdr:col>5</xdr:col>
                    <xdr:colOff>104775</xdr:colOff>
                    <xdr:row>30</xdr:row>
                    <xdr:rowOff>9525</xdr:rowOff>
                  </from>
                  <to>
                    <xdr:col>5</xdr:col>
                    <xdr:colOff>409575</xdr:colOff>
                    <xdr:row>30</xdr:row>
                    <xdr:rowOff>228600</xdr:rowOff>
                  </to>
                </anchor>
              </controlPr>
            </control>
          </mc:Choice>
        </mc:AlternateContent>
        <mc:AlternateContent xmlns:mc="http://schemas.openxmlformats.org/markup-compatibility/2006">
          <mc:Choice Requires="x14">
            <control shapeId="3152" r:id="rId45" name="Check Box 80">
              <controlPr defaultSize="0" autoFill="0" autoLine="0" autoPict="0">
                <anchor moveWithCells="1">
                  <from>
                    <xdr:col>5</xdr:col>
                    <xdr:colOff>104775</xdr:colOff>
                    <xdr:row>31</xdr:row>
                    <xdr:rowOff>9525</xdr:rowOff>
                  </from>
                  <to>
                    <xdr:col>5</xdr:col>
                    <xdr:colOff>409575</xdr:colOff>
                    <xdr:row>31</xdr:row>
                    <xdr:rowOff>228600</xdr:rowOff>
                  </to>
                </anchor>
              </controlPr>
            </control>
          </mc:Choice>
        </mc:AlternateContent>
        <mc:AlternateContent xmlns:mc="http://schemas.openxmlformats.org/markup-compatibility/2006">
          <mc:Choice Requires="x14">
            <control shapeId="3153" r:id="rId46" name="Check Box 81">
              <controlPr defaultSize="0" autoFill="0" autoLine="0" autoPict="0">
                <anchor moveWithCells="1">
                  <from>
                    <xdr:col>5</xdr:col>
                    <xdr:colOff>104775</xdr:colOff>
                    <xdr:row>32</xdr:row>
                    <xdr:rowOff>9525</xdr:rowOff>
                  </from>
                  <to>
                    <xdr:col>5</xdr:col>
                    <xdr:colOff>409575</xdr:colOff>
                    <xdr:row>32</xdr:row>
                    <xdr:rowOff>228600</xdr:rowOff>
                  </to>
                </anchor>
              </controlPr>
            </control>
          </mc:Choice>
        </mc:AlternateContent>
        <mc:AlternateContent xmlns:mc="http://schemas.openxmlformats.org/markup-compatibility/2006">
          <mc:Choice Requires="x14">
            <control shapeId="3154" r:id="rId47" name="Check Box 82">
              <controlPr defaultSize="0" autoFill="0" autoLine="0" autoPict="0">
                <anchor moveWithCells="1">
                  <from>
                    <xdr:col>5</xdr:col>
                    <xdr:colOff>104775</xdr:colOff>
                    <xdr:row>33</xdr:row>
                    <xdr:rowOff>9525</xdr:rowOff>
                  </from>
                  <to>
                    <xdr:col>5</xdr:col>
                    <xdr:colOff>409575</xdr:colOff>
                    <xdr:row>33</xdr:row>
                    <xdr:rowOff>228600</xdr:rowOff>
                  </to>
                </anchor>
              </controlPr>
            </control>
          </mc:Choice>
        </mc:AlternateContent>
        <mc:AlternateContent xmlns:mc="http://schemas.openxmlformats.org/markup-compatibility/2006">
          <mc:Choice Requires="x14">
            <control shapeId="3155" r:id="rId48" name="Check Box 83">
              <controlPr defaultSize="0" autoFill="0" autoLine="0" autoPict="0">
                <anchor moveWithCells="1">
                  <from>
                    <xdr:col>5</xdr:col>
                    <xdr:colOff>104775</xdr:colOff>
                    <xdr:row>34</xdr:row>
                    <xdr:rowOff>9525</xdr:rowOff>
                  </from>
                  <to>
                    <xdr:col>5</xdr:col>
                    <xdr:colOff>409575</xdr:colOff>
                    <xdr:row>34</xdr:row>
                    <xdr:rowOff>228600</xdr:rowOff>
                  </to>
                </anchor>
              </controlPr>
            </control>
          </mc:Choice>
        </mc:AlternateContent>
        <mc:AlternateContent xmlns:mc="http://schemas.openxmlformats.org/markup-compatibility/2006">
          <mc:Choice Requires="x14">
            <control shapeId="3156" r:id="rId49" name="Check Box 84">
              <controlPr defaultSize="0" autoFill="0" autoLine="0" autoPict="0">
                <anchor moveWithCells="1">
                  <from>
                    <xdr:col>5</xdr:col>
                    <xdr:colOff>104775</xdr:colOff>
                    <xdr:row>35</xdr:row>
                    <xdr:rowOff>9525</xdr:rowOff>
                  </from>
                  <to>
                    <xdr:col>5</xdr:col>
                    <xdr:colOff>409575</xdr:colOff>
                    <xdr:row>35</xdr:row>
                    <xdr:rowOff>228600</xdr:rowOff>
                  </to>
                </anchor>
              </controlPr>
            </control>
          </mc:Choice>
        </mc:AlternateContent>
        <mc:AlternateContent xmlns:mc="http://schemas.openxmlformats.org/markup-compatibility/2006">
          <mc:Choice Requires="x14">
            <control shapeId="3157" r:id="rId50" name="Check Box 85">
              <controlPr defaultSize="0" autoFill="0" autoLine="0" autoPict="0">
                <anchor moveWithCells="1">
                  <from>
                    <xdr:col>5</xdr:col>
                    <xdr:colOff>104775</xdr:colOff>
                    <xdr:row>38</xdr:row>
                    <xdr:rowOff>9525</xdr:rowOff>
                  </from>
                  <to>
                    <xdr:col>5</xdr:col>
                    <xdr:colOff>409575</xdr:colOff>
                    <xdr:row>38</xdr:row>
                    <xdr:rowOff>228600</xdr:rowOff>
                  </to>
                </anchor>
              </controlPr>
            </control>
          </mc:Choice>
        </mc:AlternateContent>
        <mc:AlternateContent xmlns:mc="http://schemas.openxmlformats.org/markup-compatibility/2006">
          <mc:Choice Requires="x14">
            <control shapeId="3158" r:id="rId51" name="Check Box 86">
              <controlPr defaultSize="0" autoFill="0" autoLine="0" autoPict="0">
                <anchor moveWithCells="1">
                  <from>
                    <xdr:col>5</xdr:col>
                    <xdr:colOff>104775</xdr:colOff>
                    <xdr:row>42</xdr:row>
                    <xdr:rowOff>9525</xdr:rowOff>
                  </from>
                  <to>
                    <xdr:col>5</xdr:col>
                    <xdr:colOff>409575</xdr:colOff>
                    <xdr:row>42</xdr:row>
                    <xdr:rowOff>228600</xdr:rowOff>
                  </to>
                </anchor>
              </controlPr>
            </control>
          </mc:Choice>
        </mc:AlternateContent>
        <mc:AlternateContent xmlns:mc="http://schemas.openxmlformats.org/markup-compatibility/2006">
          <mc:Choice Requires="x14">
            <control shapeId="3159" r:id="rId52" name="Check Box 87">
              <controlPr defaultSize="0" autoFill="0" autoLine="0" autoPict="0">
                <anchor moveWithCells="1">
                  <from>
                    <xdr:col>5</xdr:col>
                    <xdr:colOff>104775</xdr:colOff>
                    <xdr:row>43</xdr:row>
                    <xdr:rowOff>9525</xdr:rowOff>
                  </from>
                  <to>
                    <xdr:col>5</xdr:col>
                    <xdr:colOff>409575</xdr:colOff>
                    <xdr:row>43</xdr:row>
                    <xdr:rowOff>228600</xdr:rowOff>
                  </to>
                </anchor>
              </controlPr>
            </control>
          </mc:Choice>
        </mc:AlternateContent>
        <mc:AlternateContent xmlns:mc="http://schemas.openxmlformats.org/markup-compatibility/2006">
          <mc:Choice Requires="x14">
            <control shapeId="3160" r:id="rId53" name="Check Box 88">
              <controlPr defaultSize="0" autoFill="0" autoLine="0" autoPict="0">
                <anchor moveWithCells="1">
                  <from>
                    <xdr:col>5</xdr:col>
                    <xdr:colOff>104775</xdr:colOff>
                    <xdr:row>44</xdr:row>
                    <xdr:rowOff>9525</xdr:rowOff>
                  </from>
                  <to>
                    <xdr:col>5</xdr:col>
                    <xdr:colOff>409575</xdr:colOff>
                    <xdr:row>44</xdr:row>
                    <xdr:rowOff>228600</xdr:rowOff>
                  </to>
                </anchor>
              </controlPr>
            </control>
          </mc:Choice>
        </mc:AlternateContent>
        <mc:AlternateContent xmlns:mc="http://schemas.openxmlformats.org/markup-compatibility/2006">
          <mc:Choice Requires="x14">
            <control shapeId="3161" r:id="rId54" name="Check Box 89">
              <controlPr defaultSize="0" autoFill="0" autoLine="0" autoPict="0">
                <anchor moveWithCells="1">
                  <from>
                    <xdr:col>5</xdr:col>
                    <xdr:colOff>104775</xdr:colOff>
                    <xdr:row>45</xdr:row>
                    <xdr:rowOff>9525</xdr:rowOff>
                  </from>
                  <to>
                    <xdr:col>5</xdr:col>
                    <xdr:colOff>409575</xdr:colOff>
                    <xdr:row>45</xdr:row>
                    <xdr:rowOff>228600</xdr:rowOff>
                  </to>
                </anchor>
              </controlPr>
            </control>
          </mc:Choice>
        </mc:AlternateContent>
        <mc:AlternateContent xmlns:mc="http://schemas.openxmlformats.org/markup-compatibility/2006">
          <mc:Choice Requires="x14">
            <control shapeId="3162" r:id="rId55" name="Check Box 90">
              <controlPr defaultSize="0" autoFill="0" autoLine="0" autoPict="0">
                <anchor moveWithCells="1">
                  <from>
                    <xdr:col>5</xdr:col>
                    <xdr:colOff>104775</xdr:colOff>
                    <xdr:row>51</xdr:row>
                    <xdr:rowOff>9525</xdr:rowOff>
                  </from>
                  <to>
                    <xdr:col>5</xdr:col>
                    <xdr:colOff>409575</xdr:colOff>
                    <xdr:row>52</xdr:row>
                    <xdr:rowOff>0</xdr:rowOff>
                  </to>
                </anchor>
              </controlPr>
            </control>
          </mc:Choice>
        </mc:AlternateContent>
        <mc:AlternateContent xmlns:mc="http://schemas.openxmlformats.org/markup-compatibility/2006">
          <mc:Choice Requires="x14">
            <control shapeId="3163" r:id="rId56" name="Check Box 91">
              <controlPr defaultSize="0" autoFill="0" autoLine="0" autoPict="0">
                <anchor moveWithCells="1">
                  <from>
                    <xdr:col>5</xdr:col>
                    <xdr:colOff>104775</xdr:colOff>
                    <xdr:row>52</xdr:row>
                    <xdr:rowOff>9525</xdr:rowOff>
                  </from>
                  <to>
                    <xdr:col>5</xdr:col>
                    <xdr:colOff>409575</xdr:colOff>
                    <xdr:row>52</xdr:row>
                    <xdr:rowOff>228600</xdr:rowOff>
                  </to>
                </anchor>
              </controlPr>
            </control>
          </mc:Choice>
        </mc:AlternateContent>
        <mc:AlternateContent xmlns:mc="http://schemas.openxmlformats.org/markup-compatibility/2006">
          <mc:Choice Requires="x14">
            <control shapeId="3164" r:id="rId57" name="Check Box 92">
              <controlPr defaultSize="0" autoFill="0" autoLine="0" autoPict="0">
                <anchor moveWithCells="1">
                  <from>
                    <xdr:col>5</xdr:col>
                    <xdr:colOff>104775</xdr:colOff>
                    <xdr:row>54</xdr:row>
                    <xdr:rowOff>228600</xdr:rowOff>
                  </from>
                  <to>
                    <xdr:col>5</xdr:col>
                    <xdr:colOff>409575</xdr:colOff>
                    <xdr:row>55</xdr:row>
                    <xdr:rowOff>209550</xdr:rowOff>
                  </to>
                </anchor>
              </controlPr>
            </control>
          </mc:Choice>
        </mc:AlternateContent>
        <mc:AlternateContent xmlns:mc="http://schemas.openxmlformats.org/markup-compatibility/2006">
          <mc:Choice Requires="x14">
            <control shapeId="3165" r:id="rId58" name="Check Box 93">
              <controlPr defaultSize="0" autoFill="0" autoLine="0" autoPict="0">
                <anchor moveWithCells="1">
                  <from>
                    <xdr:col>5</xdr:col>
                    <xdr:colOff>104775</xdr:colOff>
                    <xdr:row>56</xdr:row>
                    <xdr:rowOff>9525</xdr:rowOff>
                  </from>
                  <to>
                    <xdr:col>5</xdr:col>
                    <xdr:colOff>409575</xdr:colOff>
                    <xdr:row>56</xdr:row>
                    <xdr:rowOff>228600</xdr:rowOff>
                  </to>
                </anchor>
              </controlPr>
            </control>
          </mc:Choice>
        </mc:AlternateContent>
        <mc:AlternateContent xmlns:mc="http://schemas.openxmlformats.org/markup-compatibility/2006">
          <mc:Choice Requires="x14">
            <control shapeId="3166" r:id="rId59" name="Check Box 94">
              <controlPr defaultSize="0" autoFill="0" autoLine="0" autoPict="0">
                <anchor moveWithCells="1">
                  <from>
                    <xdr:col>5</xdr:col>
                    <xdr:colOff>104775</xdr:colOff>
                    <xdr:row>59</xdr:row>
                    <xdr:rowOff>9525</xdr:rowOff>
                  </from>
                  <to>
                    <xdr:col>5</xdr:col>
                    <xdr:colOff>409575</xdr:colOff>
                    <xdr:row>60</xdr:row>
                    <xdr:rowOff>0</xdr:rowOff>
                  </to>
                </anchor>
              </controlPr>
            </control>
          </mc:Choice>
        </mc:AlternateContent>
        <mc:AlternateContent xmlns:mc="http://schemas.openxmlformats.org/markup-compatibility/2006">
          <mc:Choice Requires="x14">
            <control shapeId="3167" r:id="rId60" name="Check Box 95">
              <controlPr defaultSize="0" autoFill="0" autoLine="0" autoPict="0">
                <anchor moveWithCells="1">
                  <from>
                    <xdr:col>5</xdr:col>
                    <xdr:colOff>104775</xdr:colOff>
                    <xdr:row>60</xdr:row>
                    <xdr:rowOff>9525</xdr:rowOff>
                  </from>
                  <to>
                    <xdr:col>5</xdr:col>
                    <xdr:colOff>409575</xdr:colOff>
                    <xdr:row>61</xdr:row>
                    <xdr:rowOff>0</xdr:rowOff>
                  </to>
                </anchor>
              </controlPr>
            </control>
          </mc:Choice>
        </mc:AlternateContent>
        <mc:AlternateContent xmlns:mc="http://schemas.openxmlformats.org/markup-compatibility/2006">
          <mc:Choice Requires="x14">
            <control shapeId="3171" r:id="rId61" name="Check Box 99">
              <controlPr defaultSize="0" autoFill="0" autoLine="0" autoPict="0">
                <anchor moveWithCells="1">
                  <from>
                    <xdr:col>5</xdr:col>
                    <xdr:colOff>104775</xdr:colOff>
                    <xdr:row>48</xdr:row>
                    <xdr:rowOff>9525</xdr:rowOff>
                  </from>
                  <to>
                    <xdr:col>5</xdr:col>
                    <xdr:colOff>409575</xdr:colOff>
                    <xdr:row>48</xdr:row>
                    <xdr:rowOff>228600</xdr:rowOff>
                  </to>
                </anchor>
              </controlPr>
            </control>
          </mc:Choice>
        </mc:AlternateContent>
        <mc:AlternateContent xmlns:mc="http://schemas.openxmlformats.org/markup-compatibility/2006">
          <mc:Choice Requires="x14">
            <control shapeId="3172" r:id="rId62" name="Check Box 100">
              <controlPr defaultSize="0" autoFill="0" autoLine="0" autoPict="0">
                <anchor moveWithCells="1">
                  <from>
                    <xdr:col>1</xdr:col>
                    <xdr:colOff>104775</xdr:colOff>
                    <xdr:row>46</xdr:row>
                    <xdr:rowOff>180975</xdr:rowOff>
                  </from>
                  <to>
                    <xdr:col>2</xdr:col>
                    <xdr:colOff>0</xdr:colOff>
                    <xdr:row>48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topLeftCell="A4" zoomScaleNormal="100" workbookViewId="0">
      <selection activeCell="K20" sqref="K20"/>
    </sheetView>
  </sheetViews>
  <sheetFormatPr defaultRowHeight="15" x14ac:dyDescent="0.25"/>
  <cols>
    <col min="2" max="2" width="39.5703125" customWidth="1"/>
    <col min="3" max="3" width="19.7109375" customWidth="1"/>
    <col min="4" max="4" width="17" customWidth="1"/>
    <col min="5" max="5" width="14.5703125" customWidth="1"/>
    <col min="6" max="6" width="13.85546875" customWidth="1"/>
    <col min="7" max="7" width="15.28515625" customWidth="1"/>
    <col min="8" max="8" width="10.7109375" customWidth="1"/>
    <col min="9" max="9" width="1.42578125" customWidth="1"/>
    <col min="10" max="10" width="5.42578125" bestFit="1" customWidth="1"/>
  </cols>
  <sheetData>
    <row r="1" spans="1:9" ht="65.25" customHeight="1" x14ac:dyDescent="0.35">
      <c r="B1" s="67" t="s">
        <v>121</v>
      </c>
      <c r="C1" s="67"/>
      <c r="D1" s="67"/>
      <c r="E1" s="67"/>
      <c r="F1" s="67"/>
      <c r="G1" s="67"/>
      <c r="H1" s="67"/>
      <c r="I1" s="8"/>
    </row>
    <row r="2" spans="1:9" ht="15.75" thickBot="1" x14ac:dyDescent="0.3">
      <c r="A2" s="68" t="s">
        <v>122</v>
      </c>
      <c r="B2" s="68"/>
      <c r="C2" s="68"/>
      <c r="D2" s="68"/>
      <c r="E2" s="68"/>
      <c r="F2" s="68"/>
      <c r="G2" s="68"/>
      <c r="H2" s="68"/>
    </row>
    <row r="3" spans="1:9" ht="15.75" thickTop="1" x14ac:dyDescent="0.25">
      <c r="A3" s="12"/>
      <c r="B3" s="12"/>
      <c r="C3" s="12"/>
      <c r="D3" s="12"/>
      <c r="E3" s="12"/>
      <c r="F3" s="12"/>
      <c r="G3" s="12"/>
      <c r="H3" s="12"/>
    </row>
    <row r="4" spans="1:9" ht="15.75" x14ac:dyDescent="0.25">
      <c r="A4" s="12"/>
      <c r="B4" s="83" t="s">
        <v>127</v>
      </c>
      <c r="C4" s="84"/>
      <c r="D4" s="84"/>
      <c r="E4" s="84"/>
      <c r="F4" s="84"/>
      <c r="G4" s="84"/>
      <c r="H4" s="85"/>
    </row>
    <row r="5" spans="1:9" x14ac:dyDescent="0.25">
      <c r="A5" s="12"/>
      <c r="B5" s="3" t="s">
        <v>18</v>
      </c>
      <c r="C5" s="3"/>
      <c r="D5" s="107" t="str">
        <f>IF('MOMS Assessment'!F5="","",'MOMS Assessment'!F5)</f>
        <v/>
      </c>
      <c r="E5" s="107"/>
      <c r="F5" s="107"/>
      <c r="G5" s="107"/>
      <c r="H5" s="107"/>
    </row>
    <row r="6" spans="1:9" x14ac:dyDescent="0.25">
      <c r="A6" s="12"/>
      <c r="B6" s="2" t="s">
        <v>19</v>
      </c>
      <c r="C6" s="2"/>
      <c r="D6" s="97" t="str">
        <f>IF('MOMS Assessment'!F6="","",'MOMS Assessment'!F6)</f>
        <v/>
      </c>
      <c r="E6" s="97"/>
      <c r="F6" s="97"/>
      <c r="G6" s="97"/>
      <c r="H6" s="97"/>
    </row>
    <row r="7" spans="1:9" x14ac:dyDescent="0.25">
      <c r="A7" s="12"/>
      <c r="B7" s="2" t="s">
        <v>20</v>
      </c>
      <c r="C7" s="2"/>
      <c r="D7" s="108" t="str">
        <f>IF('MOMS Assessment'!F7="","",'MOMS Assessment'!F7)</f>
        <v/>
      </c>
      <c r="E7" s="108"/>
      <c r="F7" s="108"/>
      <c r="G7" s="108"/>
      <c r="H7" s="108"/>
    </row>
    <row r="8" spans="1:9" x14ac:dyDescent="0.25">
      <c r="A8" s="12"/>
      <c r="B8" s="2" t="s">
        <v>21</v>
      </c>
      <c r="C8" s="2"/>
      <c r="D8" s="97" t="str">
        <f>IF('MOMS Assessment'!F8="","",'MOMS Assessment'!F8)</f>
        <v/>
      </c>
      <c r="E8" s="97"/>
      <c r="F8" s="97"/>
      <c r="G8" s="97"/>
      <c r="H8" s="97"/>
    </row>
    <row r="9" spans="1:9" x14ac:dyDescent="0.25">
      <c r="A9" s="12"/>
      <c r="B9" s="2" t="s">
        <v>69</v>
      </c>
      <c r="C9" s="2"/>
      <c r="D9" s="97" t="str">
        <f>IF('MOMS Assessment'!F9="","",'MOMS Assessment'!F9)</f>
        <v/>
      </c>
      <c r="E9" s="97"/>
      <c r="F9" s="97"/>
      <c r="G9" s="97"/>
      <c r="H9" s="97"/>
    </row>
    <row r="10" spans="1:9" x14ac:dyDescent="0.25">
      <c r="A10" s="12"/>
      <c r="B10" s="12"/>
      <c r="C10" s="12"/>
      <c r="D10" s="12"/>
      <c r="E10" s="12"/>
      <c r="F10" s="12"/>
      <c r="G10" s="12"/>
      <c r="H10" s="12"/>
    </row>
    <row r="11" spans="1:9" ht="18" x14ac:dyDescent="0.25">
      <c r="B11" s="105" t="s">
        <v>135</v>
      </c>
      <c r="C11" s="105"/>
      <c r="D11" s="105"/>
      <c r="E11" s="105"/>
      <c r="F11" s="105"/>
      <c r="G11" s="105"/>
      <c r="H11" s="105"/>
    </row>
    <row r="12" spans="1:9" ht="15.75" customHeight="1" x14ac:dyDescent="0.25"/>
    <row r="13" spans="1:9" ht="32.25" x14ac:dyDescent="0.25">
      <c r="B13" s="20" t="s">
        <v>72</v>
      </c>
      <c r="C13" s="20" t="s">
        <v>126</v>
      </c>
      <c r="D13" s="20" t="s">
        <v>125</v>
      </c>
      <c r="E13" s="20" t="s">
        <v>136</v>
      </c>
      <c r="G13" s="106" t="str">
        <f>IF('MOMS Assessment'!B3="patient information incomplete","Complete MOMS Assessment",
IF(AND(G49=1,E17=1),"MOMS Risk Level 3",
IF(E17&gt;=4,"MOMS Risk Level 1",
IF(AND(E17&lt;=3,E17&gt;=1),"MOMS Risk Level 2","MOMS Risk Level 3"))))</f>
        <v>Complete MOMS Assessment</v>
      </c>
      <c r="H13" s="106"/>
    </row>
    <row r="14" spans="1:9" ht="16.5" customHeight="1" x14ac:dyDescent="0.25">
      <c r="B14" s="21" t="s">
        <v>117</v>
      </c>
      <c r="C14" s="24">
        <f>COUNTIFS(F22:F81,"severe",G22:G81,1)</f>
        <v>0</v>
      </c>
      <c r="D14" s="24">
        <v>3</v>
      </c>
      <c r="E14" s="27">
        <f>C14*D14</f>
        <v>0</v>
      </c>
      <c r="G14" s="106"/>
      <c r="H14" s="106"/>
    </row>
    <row r="15" spans="1:9" ht="16.5" customHeight="1" x14ac:dyDescent="0.25">
      <c r="B15" s="22" t="s">
        <v>118</v>
      </c>
      <c r="C15" s="25">
        <f>COUNTIFS(F22:F81,"high",G22:G81,1)</f>
        <v>0</v>
      </c>
      <c r="D15" s="25">
        <v>2</v>
      </c>
      <c r="E15" s="28">
        <f>C15*D15</f>
        <v>0</v>
      </c>
    </row>
    <row r="16" spans="1:9" ht="30" customHeight="1" x14ac:dyDescent="0.25">
      <c r="B16" s="23" t="s">
        <v>119</v>
      </c>
      <c r="C16" s="26">
        <f>COUNTIFS(F22:F81,"moderate",G22:G81,1)</f>
        <v>0</v>
      </c>
      <c r="D16" s="26">
        <v>1</v>
      </c>
      <c r="E16" s="29">
        <f>C16*D16</f>
        <v>0</v>
      </c>
      <c r="G16" s="109" t="str">
        <f>IF(G13="Complete MOMS assessment","To be determined",
IF(G13="MOMS Risk Level 1","Follow-up visit within 5 calendar days, by:",
IF(G13="MOMS Risk Level 2","Follow-up visit within 10 calendar days, by:",
IF(G13="MOMS Risk Level 3","Follow-up visit within 30 calendar days, by:",""))))</f>
        <v>To be determined</v>
      </c>
      <c r="H16" s="109"/>
    </row>
    <row r="17" spans="2:10" ht="15" customHeight="1" x14ac:dyDescent="0.25">
      <c r="B17" s="111" t="s">
        <v>193</v>
      </c>
      <c r="C17" s="112"/>
      <c r="D17" s="113"/>
      <c r="E17" s="19">
        <f>SUM(E14:E16)</f>
        <v>0</v>
      </c>
      <c r="G17" s="109"/>
      <c r="H17" s="109"/>
    </row>
    <row r="18" spans="2:10" ht="36.75" customHeight="1" x14ac:dyDescent="0.25">
      <c r="G18" s="110" t="str">
        <f>IF(D9="","",
IF(G13="MOMS Risk Level 1",D9+5,
IF(G13="MOMS Risk Level 2",D9+10,
IF(G13="MOMS Risk Level 3",D9+30,""))))</f>
        <v/>
      </c>
      <c r="H18" s="110"/>
    </row>
    <row r="19" spans="2:10" ht="15.75" x14ac:dyDescent="0.25">
      <c r="B19" s="83" t="s">
        <v>116</v>
      </c>
      <c r="C19" s="84"/>
      <c r="D19" s="84"/>
      <c r="E19" s="84"/>
      <c r="F19" s="84"/>
      <c r="G19" s="84"/>
      <c r="H19" s="85"/>
    </row>
    <row r="21" spans="2:10" s="10" customFormat="1" ht="27" customHeight="1" x14ac:dyDescent="0.25">
      <c r="B21" s="30" t="s">
        <v>72</v>
      </c>
      <c r="C21" s="114" t="s">
        <v>139</v>
      </c>
      <c r="D21" s="115"/>
      <c r="E21" s="116"/>
      <c r="F21" s="30" t="s">
        <v>107</v>
      </c>
      <c r="G21" s="30" t="s">
        <v>120</v>
      </c>
      <c r="J21"/>
    </row>
    <row r="22" spans="2:10" x14ac:dyDescent="0.25">
      <c r="B22" s="16" t="s">
        <v>17</v>
      </c>
      <c r="C22" s="117" t="s">
        <v>243</v>
      </c>
      <c r="D22" s="118"/>
      <c r="E22" s="119"/>
      <c r="F22" s="16" t="s">
        <v>104</v>
      </c>
      <c r="G22" s="18">
        <f>IF(DATEDIF('MOMS Assessment'!F6,'MOMS Assessment'!F8,"Y")&gt;34,1,0)</f>
        <v>0</v>
      </c>
      <c r="H22" s="10"/>
    </row>
    <row r="23" spans="2:10" x14ac:dyDescent="0.25">
      <c r="B23" s="16" t="s">
        <v>17</v>
      </c>
      <c r="C23" s="101" t="s">
        <v>73</v>
      </c>
      <c r="D23" s="102"/>
      <c r="E23" s="103"/>
      <c r="F23" s="16" t="s">
        <v>103</v>
      </c>
      <c r="G23" s="18">
        <f>IF('MOMS Assessment'!F15="Black/African American",1,0)</f>
        <v>0</v>
      </c>
      <c r="H23" s="10"/>
    </row>
    <row r="24" spans="2:10" ht="15" customHeight="1" x14ac:dyDescent="0.25">
      <c r="B24" s="16" t="s">
        <v>17</v>
      </c>
      <c r="C24" s="101" t="s">
        <v>82</v>
      </c>
      <c r="D24" s="102"/>
      <c r="E24" s="103"/>
      <c r="F24" s="16" t="s">
        <v>103</v>
      </c>
      <c r="G24" s="18">
        <f>IF('MOMS Assessment'!F17=TRUE,1,0)</f>
        <v>0</v>
      </c>
      <c r="H24" s="10"/>
    </row>
    <row r="25" spans="2:10" x14ac:dyDescent="0.25">
      <c r="B25" s="16" t="s">
        <v>17</v>
      </c>
      <c r="C25" s="101" t="s">
        <v>93</v>
      </c>
      <c r="D25" s="102"/>
      <c r="E25" s="103"/>
      <c r="F25" s="16" t="s">
        <v>104</v>
      </c>
      <c r="G25" s="18">
        <f>IF('MOMS Assessment'!F18=TRUE,1,0)</f>
        <v>0</v>
      </c>
      <c r="H25" s="10"/>
    </row>
    <row r="26" spans="2:10" x14ac:dyDescent="0.25">
      <c r="B26" s="16" t="s">
        <v>17</v>
      </c>
      <c r="C26" s="101" t="s">
        <v>123</v>
      </c>
      <c r="D26" s="102"/>
      <c r="E26" s="103"/>
      <c r="F26" s="16" t="s">
        <v>105</v>
      </c>
      <c r="G26" s="18">
        <f>IF(AND('MOMS Assessment'!F19&lt;&gt;"",'MOMS Assessment'!F19&lt;=24),1,0)</f>
        <v>0</v>
      </c>
      <c r="H26" s="10"/>
    </row>
    <row r="27" spans="2:10" ht="15" customHeight="1" x14ac:dyDescent="0.25">
      <c r="B27" s="16" t="s">
        <v>25</v>
      </c>
      <c r="C27" s="101" t="s">
        <v>38</v>
      </c>
      <c r="D27" s="102"/>
      <c r="E27" s="103"/>
      <c r="F27" s="16" t="s">
        <v>104</v>
      </c>
      <c r="G27" s="18">
        <f>IF('MOMS Assessment'!B22=TRUE,1,0)</f>
        <v>0</v>
      </c>
      <c r="H27" s="10"/>
    </row>
    <row r="28" spans="2:10" ht="15" customHeight="1" x14ac:dyDescent="0.25">
      <c r="B28" s="16" t="s">
        <v>25</v>
      </c>
      <c r="C28" s="101" t="s">
        <v>39</v>
      </c>
      <c r="D28" s="102"/>
      <c r="E28" s="103"/>
      <c r="F28" s="16" t="s">
        <v>104</v>
      </c>
      <c r="G28" s="18">
        <f>IF('MOMS Assessment'!B23=TRUE,1,0)</f>
        <v>0</v>
      </c>
      <c r="H28" s="10"/>
    </row>
    <row r="29" spans="2:10" x14ac:dyDescent="0.25">
      <c r="B29" s="16" t="s">
        <v>25</v>
      </c>
      <c r="C29" s="101" t="s">
        <v>1</v>
      </c>
      <c r="D29" s="102"/>
      <c r="E29" s="103"/>
      <c r="F29" s="16" t="s">
        <v>104</v>
      </c>
      <c r="G29" s="18">
        <f>IF('MOMS Assessment'!B24=TRUE,1,0)</f>
        <v>0</v>
      </c>
      <c r="H29" s="10"/>
    </row>
    <row r="30" spans="2:10" ht="15" customHeight="1" x14ac:dyDescent="0.25">
      <c r="B30" s="16" t="s">
        <v>25</v>
      </c>
      <c r="C30" s="101" t="s">
        <v>3</v>
      </c>
      <c r="D30" s="102"/>
      <c r="E30" s="103"/>
      <c r="F30" s="16" t="s">
        <v>104</v>
      </c>
      <c r="G30" s="18">
        <f>IF('MOMS Assessment'!B26=TRUE,1,0)</f>
        <v>0</v>
      </c>
      <c r="H30" s="10"/>
    </row>
    <row r="31" spans="2:10" x14ac:dyDescent="0.25">
      <c r="B31" s="16" t="s">
        <v>25</v>
      </c>
      <c r="C31" s="101" t="s">
        <v>42</v>
      </c>
      <c r="D31" s="102"/>
      <c r="E31" s="103"/>
      <c r="F31" s="16" t="s">
        <v>104</v>
      </c>
      <c r="G31" s="18">
        <f>IF('MOMS Assessment'!B27=TRUE,1,0)</f>
        <v>0</v>
      </c>
      <c r="H31" s="10"/>
    </row>
    <row r="32" spans="2:10" ht="15" customHeight="1" x14ac:dyDescent="0.25">
      <c r="B32" s="16" t="s">
        <v>25</v>
      </c>
      <c r="C32" s="101" t="s">
        <v>14</v>
      </c>
      <c r="D32" s="102"/>
      <c r="E32" s="103"/>
      <c r="F32" s="16" t="s">
        <v>104</v>
      </c>
      <c r="G32" s="18">
        <f>IF('MOMS Assessment'!B28=TRUE,1,0)</f>
        <v>0</v>
      </c>
      <c r="H32" s="10"/>
    </row>
    <row r="33" spans="2:8" ht="15" customHeight="1" x14ac:dyDescent="0.25">
      <c r="B33" s="16" t="s">
        <v>25</v>
      </c>
      <c r="C33" s="101" t="s">
        <v>4</v>
      </c>
      <c r="D33" s="102"/>
      <c r="E33" s="103"/>
      <c r="F33" s="16" t="s">
        <v>104</v>
      </c>
      <c r="G33" s="18">
        <f>IF('MOMS Assessment'!B29=TRUE,1,0)</f>
        <v>0</v>
      </c>
      <c r="H33" s="10"/>
    </row>
    <row r="34" spans="2:8" ht="15" customHeight="1" x14ac:dyDescent="0.25">
      <c r="B34" s="16" t="s">
        <v>25</v>
      </c>
      <c r="C34" s="101" t="s">
        <v>40</v>
      </c>
      <c r="D34" s="102"/>
      <c r="E34" s="103"/>
      <c r="F34" s="16" t="s">
        <v>104</v>
      </c>
      <c r="G34" s="18">
        <f>IF('MOMS Assessment'!B30=TRUE,1,0)</f>
        <v>0</v>
      </c>
      <c r="H34" s="10"/>
    </row>
    <row r="35" spans="2:8" x14ac:dyDescent="0.25">
      <c r="B35" s="16" t="s">
        <v>25</v>
      </c>
      <c r="C35" s="101" t="s">
        <v>31</v>
      </c>
      <c r="D35" s="102"/>
      <c r="E35" s="103"/>
      <c r="F35" s="16" t="s">
        <v>104</v>
      </c>
      <c r="G35" s="18">
        <f>IF('MOMS Assessment'!B31=TRUE,1,0)</f>
        <v>0</v>
      </c>
      <c r="H35" s="10"/>
    </row>
    <row r="36" spans="2:8" x14ac:dyDescent="0.25">
      <c r="B36" s="16" t="s">
        <v>25</v>
      </c>
      <c r="C36" s="101" t="s">
        <v>33</v>
      </c>
      <c r="D36" s="102"/>
      <c r="E36" s="103"/>
      <c r="F36" s="16" t="s">
        <v>104</v>
      </c>
      <c r="G36" s="18">
        <f>IF('MOMS Assessment'!B32=TRUE,1,0)</f>
        <v>0</v>
      </c>
      <c r="H36" s="10"/>
    </row>
    <row r="37" spans="2:8" ht="15" customHeight="1" x14ac:dyDescent="0.25">
      <c r="B37" s="16" t="s">
        <v>25</v>
      </c>
      <c r="C37" s="101" t="s">
        <v>6</v>
      </c>
      <c r="D37" s="102"/>
      <c r="E37" s="103"/>
      <c r="F37" s="16" t="s">
        <v>104</v>
      </c>
      <c r="G37" s="18">
        <f>IF('MOMS Assessment'!B33=TRUE,1,0)</f>
        <v>0</v>
      </c>
      <c r="H37" s="10"/>
    </row>
    <row r="38" spans="2:8" ht="15" customHeight="1" x14ac:dyDescent="0.25">
      <c r="B38" s="16" t="s">
        <v>25</v>
      </c>
      <c r="C38" s="101" t="s">
        <v>11</v>
      </c>
      <c r="D38" s="102"/>
      <c r="E38" s="103"/>
      <c r="F38" s="16" t="s">
        <v>104</v>
      </c>
      <c r="G38" s="18">
        <f>IF('MOMS Assessment'!B35=TRUE,1,0)</f>
        <v>0</v>
      </c>
      <c r="H38" s="10"/>
    </row>
    <row r="39" spans="2:8" ht="15" customHeight="1" x14ac:dyDescent="0.25">
      <c r="B39" s="16" t="s">
        <v>25</v>
      </c>
      <c r="C39" s="101" t="s">
        <v>9</v>
      </c>
      <c r="D39" s="102"/>
      <c r="E39" s="103"/>
      <c r="F39" s="16" t="s">
        <v>104</v>
      </c>
      <c r="G39" s="18">
        <f>IF('MOMS Assessment'!B36=TRUE,1,0)</f>
        <v>0</v>
      </c>
      <c r="H39" s="10"/>
    </row>
    <row r="40" spans="2:8" ht="15" customHeight="1" x14ac:dyDescent="0.25">
      <c r="B40" s="16" t="s">
        <v>25</v>
      </c>
      <c r="C40" s="101" t="s">
        <v>29</v>
      </c>
      <c r="D40" s="102"/>
      <c r="E40" s="103"/>
      <c r="F40" s="16" t="s">
        <v>104</v>
      </c>
      <c r="G40" s="18">
        <f>IF('MOMS Assessment'!B37=TRUE,1,0)</f>
        <v>0</v>
      </c>
      <c r="H40" s="10"/>
    </row>
    <row r="41" spans="2:8" x14ac:dyDescent="0.25">
      <c r="B41" s="16" t="s">
        <v>25</v>
      </c>
      <c r="C41" s="101" t="s">
        <v>10</v>
      </c>
      <c r="D41" s="102"/>
      <c r="E41" s="103"/>
      <c r="F41" s="16" t="s">
        <v>104</v>
      </c>
      <c r="G41" s="18">
        <f>IF('MOMS Assessment'!B38=TRUE,1,0)</f>
        <v>0</v>
      </c>
      <c r="H41" s="10"/>
    </row>
    <row r="42" spans="2:8" ht="15" customHeight="1" x14ac:dyDescent="0.25">
      <c r="B42" s="16" t="s">
        <v>25</v>
      </c>
      <c r="C42" s="101" t="s">
        <v>13</v>
      </c>
      <c r="D42" s="102"/>
      <c r="E42" s="103"/>
      <c r="F42" s="16" t="s">
        <v>104</v>
      </c>
      <c r="G42" s="18">
        <f>IF('MOMS Assessment'!B39=TRUE,1,0)</f>
        <v>0</v>
      </c>
      <c r="H42" s="10"/>
    </row>
    <row r="43" spans="2:8" x14ac:dyDescent="0.25">
      <c r="B43" s="16" t="s">
        <v>25</v>
      </c>
      <c r="C43" s="101" t="s">
        <v>34</v>
      </c>
      <c r="D43" s="102"/>
      <c r="E43" s="103"/>
      <c r="F43" s="16" t="s">
        <v>104</v>
      </c>
      <c r="G43" s="18">
        <f>IF('MOMS Assessment'!F22=TRUE,1,0)</f>
        <v>0</v>
      </c>
      <c r="H43" s="10"/>
    </row>
    <row r="44" spans="2:8" x14ac:dyDescent="0.25">
      <c r="B44" s="16" t="s">
        <v>25</v>
      </c>
      <c r="C44" s="101" t="s">
        <v>36</v>
      </c>
      <c r="D44" s="102"/>
      <c r="E44" s="103"/>
      <c r="F44" s="16" t="s">
        <v>104</v>
      </c>
      <c r="G44" s="18">
        <f>IF('MOMS Assessment'!F23=TRUE,1,0)</f>
        <v>0</v>
      </c>
      <c r="H44" s="10"/>
    </row>
    <row r="45" spans="2:8" x14ac:dyDescent="0.25">
      <c r="B45" s="16" t="s">
        <v>25</v>
      </c>
      <c r="C45" s="101" t="s">
        <v>0</v>
      </c>
      <c r="D45" s="102"/>
      <c r="E45" s="103"/>
      <c r="F45" s="16" t="s">
        <v>104</v>
      </c>
      <c r="G45" s="18">
        <f>IF('MOMS Assessment'!F24=TRUE,1,0)</f>
        <v>0</v>
      </c>
      <c r="H45" s="10"/>
    </row>
    <row r="46" spans="2:8" x14ac:dyDescent="0.25">
      <c r="B46" s="16" t="s">
        <v>25</v>
      </c>
      <c r="C46" s="101" t="s">
        <v>239</v>
      </c>
      <c r="D46" s="102"/>
      <c r="E46" s="103"/>
      <c r="F46" s="16" t="s">
        <v>104</v>
      </c>
      <c r="G46" s="18">
        <f>IF('MOMS Assessment'!F25=TRUE,1,0)</f>
        <v>0</v>
      </c>
      <c r="H46" s="10"/>
    </row>
    <row r="47" spans="2:8" x14ac:dyDescent="0.25">
      <c r="B47" s="16" t="s">
        <v>25</v>
      </c>
      <c r="C47" s="101" t="s">
        <v>95</v>
      </c>
      <c r="D47" s="102"/>
      <c r="E47" s="103"/>
      <c r="F47" s="16" t="s">
        <v>104</v>
      </c>
      <c r="G47" s="18">
        <f>IF('MOMS Assessment'!F26=TRUE,1,0)</f>
        <v>0</v>
      </c>
      <c r="H47" s="10"/>
    </row>
    <row r="48" spans="2:8" ht="15" customHeight="1" x14ac:dyDescent="0.25">
      <c r="B48" s="16" t="s">
        <v>25</v>
      </c>
      <c r="C48" s="101" t="s">
        <v>2</v>
      </c>
      <c r="D48" s="102"/>
      <c r="E48" s="103"/>
      <c r="F48" s="16" t="s">
        <v>104</v>
      </c>
      <c r="G48" s="18">
        <f>IF('MOMS Assessment'!F27=TRUE,1,0)</f>
        <v>0</v>
      </c>
      <c r="H48" s="10"/>
    </row>
    <row r="49" spans="2:8" ht="15" customHeight="1" x14ac:dyDescent="0.25">
      <c r="B49" s="16" t="s">
        <v>25</v>
      </c>
      <c r="C49" s="101" t="s">
        <v>26</v>
      </c>
      <c r="D49" s="102"/>
      <c r="E49" s="103"/>
      <c r="F49" s="16" t="s">
        <v>103</v>
      </c>
      <c r="G49" s="18">
        <f>IF('MOMS Assessment'!F28=TRUE,1,0)</f>
        <v>0</v>
      </c>
      <c r="H49" s="10"/>
    </row>
    <row r="50" spans="2:8" x14ac:dyDescent="0.25">
      <c r="B50" s="16" t="s">
        <v>25</v>
      </c>
      <c r="C50" s="101" t="s">
        <v>94</v>
      </c>
      <c r="D50" s="102"/>
      <c r="E50" s="103"/>
      <c r="F50" s="16" t="s">
        <v>104</v>
      </c>
      <c r="G50" s="18">
        <f>IF('MOMS Assessment'!F29=TRUE,1,0)</f>
        <v>0</v>
      </c>
      <c r="H50" s="10"/>
    </row>
    <row r="51" spans="2:8" ht="15" customHeight="1" x14ac:dyDescent="0.25">
      <c r="B51" s="16" t="s">
        <v>25</v>
      </c>
      <c r="C51" s="101" t="s">
        <v>5</v>
      </c>
      <c r="D51" s="102"/>
      <c r="E51" s="103"/>
      <c r="F51" s="16" t="s">
        <v>104</v>
      </c>
      <c r="G51" s="18">
        <f>IF('MOMS Assessment'!F31=TRUE,1,0)</f>
        <v>0</v>
      </c>
      <c r="H51" s="10"/>
    </row>
    <row r="52" spans="2:8" ht="15" customHeight="1" x14ac:dyDescent="0.25">
      <c r="B52" s="16" t="s">
        <v>25</v>
      </c>
      <c r="C52" s="101" t="s">
        <v>108</v>
      </c>
      <c r="D52" s="102"/>
      <c r="E52" s="103"/>
      <c r="F52" s="16" t="s">
        <v>104</v>
      </c>
      <c r="G52" s="18">
        <f>IF('MOMS Assessment'!F32=TRUE,1,0)</f>
        <v>0</v>
      </c>
      <c r="H52" s="10"/>
    </row>
    <row r="53" spans="2:8" x14ac:dyDescent="0.25">
      <c r="B53" s="16" t="s">
        <v>25</v>
      </c>
      <c r="C53" s="101" t="s">
        <v>7</v>
      </c>
      <c r="D53" s="102"/>
      <c r="E53" s="103"/>
      <c r="F53" s="16" t="s">
        <v>104</v>
      </c>
      <c r="G53" s="18">
        <f>IF('MOMS Assessment'!F33=TRUE,1,0)</f>
        <v>0</v>
      </c>
      <c r="H53" s="10"/>
    </row>
    <row r="54" spans="2:8" ht="15" customHeight="1" x14ac:dyDescent="0.25">
      <c r="B54" s="16" t="s">
        <v>25</v>
      </c>
      <c r="C54" s="101" t="s">
        <v>35</v>
      </c>
      <c r="D54" s="102"/>
      <c r="E54" s="103"/>
      <c r="F54" s="16" t="s">
        <v>104</v>
      </c>
      <c r="G54" s="18">
        <f>IF('MOMS Assessment'!F34=TRUE,1,0)</f>
        <v>0</v>
      </c>
      <c r="H54" s="10"/>
    </row>
    <row r="55" spans="2:8" ht="15" customHeight="1" x14ac:dyDescent="0.25">
      <c r="B55" s="16" t="s">
        <v>25</v>
      </c>
      <c r="C55" s="101" t="s">
        <v>8</v>
      </c>
      <c r="D55" s="102"/>
      <c r="E55" s="103"/>
      <c r="F55" s="16" t="s">
        <v>104</v>
      </c>
      <c r="G55" s="18">
        <f>IF('MOMS Assessment'!F35=TRUE,1,0)</f>
        <v>0</v>
      </c>
      <c r="H55" s="10"/>
    </row>
    <row r="56" spans="2:8" ht="15" customHeight="1" x14ac:dyDescent="0.25">
      <c r="B56" s="16" t="s">
        <v>25</v>
      </c>
      <c r="C56" s="101" t="s">
        <v>37</v>
      </c>
      <c r="D56" s="102"/>
      <c r="E56" s="103"/>
      <c r="F56" s="16" t="s">
        <v>104</v>
      </c>
      <c r="G56" s="18">
        <f>IF('MOMS Assessment'!F36=TRUE,1,0)</f>
        <v>0</v>
      </c>
      <c r="H56" s="10"/>
    </row>
    <row r="57" spans="2:8" x14ac:dyDescent="0.25">
      <c r="B57" s="16" t="s">
        <v>25</v>
      </c>
      <c r="C57" s="101" t="s">
        <v>109</v>
      </c>
      <c r="D57" s="102"/>
      <c r="E57" s="103"/>
      <c r="F57" s="16" t="s">
        <v>105</v>
      </c>
      <c r="G57" s="18">
        <f>IF('MOMS Assessment'!F39=TRUE,1,0)</f>
        <v>0</v>
      </c>
      <c r="H57" s="10"/>
    </row>
    <row r="58" spans="2:8" x14ac:dyDescent="0.25">
      <c r="B58" s="17" t="s">
        <v>78</v>
      </c>
      <c r="C58" s="101" t="s">
        <v>55</v>
      </c>
      <c r="D58" s="102"/>
      <c r="E58" s="103"/>
      <c r="F58" s="16" t="s">
        <v>104</v>
      </c>
      <c r="G58" s="18">
        <f>IF('MOMS Assessment'!B43=TRUE,1,0)</f>
        <v>0</v>
      </c>
      <c r="H58" s="10"/>
    </row>
    <row r="59" spans="2:8" ht="15" customHeight="1" x14ac:dyDescent="0.25">
      <c r="B59" s="17" t="s">
        <v>78</v>
      </c>
      <c r="C59" s="101" t="s">
        <v>53</v>
      </c>
      <c r="D59" s="102"/>
      <c r="E59" s="103"/>
      <c r="F59" s="16" t="s">
        <v>104</v>
      </c>
      <c r="G59" s="18">
        <f>IF('MOMS Assessment'!B44=TRUE,1,0)</f>
        <v>0</v>
      </c>
      <c r="H59" s="10"/>
    </row>
    <row r="60" spans="2:8" ht="15" customHeight="1" x14ac:dyDescent="0.25">
      <c r="B60" s="17" t="s">
        <v>78</v>
      </c>
      <c r="C60" s="101" t="s">
        <v>56</v>
      </c>
      <c r="D60" s="102"/>
      <c r="E60" s="103"/>
      <c r="F60" s="16" t="s">
        <v>105</v>
      </c>
      <c r="G60" s="18">
        <f>IF('MOMS Assessment'!B45=TRUE,1,0)</f>
        <v>0</v>
      </c>
      <c r="H60" s="10"/>
    </row>
    <row r="61" spans="2:8" ht="15" customHeight="1" x14ac:dyDescent="0.25">
      <c r="B61" s="17" t="s">
        <v>78</v>
      </c>
      <c r="C61" s="101" t="s">
        <v>177</v>
      </c>
      <c r="D61" s="102"/>
      <c r="E61" s="103"/>
      <c r="F61" s="16" t="s">
        <v>104</v>
      </c>
      <c r="G61" s="18">
        <f>IF('MOMS Assessment'!B46=TRUE,1,0)</f>
        <v>0</v>
      </c>
      <c r="H61" s="10"/>
    </row>
    <row r="62" spans="2:8" ht="15" customHeight="1" x14ac:dyDescent="0.25">
      <c r="B62" s="16" t="s">
        <v>78</v>
      </c>
      <c r="C62" s="101" t="s">
        <v>54</v>
      </c>
      <c r="D62" s="102"/>
      <c r="E62" s="103"/>
      <c r="F62" s="16" t="s">
        <v>103</v>
      </c>
      <c r="G62" s="18">
        <f>IF('MOMS Assessment'!B48=TRUE,1,0)</f>
        <v>0</v>
      </c>
      <c r="H62" s="10"/>
    </row>
    <row r="63" spans="2:8" ht="15" customHeight="1" x14ac:dyDescent="0.25">
      <c r="B63" s="16" t="s">
        <v>78</v>
      </c>
      <c r="C63" s="101" t="s">
        <v>49</v>
      </c>
      <c r="D63" s="102"/>
      <c r="E63" s="103"/>
      <c r="F63" s="16" t="s">
        <v>104</v>
      </c>
      <c r="G63" s="18">
        <f>IF('MOMS Assessment'!F43=TRUE,1,0)</f>
        <v>0</v>
      </c>
      <c r="H63" s="10"/>
    </row>
    <row r="64" spans="2:8" ht="15" customHeight="1" x14ac:dyDescent="0.25">
      <c r="B64" s="16" t="s">
        <v>78</v>
      </c>
      <c r="C64" s="101" t="s">
        <v>50</v>
      </c>
      <c r="D64" s="102"/>
      <c r="E64" s="103"/>
      <c r="F64" s="16" t="s">
        <v>103</v>
      </c>
      <c r="G64" s="18">
        <f>IF('MOMS Assessment'!F44=TRUE,1,0)</f>
        <v>0</v>
      </c>
      <c r="H64" s="10"/>
    </row>
    <row r="65" spans="2:8" ht="15" customHeight="1" x14ac:dyDescent="0.25">
      <c r="B65" s="16" t="s">
        <v>78</v>
      </c>
      <c r="C65" s="101" t="s">
        <v>51</v>
      </c>
      <c r="D65" s="102"/>
      <c r="E65" s="103"/>
      <c r="F65" s="16" t="s">
        <v>104</v>
      </c>
      <c r="G65" s="18">
        <f>IF('MOMS Assessment'!F45=TRUE,1,0)</f>
        <v>0</v>
      </c>
      <c r="H65" s="10"/>
    </row>
    <row r="66" spans="2:8" ht="15" customHeight="1" x14ac:dyDescent="0.25">
      <c r="B66" s="16" t="s">
        <v>78</v>
      </c>
      <c r="C66" s="101" t="s">
        <v>52</v>
      </c>
      <c r="D66" s="102"/>
      <c r="E66" s="103"/>
      <c r="F66" s="16" t="s">
        <v>103</v>
      </c>
      <c r="G66" s="18">
        <f>IF('MOMS Assessment'!F46=TRUE,1,0)</f>
        <v>0</v>
      </c>
      <c r="H66" s="10"/>
    </row>
    <row r="67" spans="2:8" x14ac:dyDescent="0.25">
      <c r="B67" s="16" t="s">
        <v>78</v>
      </c>
      <c r="C67" s="101" t="s">
        <v>124</v>
      </c>
      <c r="D67" s="102"/>
      <c r="E67" s="103"/>
      <c r="F67" s="16" t="s">
        <v>105</v>
      </c>
      <c r="G67" s="18">
        <f>IF('MOMS Assessment'!F49=TRUE,1,0)</f>
        <v>0</v>
      </c>
      <c r="H67" s="10"/>
    </row>
    <row r="68" spans="2:8" x14ac:dyDescent="0.25">
      <c r="B68" s="16" t="s">
        <v>141</v>
      </c>
      <c r="C68" s="101" t="s">
        <v>57</v>
      </c>
      <c r="D68" s="102"/>
      <c r="E68" s="103"/>
      <c r="F68" s="16" t="s">
        <v>105</v>
      </c>
      <c r="G68" s="18">
        <f>IF('MOMS Assessment'!B52=TRUE,1,0)</f>
        <v>0</v>
      </c>
      <c r="H68" s="10"/>
    </row>
    <row r="69" spans="2:8" x14ac:dyDescent="0.25">
      <c r="B69" s="16" t="s">
        <v>141</v>
      </c>
      <c r="C69" s="101" t="s">
        <v>58</v>
      </c>
      <c r="D69" s="102"/>
      <c r="E69" s="103"/>
      <c r="F69" s="16" t="s">
        <v>105</v>
      </c>
      <c r="G69" s="18">
        <f>IF('MOMS Assessment'!B53=TRUE,1,0)</f>
        <v>0</v>
      </c>
      <c r="H69" s="10"/>
    </row>
    <row r="70" spans="2:8" ht="15" customHeight="1" x14ac:dyDescent="0.25">
      <c r="B70" s="16" t="s">
        <v>141</v>
      </c>
      <c r="C70" s="101" t="s">
        <v>59</v>
      </c>
      <c r="D70" s="102"/>
      <c r="E70" s="103"/>
      <c r="F70" s="16" t="s">
        <v>105</v>
      </c>
      <c r="G70" s="18">
        <f>IF('MOMS Assessment'!B54=TRUE,1,0)</f>
        <v>0</v>
      </c>
      <c r="H70" s="10"/>
    </row>
    <row r="71" spans="2:8" x14ac:dyDescent="0.25">
      <c r="B71" s="16" t="s">
        <v>141</v>
      </c>
      <c r="C71" s="101" t="s">
        <v>60</v>
      </c>
      <c r="D71" s="102"/>
      <c r="E71" s="103"/>
      <c r="F71" s="16" t="s">
        <v>105</v>
      </c>
      <c r="G71" s="18">
        <f>IF('MOMS Assessment'!B55=TRUE,1,0)</f>
        <v>0</v>
      </c>
      <c r="H71" s="10"/>
    </row>
    <row r="72" spans="2:8" ht="15" customHeight="1" x14ac:dyDescent="0.25">
      <c r="B72" s="16" t="s">
        <v>141</v>
      </c>
      <c r="C72" s="101" t="s">
        <v>110</v>
      </c>
      <c r="D72" s="102"/>
      <c r="E72" s="103"/>
      <c r="F72" s="16" t="s">
        <v>105</v>
      </c>
      <c r="G72" s="18">
        <f>IF('MOMS Assessment'!B56=TRUE,1,0)</f>
        <v>0</v>
      </c>
      <c r="H72" s="10"/>
    </row>
    <row r="73" spans="2:8" ht="15" customHeight="1" x14ac:dyDescent="0.25">
      <c r="B73" s="16" t="s">
        <v>141</v>
      </c>
      <c r="C73" s="101" t="s">
        <v>130</v>
      </c>
      <c r="D73" s="102"/>
      <c r="E73" s="103"/>
      <c r="F73" s="16" t="s">
        <v>105</v>
      </c>
      <c r="G73" s="18">
        <f>IF('MOMS Assessment'!B57=TRUE,1,0)</f>
        <v>0</v>
      </c>
      <c r="H73" s="10"/>
    </row>
    <row r="74" spans="2:8" ht="15" customHeight="1" x14ac:dyDescent="0.25">
      <c r="B74" s="16" t="s">
        <v>141</v>
      </c>
      <c r="C74" s="101" t="s">
        <v>61</v>
      </c>
      <c r="D74" s="102"/>
      <c r="E74" s="103"/>
      <c r="F74" s="16" t="s">
        <v>105</v>
      </c>
      <c r="G74" s="18">
        <f>IF('MOMS Assessment'!F52=TRUE,1,0)</f>
        <v>0</v>
      </c>
      <c r="H74" s="10"/>
    </row>
    <row r="75" spans="2:8" ht="15" customHeight="1" x14ac:dyDescent="0.25">
      <c r="B75" s="16" t="s">
        <v>141</v>
      </c>
      <c r="C75" s="101" t="s">
        <v>115</v>
      </c>
      <c r="D75" s="102"/>
      <c r="E75" s="103"/>
      <c r="F75" s="16" t="s">
        <v>104</v>
      </c>
      <c r="G75" s="18">
        <f>IF('MOMS Assessment'!F53=TRUE,1,0)</f>
        <v>0</v>
      </c>
      <c r="H75" s="10"/>
    </row>
    <row r="76" spans="2:8" ht="15" customHeight="1" x14ac:dyDescent="0.25">
      <c r="B76" s="16" t="s">
        <v>141</v>
      </c>
      <c r="C76" s="101" t="s">
        <v>132</v>
      </c>
      <c r="D76" s="102"/>
      <c r="E76" s="103"/>
      <c r="F76" s="16" t="s">
        <v>105</v>
      </c>
      <c r="G76" s="18">
        <f>IF('MOMS Assessment'!F56=TRUE,1,0)</f>
        <v>0</v>
      </c>
      <c r="H76" s="10"/>
    </row>
    <row r="77" spans="2:8" x14ac:dyDescent="0.25">
      <c r="B77" s="16" t="s">
        <v>141</v>
      </c>
      <c r="C77" s="101" t="s">
        <v>131</v>
      </c>
      <c r="D77" s="102"/>
      <c r="E77" s="103"/>
      <c r="F77" s="16" t="s">
        <v>105</v>
      </c>
      <c r="G77" s="18">
        <f>IF('MOMS Assessment'!F57=TRUE,1,0)</f>
        <v>0</v>
      </c>
      <c r="H77" s="10"/>
    </row>
    <row r="78" spans="2:8" x14ac:dyDescent="0.25">
      <c r="B78" s="16" t="s">
        <v>85</v>
      </c>
      <c r="C78" s="101" t="s">
        <v>64</v>
      </c>
      <c r="D78" s="102"/>
      <c r="E78" s="103"/>
      <c r="F78" s="16" t="s">
        <v>105</v>
      </c>
      <c r="G78" s="18">
        <f>IF('MOMS Assessment'!B60=TRUE,1,0)</f>
        <v>0</v>
      </c>
      <c r="H78" s="10"/>
    </row>
    <row r="79" spans="2:8" ht="15" customHeight="1" x14ac:dyDescent="0.25">
      <c r="B79" s="16" t="s">
        <v>85</v>
      </c>
      <c r="C79" s="101" t="s">
        <v>143</v>
      </c>
      <c r="D79" s="102"/>
      <c r="E79" s="103"/>
      <c r="F79" s="16" t="s">
        <v>105</v>
      </c>
      <c r="G79" s="18">
        <f>IF('MOMS Assessment'!B61=TRUE,1,0)</f>
        <v>0</v>
      </c>
      <c r="H79" s="10"/>
    </row>
    <row r="80" spans="2:8" ht="15" customHeight="1" x14ac:dyDescent="0.25">
      <c r="B80" s="16" t="s">
        <v>85</v>
      </c>
      <c r="C80" s="101" t="s">
        <v>66</v>
      </c>
      <c r="D80" s="102"/>
      <c r="E80" s="103"/>
      <c r="F80" s="16" t="s">
        <v>104</v>
      </c>
      <c r="G80" s="18">
        <f>IF('MOMS Assessment'!F60=TRUE,1,0)</f>
        <v>0</v>
      </c>
      <c r="H80" s="10"/>
    </row>
    <row r="81" spans="2:8" ht="15" customHeight="1" x14ac:dyDescent="0.25">
      <c r="B81" s="16" t="s">
        <v>85</v>
      </c>
      <c r="C81" s="101" t="s">
        <v>67</v>
      </c>
      <c r="D81" s="102"/>
      <c r="E81" s="103"/>
      <c r="F81" s="16" t="s">
        <v>105</v>
      </c>
      <c r="G81" s="18">
        <f>IF('MOMS Assessment'!F61=TRUE,1,0)</f>
        <v>0</v>
      </c>
      <c r="H81" s="10"/>
    </row>
    <row r="83" spans="2:8" ht="42.75" customHeight="1" x14ac:dyDescent="0.25">
      <c r="B83" s="104" t="s">
        <v>137</v>
      </c>
      <c r="C83" s="104"/>
      <c r="D83" s="104"/>
      <c r="E83" s="104"/>
      <c r="F83" s="104"/>
      <c r="G83" s="104"/>
    </row>
    <row r="84" spans="2:8" ht="64.5" customHeight="1" x14ac:dyDescent="0.25">
      <c r="B84" s="104" t="s">
        <v>138</v>
      </c>
      <c r="C84" s="104"/>
      <c r="D84" s="104"/>
      <c r="E84" s="104"/>
      <c r="F84" s="104"/>
      <c r="G84" s="104"/>
    </row>
  </sheetData>
  <sheetProtection insertColumns="0" insertRows="0" autoFilter="0" pivotTables="0"/>
  <autoFilter ref="B21:G81">
    <filterColumn colId="1" showButton="0"/>
    <filterColumn colId="2" showButton="0"/>
  </autoFilter>
  <sortState ref="B13:D42">
    <sortCondition ref="C13:C42"/>
  </sortState>
  <mergeCells count="77">
    <mergeCell ref="G16:H17"/>
    <mergeCell ref="G18:H18"/>
    <mergeCell ref="D8:H8"/>
    <mergeCell ref="B83:G83"/>
    <mergeCell ref="B17:D17"/>
    <mergeCell ref="C39:E39"/>
    <mergeCell ref="C37:E37"/>
    <mergeCell ref="C21:E21"/>
    <mergeCell ref="C22:E22"/>
    <mergeCell ref="C23:E23"/>
    <mergeCell ref="C24:E24"/>
    <mergeCell ref="C25:E25"/>
    <mergeCell ref="C28:E28"/>
    <mergeCell ref="C29:E29"/>
    <mergeCell ref="C30:E30"/>
    <mergeCell ref="C31:E31"/>
    <mergeCell ref="B84:G84"/>
    <mergeCell ref="B1:H1"/>
    <mergeCell ref="A2:H2"/>
    <mergeCell ref="B11:H11"/>
    <mergeCell ref="B19:H19"/>
    <mergeCell ref="G13:H14"/>
    <mergeCell ref="B4:H4"/>
    <mergeCell ref="D5:H5"/>
    <mergeCell ref="D6:H6"/>
    <mergeCell ref="D7:H7"/>
    <mergeCell ref="D9:H9"/>
    <mergeCell ref="C40:E40"/>
    <mergeCell ref="C41:E41"/>
    <mergeCell ref="C42:E42"/>
    <mergeCell ref="C43:E43"/>
    <mergeCell ref="C38:E38"/>
    <mergeCell ref="C26:E26"/>
    <mergeCell ref="C27:E27"/>
    <mergeCell ref="C32:E32"/>
    <mergeCell ref="C33:E33"/>
    <mergeCell ref="C34:E34"/>
    <mergeCell ref="C35:E35"/>
    <mergeCell ref="C36:E36"/>
    <mergeCell ref="C61:E61"/>
    <mergeCell ref="C44:E44"/>
    <mergeCell ref="C45:E45"/>
    <mergeCell ref="C46:E46"/>
    <mergeCell ref="C47:E47"/>
    <mergeCell ref="C48:E48"/>
    <mergeCell ref="C49:E49"/>
    <mergeCell ref="C52:E52"/>
    <mergeCell ref="C53:E53"/>
    <mergeCell ref="C54:E54"/>
    <mergeCell ref="C55:E55"/>
    <mergeCell ref="C50:E50"/>
    <mergeCell ref="C51:E51"/>
    <mergeCell ref="C56:E56"/>
    <mergeCell ref="C57:E57"/>
    <mergeCell ref="C81:E81"/>
    <mergeCell ref="C68:E68"/>
    <mergeCell ref="C69:E69"/>
    <mergeCell ref="C70:E70"/>
    <mergeCell ref="C71:E71"/>
    <mergeCell ref="C72:E72"/>
    <mergeCell ref="C73:E73"/>
    <mergeCell ref="C76:E76"/>
    <mergeCell ref="C77:E77"/>
    <mergeCell ref="C78:E78"/>
    <mergeCell ref="C79:E79"/>
    <mergeCell ref="C74:E74"/>
    <mergeCell ref="C75:E75"/>
    <mergeCell ref="C58:E58"/>
    <mergeCell ref="C59:E59"/>
    <mergeCell ref="C60:E60"/>
    <mergeCell ref="C80:E80"/>
    <mergeCell ref="C64:E64"/>
    <mergeCell ref="C65:E65"/>
    <mergeCell ref="C66:E66"/>
    <mergeCell ref="C67:E67"/>
    <mergeCell ref="C62:E62"/>
    <mergeCell ref="C63:E63"/>
  </mergeCells>
  <conditionalFormatting sqref="G23">
    <cfRule type="expression" dxfId="13" priority="16">
      <formula>AND(F23="Moderate",G23=1)</formula>
    </cfRule>
    <cfRule type="expression" dxfId="12" priority="21">
      <formula>AND(F23="high",G23=1)</formula>
    </cfRule>
    <cfRule type="expression" dxfId="11" priority="23">
      <formula>AND(F23="Severe",G23=1)</formula>
    </cfRule>
  </conditionalFormatting>
  <conditionalFormatting sqref="G24:G81">
    <cfRule type="expression" dxfId="10" priority="10">
      <formula>AND(F24="Moderate",G24=1)</formula>
    </cfRule>
    <cfRule type="expression" dxfId="9" priority="11">
      <formula>AND(F24="high",G24=1)</formula>
    </cfRule>
    <cfRule type="expression" dxfId="8" priority="12">
      <formula>AND(F24="Severe",G24=1)</formula>
    </cfRule>
  </conditionalFormatting>
  <conditionalFormatting sqref="G22">
    <cfRule type="expression" dxfId="7" priority="7">
      <formula>AND(F22="Moderate",G22=1)</formula>
    </cfRule>
    <cfRule type="expression" dxfId="6" priority="8">
      <formula>AND(F22="high",G22=1)</formula>
    </cfRule>
    <cfRule type="expression" dxfId="5" priority="9">
      <formula>AND(F22="Severe",G22=1)</formula>
    </cfRule>
  </conditionalFormatting>
  <conditionalFormatting sqref="G13:H14">
    <cfRule type="expression" dxfId="4" priority="3">
      <formula>$G$13="MOMs risk level 3"</formula>
    </cfRule>
    <cfRule type="expression" dxfId="3" priority="5">
      <formula>$G$13="Moms risk level 2"</formula>
    </cfRule>
    <cfRule type="expression" dxfId="2" priority="6">
      <formula>$G$13="Moms Risk Level 1"</formula>
    </cfRule>
  </conditionalFormatting>
  <conditionalFormatting sqref="D5:H5">
    <cfRule type="expression" dxfId="1" priority="2">
      <formula>D5&lt;&gt;""</formula>
    </cfRule>
  </conditionalFormatting>
  <conditionalFormatting sqref="D6:H9">
    <cfRule type="expression" dxfId="0" priority="1">
      <formula>D6&lt;&gt;""</formula>
    </cfRule>
  </conditionalFormatting>
  <dataValidations count="3">
    <dataValidation allowBlank="1" showInputMessage="1" showErrorMessage="1" promptTitle="MOMS Score" prompt="This is the final MOMS Score utilized to determine the MOMS Risk Level._x000a_MOMS score of 4 or higher = Level 1_x000a_MOMS score between 1-3 = Level 2_x000a_MOMS score of 0 OR previous cesarean birth with no other SMM Markers = Level 3_x000a_" sqref="E17"/>
    <dataValidation allowBlank="1" showInputMessage="1" showErrorMessage="1" promptTitle="Previous Cesarean Birth" prompt="Patients with previous cesarean birth and no other markers will be automatically placed in level 3" sqref="G49"/>
    <dataValidation allowBlank="1" showInputMessage="1" showErrorMessage="1" promptTitle="Calculated Field" prompt="no input required" sqref="D5:H9"/>
  </dataValidations>
  <pageMargins left="0.7" right="0.7" top="0.75" bottom="0.75" header="0.3" footer="0.3"/>
  <pageSetup scale="64"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showGridLines="0" topLeftCell="A2" zoomScaleNormal="100" workbookViewId="0">
      <selection activeCell="I13" sqref="I13"/>
    </sheetView>
  </sheetViews>
  <sheetFormatPr defaultRowHeight="15" x14ac:dyDescent="0.25"/>
  <cols>
    <col min="1" max="1" width="3.7109375" customWidth="1"/>
    <col min="2" max="2" width="25.5703125" style="10" customWidth="1"/>
    <col min="3" max="3" width="30.42578125" style="11" customWidth="1"/>
    <col min="4" max="4" width="109.5703125" style="11" customWidth="1"/>
    <col min="5" max="5" width="5.7109375" hidden="1" customWidth="1"/>
    <col min="6" max="6" width="0" style="32" hidden="1" customWidth="1"/>
    <col min="7" max="14" width="9.140625" style="32"/>
  </cols>
  <sheetData>
    <row r="1" spans="1:5" ht="65.25" customHeight="1" x14ac:dyDescent="0.35">
      <c r="B1" s="120" t="s">
        <v>156</v>
      </c>
      <c r="C1" s="121"/>
      <c r="D1" s="121"/>
      <c r="E1" s="120"/>
    </row>
    <row r="2" spans="1:5" ht="15.75" thickBot="1" x14ac:dyDescent="0.3">
      <c r="A2" s="68" t="s">
        <v>157</v>
      </c>
      <c r="B2" s="68"/>
      <c r="C2" s="122"/>
      <c r="D2" s="122"/>
      <c r="E2" s="68"/>
    </row>
    <row r="3" spans="1:5" ht="15.75" thickTop="1" x14ac:dyDescent="0.25"/>
    <row r="4" spans="1:5" x14ac:dyDescent="0.25">
      <c r="B4" s="30" t="s">
        <v>72</v>
      </c>
      <c r="C4" s="30" t="s">
        <v>140</v>
      </c>
      <c r="D4" s="30" t="s">
        <v>106</v>
      </c>
    </row>
    <row r="5" spans="1:5" x14ac:dyDescent="0.25">
      <c r="B5" s="41" t="s">
        <v>17</v>
      </c>
      <c r="C5" s="41" t="s">
        <v>77</v>
      </c>
      <c r="D5" s="39" t="s">
        <v>161</v>
      </c>
      <c r="E5" t="e">
        <f>VLOOKUP(C5,'MOMS Risk Level Calculation'!C:I,8,FALSE)</f>
        <v>#N/A</v>
      </c>
    </row>
    <row r="6" spans="1:5" x14ac:dyDescent="0.25">
      <c r="B6" s="41" t="s">
        <v>17</v>
      </c>
      <c r="C6" s="33" t="s">
        <v>73</v>
      </c>
      <c r="D6" s="34" t="s">
        <v>160</v>
      </c>
      <c r="E6" t="e">
        <f>VLOOKUP(C6,'MOMS Risk Level Calculation'!C:I,8,FALSE)</f>
        <v>#REF!</v>
      </c>
    </row>
    <row r="7" spans="1:5" ht="30" x14ac:dyDescent="0.25">
      <c r="B7" s="41" t="s">
        <v>17</v>
      </c>
      <c r="C7" s="33" t="s">
        <v>82</v>
      </c>
      <c r="D7" s="34" t="s">
        <v>162</v>
      </c>
      <c r="E7" t="e">
        <f>VLOOKUP(C7,'MOMS Risk Level Calculation'!C:I,8,FALSE)</f>
        <v>#REF!</v>
      </c>
    </row>
    <row r="8" spans="1:5" x14ac:dyDescent="0.25">
      <c r="B8" s="41" t="s">
        <v>17</v>
      </c>
      <c r="C8" s="33" t="s">
        <v>93</v>
      </c>
      <c r="D8" s="34" t="s">
        <v>163</v>
      </c>
      <c r="E8" t="e">
        <f>VLOOKUP(C8,'MOMS Risk Level Calculation'!C:I,8,FALSE)</f>
        <v>#REF!</v>
      </c>
    </row>
    <row r="9" spans="1:5" ht="45" x14ac:dyDescent="0.25">
      <c r="B9" s="41" t="s">
        <v>17</v>
      </c>
      <c r="C9" s="33" t="s">
        <v>123</v>
      </c>
      <c r="D9" s="34" t="s">
        <v>164</v>
      </c>
      <c r="E9" t="e">
        <f>VLOOKUP(C9,'MOMS Risk Level Calculation'!C:I,8,FALSE)</f>
        <v>#REF!</v>
      </c>
    </row>
    <row r="10" spans="1:5" ht="30" x14ac:dyDescent="0.25">
      <c r="B10" s="41" t="s">
        <v>25</v>
      </c>
      <c r="C10" s="33" t="s">
        <v>38</v>
      </c>
      <c r="D10" s="34" t="s">
        <v>99</v>
      </c>
      <c r="E10" t="e">
        <f>VLOOKUP(C10,'MOMS Risk Level Calculation'!C:I,8,FALSE)</f>
        <v>#REF!</v>
      </c>
    </row>
    <row r="11" spans="1:5" ht="90" x14ac:dyDescent="0.25">
      <c r="B11" s="41" t="s">
        <v>25</v>
      </c>
      <c r="C11" s="33" t="s">
        <v>39</v>
      </c>
      <c r="D11" s="40" t="s">
        <v>188</v>
      </c>
      <c r="E11" t="e">
        <f>VLOOKUP(C11,'MOMS Risk Level Calculation'!C:I,8,FALSE)</f>
        <v>#REF!</v>
      </c>
    </row>
    <row r="12" spans="1:5" ht="30" x14ac:dyDescent="0.25">
      <c r="B12" s="41" t="s">
        <v>25</v>
      </c>
      <c r="C12" s="33" t="s">
        <v>1</v>
      </c>
      <c r="D12" s="40" t="s">
        <v>165</v>
      </c>
      <c r="E12" t="e">
        <f>VLOOKUP(C12,'MOMS Risk Level Calculation'!C:I,8,FALSE)</f>
        <v>#REF!</v>
      </c>
    </row>
    <row r="13" spans="1:5" ht="30" x14ac:dyDescent="0.25">
      <c r="B13" s="41" t="s">
        <v>25</v>
      </c>
      <c r="C13" s="33" t="s">
        <v>3</v>
      </c>
      <c r="D13" s="40" t="s">
        <v>189</v>
      </c>
      <c r="E13" t="e">
        <f>VLOOKUP(C13,'MOMS Risk Level Calculation'!C:I,8,FALSE)</f>
        <v>#REF!</v>
      </c>
    </row>
    <row r="14" spans="1:5" ht="30" x14ac:dyDescent="0.25">
      <c r="B14" s="41" t="s">
        <v>25</v>
      </c>
      <c r="C14" s="33" t="s">
        <v>42</v>
      </c>
      <c r="D14" s="40" t="s">
        <v>91</v>
      </c>
      <c r="E14" t="e">
        <f>VLOOKUP(C14,'MOMS Risk Level Calculation'!C:I,8,FALSE)</f>
        <v>#REF!</v>
      </c>
    </row>
    <row r="15" spans="1:5" ht="45" x14ac:dyDescent="0.25">
      <c r="B15" s="33" t="s">
        <v>25</v>
      </c>
      <c r="C15" s="51" t="s">
        <v>14</v>
      </c>
      <c r="D15" s="40" t="s">
        <v>166</v>
      </c>
      <c r="E15" t="e">
        <f>VLOOKUP(C15,'MOMS Risk Level Calculation'!C:I,8,FALSE)</f>
        <v>#REF!</v>
      </c>
    </row>
    <row r="16" spans="1:5" ht="30" x14ac:dyDescent="0.25">
      <c r="B16" s="33" t="s">
        <v>25</v>
      </c>
      <c r="C16" s="51" t="s">
        <v>4</v>
      </c>
      <c r="D16" s="40" t="s">
        <v>98</v>
      </c>
      <c r="E16" t="e">
        <f>VLOOKUP(C16,'MOMS Risk Level Calculation'!C:I,8,FALSE)</f>
        <v>#REF!</v>
      </c>
    </row>
    <row r="17" spans="2:5" ht="105" x14ac:dyDescent="0.25">
      <c r="B17" s="33" t="s">
        <v>25</v>
      </c>
      <c r="C17" s="51" t="s">
        <v>40</v>
      </c>
      <c r="D17" s="40" t="s">
        <v>186</v>
      </c>
      <c r="E17" t="e">
        <f>VLOOKUP(C17,'MOMS Risk Level Calculation'!C:I,8,FALSE)</f>
        <v>#REF!</v>
      </c>
    </row>
    <row r="18" spans="2:5" ht="30" x14ac:dyDescent="0.25">
      <c r="B18" s="33" t="s">
        <v>25</v>
      </c>
      <c r="C18" s="51" t="s">
        <v>31</v>
      </c>
      <c r="D18" s="40" t="s">
        <v>87</v>
      </c>
      <c r="E18" t="e">
        <f>VLOOKUP(C18,'MOMS Risk Level Calculation'!C:I,8,FALSE)</f>
        <v>#REF!</v>
      </c>
    </row>
    <row r="19" spans="2:5" ht="30" x14ac:dyDescent="0.25">
      <c r="B19" s="33" t="s">
        <v>25</v>
      </c>
      <c r="C19" s="51" t="s">
        <v>33</v>
      </c>
      <c r="D19" s="40" t="s">
        <v>81</v>
      </c>
      <c r="E19" t="e">
        <f>VLOOKUP(C19,'MOMS Risk Level Calculation'!C:I,8,FALSE)</f>
        <v>#REF!</v>
      </c>
    </row>
    <row r="20" spans="2:5" ht="30" x14ac:dyDescent="0.25">
      <c r="B20" s="33" t="s">
        <v>25</v>
      </c>
      <c r="C20" s="51" t="s">
        <v>6</v>
      </c>
      <c r="D20" s="40" t="s">
        <v>86</v>
      </c>
      <c r="E20" t="e">
        <f>VLOOKUP(C20,'MOMS Risk Level Calculation'!C:I,8,FALSE)</f>
        <v>#REF!</v>
      </c>
    </row>
    <row r="21" spans="2:5" ht="30" x14ac:dyDescent="0.25">
      <c r="B21" s="33" t="s">
        <v>25</v>
      </c>
      <c r="C21" s="51" t="s">
        <v>11</v>
      </c>
      <c r="D21" s="40" t="s">
        <v>75</v>
      </c>
      <c r="E21" t="e">
        <f>VLOOKUP(C21,'MOMS Risk Level Calculation'!C:I,8,FALSE)</f>
        <v>#REF!</v>
      </c>
    </row>
    <row r="22" spans="2:5" ht="30" x14ac:dyDescent="0.25">
      <c r="B22" s="33" t="s">
        <v>25</v>
      </c>
      <c r="C22" s="51" t="s">
        <v>9</v>
      </c>
      <c r="D22" s="40" t="s">
        <v>76</v>
      </c>
      <c r="E22" t="e">
        <f>VLOOKUP(C22,'MOMS Risk Level Calculation'!C:I,8,FALSE)</f>
        <v>#REF!</v>
      </c>
    </row>
    <row r="23" spans="2:5" ht="30" x14ac:dyDescent="0.25">
      <c r="B23" s="48" t="s">
        <v>25</v>
      </c>
      <c r="C23" s="33" t="s">
        <v>28</v>
      </c>
      <c r="D23" s="34" t="s">
        <v>83</v>
      </c>
      <c r="E23" t="e">
        <f>VLOOKUP(C23,'MOMS Risk Level Calculation'!C:I,8,FALSE)</f>
        <v>#REF!</v>
      </c>
    </row>
    <row r="24" spans="2:5" ht="30" x14ac:dyDescent="0.25">
      <c r="B24" s="48" t="s">
        <v>25</v>
      </c>
      <c r="C24" s="33" t="s">
        <v>10</v>
      </c>
      <c r="D24" s="34" t="s">
        <v>79</v>
      </c>
      <c r="E24" t="e">
        <f>VLOOKUP(C24,'MOMS Risk Level Calculation'!C:I,8,FALSE)</f>
        <v>#REF!</v>
      </c>
    </row>
    <row r="25" spans="2:5" ht="30" x14ac:dyDescent="0.25">
      <c r="B25" s="48" t="s">
        <v>25</v>
      </c>
      <c r="C25" s="33" t="s">
        <v>13</v>
      </c>
      <c r="D25" s="34" t="s">
        <v>84</v>
      </c>
      <c r="E25" t="e">
        <f>VLOOKUP(C25,'MOMS Risk Level Calculation'!C:I,8,FALSE)</f>
        <v>#REF!</v>
      </c>
    </row>
    <row r="26" spans="2:5" ht="30" x14ac:dyDescent="0.25">
      <c r="B26" s="48" t="s">
        <v>25</v>
      </c>
      <c r="C26" s="33" t="s">
        <v>34</v>
      </c>
      <c r="D26" s="34" t="s">
        <v>172</v>
      </c>
      <c r="E26" t="e">
        <f>VLOOKUP(C26,'MOMS Risk Level Calculation'!C:I,8,FALSE)</f>
        <v>#REF!</v>
      </c>
    </row>
    <row r="27" spans="2:5" ht="30" x14ac:dyDescent="0.25">
      <c r="B27" s="48" t="s">
        <v>25</v>
      </c>
      <c r="C27" s="33" t="s">
        <v>36</v>
      </c>
      <c r="D27" s="34" t="s">
        <v>90</v>
      </c>
      <c r="E27" t="e">
        <f>VLOOKUP(C27,'MOMS Risk Level Calculation'!C:I,8,FALSE)</f>
        <v>#REF!</v>
      </c>
    </row>
    <row r="28" spans="2:5" ht="135" x14ac:dyDescent="0.25">
      <c r="B28" s="41" t="s">
        <v>25</v>
      </c>
      <c r="C28" s="33" t="s">
        <v>0</v>
      </c>
      <c r="D28" s="34" t="s">
        <v>171</v>
      </c>
      <c r="E28" t="e">
        <f>VLOOKUP(C28,'MOMS Risk Level Calculation'!C:I,8,FALSE)</f>
        <v>#REF!</v>
      </c>
    </row>
    <row r="29" spans="2:5" ht="30" x14ac:dyDescent="0.25">
      <c r="B29" s="41" t="s">
        <v>25</v>
      </c>
      <c r="C29" s="33" t="s">
        <v>12</v>
      </c>
      <c r="D29" s="34" t="s">
        <v>187</v>
      </c>
      <c r="E29" t="e">
        <f>VLOOKUP(C29,'MOMS Risk Level Calculation'!C:I,8,FALSE)</f>
        <v>#REF!</v>
      </c>
    </row>
    <row r="30" spans="2:5" ht="30" x14ac:dyDescent="0.25">
      <c r="B30" s="48" t="s">
        <v>25</v>
      </c>
      <c r="C30" s="52" t="s">
        <v>95</v>
      </c>
      <c r="D30" s="35" t="s">
        <v>96</v>
      </c>
      <c r="E30" t="e">
        <f>VLOOKUP(C30,'MOMS Risk Level Calculation'!C:I,8,FALSE)</f>
        <v>#REF!</v>
      </c>
    </row>
    <row r="31" spans="2:5" ht="45" x14ac:dyDescent="0.25">
      <c r="B31" s="49" t="s">
        <v>25</v>
      </c>
      <c r="C31" s="34" t="s">
        <v>2</v>
      </c>
      <c r="D31" s="34" t="s">
        <v>170</v>
      </c>
      <c r="E31" t="e">
        <f>VLOOKUP(C31,'MOMS Risk Level Calculation'!C:I,8,FALSE)</f>
        <v>#REF!</v>
      </c>
    </row>
    <row r="32" spans="2:5" ht="30" x14ac:dyDescent="0.25">
      <c r="B32" s="41" t="s">
        <v>25</v>
      </c>
      <c r="C32" s="33" t="s">
        <v>26</v>
      </c>
      <c r="D32" s="34" t="s">
        <v>74</v>
      </c>
      <c r="E32" t="e">
        <f>VLOOKUP(C32,'MOMS Risk Level Calculation'!C:I,8,FALSE)</f>
        <v>#REF!</v>
      </c>
    </row>
    <row r="33" spans="2:5" ht="30" x14ac:dyDescent="0.25">
      <c r="B33" s="41" t="s">
        <v>25</v>
      </c>
      <c r="C33" s="33" t="s">
        <v>94</v>
      </c>
      <c r="D33" s="34" t="s">
        <v>190</v>
      </c>
      <c r="E33" t="e">
        <f>VLOOKUP(C33,'MOMS Risk Level Calculation'!C:I,8,FALSE)</f>
        <v>#REF!</v>
      </c>
    </row>
    <row r="34" spans="2:5" ht="30" x14ac:dyDescent="0.25">
      <c r="B34" s="41" t="s">
        <v>25</v>
      </c>
      <c r="C34" s="33" t="s">
        <v>5</v>
      </c>
      <c r="D34" s="34" t="s">
        <v>92</v>
      </c>
      <c r="E34" t="e">
        <f>VLOOKUP(C34,'MOMS Risk Level Calculation'!C:I,8,FALSE)</f>
        <v>#REF!</v>
      </c>
    </row>
    <row r="35" spans="2:5" ht="30" x14ac:dyDescent="0.25">
      <c r="B35" s="41" t="s">
        <v>25</v>
      </c>
      <c r="C35" s="33" t="s">
        <v>159</v>
      </c>
      <c r="D35" s="34" t="s">
        <v>88</v>
      </c>
      <c r="E35" t="e">
        <f>VLOOKUP(C35,'MOMS Risk Level Calculation'!C:I,8,FALSE)</f>
        <v>#REF!</v>
      </c>
    </row>
    <row r="36" spans="2:5" ht="60" x14ac:dyDescent="0.25">
      <c r="B36" s="41" t="s">
        <v>25</v>
      </c>
      <c r="C36" s="33" t="s">
        <v>7</v>
      </c>
      <c r="D36" s="34" t="s">
        <v>202</v>
      </c>
      <c r="E36" t="e">
        <f>VLOOKUP(C36,'MOMS Risk Level Calculation'!C:I,8,FALSE)</f>
        <v>#REF!</v>
      </c>
    </row>
    <row r="37" spans="2:5" ht="30" x14ac:dyDescent="0.25">
      <c r="B37" s="41" t="s">
        <v>25</v>
      </c>
      <c r="C37" s="33" t="s">
        <v>35</v>
      </c>
      <c r="D37" s="34" t="s">
        <v>242</v>
      </c>
      <c r="E37" t="e">
        <f>VLOOKUP(C37,'MOMS Risk Level Calculation'!C:I,8,FALSE)</f>
        <v>#REF!</v>
      </c>
    </row>
    <row r="38" spans="2:5" ht="30" x14ac:dyDescent="0.25">
      <c r="B38" s="41" t="s">
        <v>25</v>
      </c>
      <c r="C38" s="33" t="s">
        <v>8</v>
      </c>
      <c r="D38" s="34" t="s">
        <v>167</v>
      </c>
      <c r="E38" t="e">
        <f>VLOOKUP(C38,'MOMS Risk Level Calculation'!C:I,8,FALSE)</f>
        <v>#REF!</v>
      </c>
    </row>
    <row r="39" spans="2:5" ht="30" x14ac:dyDescent="0.25">
      <c r="B39" s="41" t="s">
        <v>25</v>
      </c>
      <c r="C39" s="33" t="s">
        <v>37</v>
      </c>
      <c r="D39" s="34" t="s">
        <v>97</v>
      </c>
      <c r="E39" t="e">
        <f>VLOOKUP(C39,'MOMS Risk Level Calculation'!C:I,8,FALSE)</f>
        <v>#REF!</v>
      </c>
    </row>
    <row r="40" spans="2:5" x14ac:dyDescent="0.25">
      <c r="B40" s="41" t="s">
        <v>78</v>
      </c>
      <c r="C40" s="33" t="s">
        <v>55</v>
      </c>
      <c r="D40" s="36" t="s">
        <v>173</v>
      </c>
      <c r="E40" t="e">
        <f>VLOOKUP(C40,'MOMS Risk Level Calculation'!C:I,8,FALSE)</f>
        <v>#REF!</v>
      </c>
    </row>
    <row r="41" spans="2:5" ht="30" x14ac:dyDescent="0.25">
      <c r="B41" s="41" t="s">
        <v>78</v>
      </c>
      <c r="C41" s="33" t="s">
        <v>53</v>
      </c>
      <c r="D41" s="36" t="s">
        <v>175</v>
      </c>
      <c r="E41" t="e">
        <f>VLOOKUP(C41,'MOMS Risk Level Calculation'!C:I,8,FALSE)</f>
        <v>#REF!</v>
      </c>
    </row>
    <row r="42" spans="2:5" ht="30" x14ac:dyDescent="0.25">
      <c r="B42" s="41" t="s">
        <v>78</v>
      </c>
      <c r="C42" s="33" t="s">
        <v>56</v>
      </c>
      <c r="D42" s="36" t="s">
        <v>174</v>
      </c>
      <c r="E42" t="e">
        <f>VLOOKUP(C42,'MOMS Risk Level Calculation'!C:I,8,FALSE)</f>
        <v>#REF!</v>
      </c>
    </row>
    <row r="43" spans="2:5" ht="45" x14ac:dyDescent="0.25">
      <c r="B43" s="41" t="s">
        <v>78</v>
      </c>
      <c r="C43" s="33" t="s">
        <v>177</v>
      </c>
      <c r="D43" s="36" t="s">
        <v>176</v>
      </c>
      <c r="E43" t="e">
        <f>VLOOKUP(C43,'MOMS Risk Level Calculation'!C:I,8,FALSE)</f>
        <v>#REF!</v>
      </c>
    </row>
    <row r="44" spans="2:5" ht="30" x14ac:dyDescent="0.25">
      <c r="B44" s="41" t="s">
        <v>78</v>
      </c>
      <c r="C44" s="33" t="s">
        <v>54</v>
      </c>
      <c r="D44" s="36" t="s">
        <v>178</v>
      </c>
      <c r="E44" t="e">
        <f>VLOOKUP(C44,'MOMS Risk Level Calculation'!C:I,8,FALSE)</f>
        <v>#REF!</v>
      </c>
    </row>
    <row r="45" spans="2:5" ht="360" x14ac:dyDescent="0.25">
      <c r="B45" s="41" t="s">
        <v>78</v>
      </c>
      <c r="C45" s="33" t="s">
        <v>80</v>
      </c>
      <c r="D45" s="34" t="s">
        <v>236</v>
      </c>
      <c r="E45" t="e">
        <f>VLOOKUP(C45,'MOMS Risk Level Calculation'!C:I,8,FALSE)</f>
        <v>#REF!</v>
      </c>
    </row>
    <row r="46" spans="2:5" ht="30" x14ac:dyDescent="0.25">
      <c r="B46" s="41" t="s">
        <v>78</v>
      </c>
      <c r="C46" s="33" t="s">
        <v>158</v>
      </c>
      <c r="D46" s="34" t="s">
        <v>235</v>
      </c>
      <c r="E46" t="e">
        <f>VLOOKUP(C46,'MOMS Risk Level Calculation'!C:I,8,FALSE)</f>
        <v>#REF!</v>
      </c>
    </row>
    <row r="47" spans="2:5" ht="45" x14ac:dyDescent="0.25">
      <c r="B47" s="41" t="s">
        <v>78</v>
      </c>
      <c r="C47" s="33" t="s">
        <v>89</v>
      </c>
      <c r="D47" s="34" t="s">
        <v>234</v>
      </c>
      <c r="E47" t="e">
        <f>VLOOKUP(C47,'MOMS Risk Level Calculation'!C:I,8,FALSE)</f>
        <v>#REF!</v>
      </c>
    </row>
    <row r="48" spans="2:5" x14ac:dyDescent="0.25">
      <c r="B48" s="41" t="s">
        <v>78</v>
      </c>
      <c r="C48" s="33" t="s">
        <v>102</v>
      </c>
      <c r="D48" s="34" t="s">
        <v>191</v>
      </c>
      <c r="E48" t="e">
        <f>VLOOKUP(C48,'MOMS Risk Level Calculation'!C:I,8,FALSE)</f>
        <v>#REF!</v>
      </c>
    </row>
    <row r="49" spans="2:5" ht="30" x14ac:dyDescent="0.25">
      <c r="B49" s="50" t="s">
        <v>141</v>
      </c>
      <c r="C49" s="31" t="s">
        <v>57</v>
      </c>
      <c r="D49" s="36" t="s">
        <v>182</v>
      </c>
      <c r="E49" t="e">
        <f>VLOOKUP(C49,'MOMS Risk Level Calculation'!C:I,8,FALSE)</f>
        <v>#REF!</v>
      </c>
    </row>
    <row r="50" spans="2:5" ht="30" x14ac:dyDescent="0.25">
      <c r="B50" s="50" t="s">
        <v>141</v>
      </c>
      <c r="C50" s="31" t="s">
        <v>58</v>
      </c>
      <c r="D50" s="36" t="s">
        <v>179</v>
      </c>
      <c r="E50" t="e">
        <f>VLOOKUP(C50,'MOMS Risk Level Calculation'!C:I,8,FALSE)</f>
        <v>#REF!</v>
      </c>
    </row>
    <row r="51" spans="2:5" ht="30" x14ac:dyDescent="0.25">
      <c r="B51" s="50" t="s">
        <v>141</v>
      </c>
      <c r="C51" s="31" t="s">
        <v>59</v>
      </c>
      <c r="D51" s="36" t="s">
        <v>183</v>
      </c>
      <c r="E51" t="e">
        <f>VLOOKUP(C51,'MOMS Risk Level Calculation'!C:I,8,FALSE)</f>
        <v>#REF!</v>
      </c>
    </row>
    <row r="52" spans="2:5" ht="30" x14ac:dyDescent="0.25">
      <c r="B52" s="50" t="s">
        <v>141</v>
      </c>
      <c r="C52" s="31" t="s">
        <v>60</v>
      </c>
      <c r="D52" s="36" t="s">
        <v>184</v>
      </c>
      <c r="E52" t="e">
        <f>VLOOKUP(C52,'MOMS Risk Level Calculation'!C:I,8,FALSE)</f>
        <v>#REF!</v>
      </c>
    </row>
    <row r="53" spans="2:5" ht="45" x14ac:dyDescent="0.25">
      <c r="B53" s="50" t="s">
        <v>141</v>
      </c>
      <c r="C53" s="31" t="s">
        <v>110</v>
      </c>
      <c r="D53" s="36" t="s">
        <v>181</v>
      </c>
      <c r="E53" t="e">
        <f>VLOOKUP(C53,'MOMS Risk Level Calculation'!C:I,8,FALSE)</f>
        <v>#REF!</v>
      </c>
    </row>
    <row r="54" spans="2:5" ht="30" x14ac:dyDescent="0.25">
      <c r="B54" s="50" t="s">
        <v>141</v>
      </c>
      <c r="C54" s="31" t="s">
        <v>130</v>
      </c>
      <c r="D54" s="36" t="s">
        <v>185</v>
      </c>
      <c r="E54" t="e">
        <f>VLOOKUP(C54,'MOMS Risk Level Calculation'!C:I,8,FALSE)</f>
        <v>#REF!</v>
      </c>
    </row>
    <row r="55" spans="2:5" ht="30" x14ac:dyDescent="0.25">
      <c r="B55" s="50" t="s">
        <v>141</v>
      </c>
      <c r="C55" s="31" t="s">
        <v>61</v>
      </c>
      <c r="D55" s="36" t="s">
        <v>180</v>
      </c>
      <c r="E55" t="e">
        <f>VLOOKUP(C55,'MOMS Risk Level Calculation'!C:I,8,FALSE)</f>
        <v>#REF!</v>
      </c>
    </row>
    <row r="56" spans="2:5" ht="30" x14ac:dyDescent="0.25">
      <c r="B56" s="48" t="s">
        <v>141</v>
      </c>
      <c r="C56" s="33" t="s">
        <v>115</v>
      </c>
      <c r="D56" s="34" t="s">
        <v>168</v>
      </c>
      <c r="E56" t="e">
        <f>VLOOKUP(C56,'MOMS Risk Level Calculation'!C:I,8,FALSE)</f>
        <v>#REF!</v>
      </c>
    </row>
    <row r="57" spans="2:5" x14ac:dyDescent="0.25">
      <c r="B57" s="41" t="s">
        <v>85</v>
      </c>
      <c r="C57" s="33" t="s">
        <v>149</v>
      </c>
      <c r="D57" s="34" t="s">
        <v>192</v>
      </c>
      <c r="E57" t="e">
        <f>VLOOKUP(C57,'MOMS Risk Level Calculation'!C:I,8,FALSE)</f>
        <v>#REF!</v>
      </c>
    </row>
    <row r="58" spans="2:5" ht="30" x14ac:dyDescent="0.25">
      <c r="B58" s="41" t="s">
        <v>85</v>
      </c>
      <c r="C58" s="33" t="s">
        <v>143</v>
      </c>
      <c r="D58" s="34" t="s">
        <v>100</v>
      </c>
      <c r="E58" t="e">
        <f>VLOOKUP(C58,'MOMS Risk Level Calculation'!C:I,8,FALSE)</f>
        <v>#REF!</v>
      </c>
    </row>
    <row r="59" spans="2:5" ht="30" x14ac:dyDescent="0.25">
      <c r="B59" s="41" t="s">
        <v>85</v>
      </c>
      <c r="C59" s="33" t="s">
        <v>66</v>
      </c>
      <c r="D59" s="34" t="s">
        <v>169</v>
      </c>
      <c r="E59" t="e">
        <f>VLOOKUP(C59,'MOMS Risk Level Calculation'!C:I,8,FALSE)</f>
        <v>#REF!</v>
      </c>
    </row>
    <row r="60" spans="2:5" ht="30" x14ac:dyDescent="0.25">
      <c r="B60" s="41" t="s">
        <v>85</v>
      </c>
      <c r="C60" s="33" t="s">
        <v>67</v>
      </c>
      <c r="D60" s="34" t="s">
        <v>101</v>
      </c>
      <c r="E60" t="e">
        <f>VLOOKUP(C60,'MOMS Risk Level Calculation'!C:I,8,FALSE)</f>
        <v>#REF!</v>
      </c>
    </row>
  </sheetData>
  <sheetProtection algorithmName="SHA-512" hashValue="bQfbUZOsrfZBsXEtowiGFYGp8/Mc5XD+L45S88UxklmUAVK0ZKNrsQEsJgCBP0LuUKraZIhKsLg3aw+L1vG9+A==" saltValue="xiD3seRFoLXE6LvvT8dNnA==" spinCount="100000" sheet="1" objects="1" scenarios="1" insertColumns="0" insertRows="0" insertHyperlinks="0" sort="0" autoFilter="0" pivotTables="0"/>
  <autoFilter ref="B4:E60"/>
  <mergeCells count="2">
    <mergeCell ref="B1:E1"/>
    <mergeCell ref="A2:E2"/>
  </mergeCells>
  <pageMargins left="0.25" right="0.25" top="0.75" bottom="0.75" header="0.3" footer="0.3"/>
  <pageSetup scale="62"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3"/>
  <sheetViews>
    <sheetView showGridLines="0" workbookViewId="0">
      <selection activeCell="B2" sqref="B2:C2"/>
    </sheetView>
  </sheetViews>
  <sheetFormatPr defaultRowHeight="15" x14ac:dyDescent="0.25"/>
  <cols>
    <col min="1" max="1" width="4.28515625" customWidth="1"/>
    <col min="2" max="2" width="45.28515625" customWidth="1"/>
    <col min="3" max="3" width="80.5703125" customWidth="1"/>
  </cols>
  <sheetData>
    <row r="1" spans="2:12" ht="65.25" customHeight="1" x14ac:dyDescent="0.35">
      <c r="B1" s="67" t="s">
        <v>203</v>
      </c>
      <c r="C1" s="67"/>
      <c r="D1" s="32"/>
      <c r="E1" s="32"/>
      <c r="F1" s="32"/>
      <c r="G1" s="32"/>
      <c r="H1" s="32"/>
      <c r="I1" s="32"/>
      <c r="J1" s="32"/>
      <c r="K1" s="32"/>
      <c r="L1" s="32"/>
    </row>
    <row r="2" spans="2:12" ht="15.75" thickBot="1" x14ac:dyDescent="0.3">
      <c r="B2" s="68" t="s">
        <v>204</v>
      </c>
      <c r="C2" s="68"/>
      <c r="D2" s="32"/>
      <c r="E2" s="32"/>
      <c r="F2" s="32"/>
      <c r="G2" s="32"/>
      <c r="H2" s="32"/>
      <c r="I2" s="32"/>
      <c r="J2" s="32"/>
      <c r="K2" s="32"/>
      <c r="L2" s="32"/>
    </row>
    <row r="3" spans="2:12" ht="15.75" thickTop="1" x14ac:dyDescent="0.25">
      <c r="D3" s="32"/>
      <c r="E3" s="32"/>
      <c r="F3" s="32"/>
      <c r="G3" s="32"/>
      <c r="H3" s="32"/>
      <c r="I3" s="32"/>
      <c r="J3" s="32"/>
      <c r="K3" s="32"/>
      <c r="L3" s="32"/>
    </row>
    <row r="4" spans="2:12" x14ac:dyDescent="0.25">
      <c r="B4" s="30" t="s">
        <v>211</v>
      </c>
      <c r="C4" s="30" t="s">
        <v>206</v>
      </c>
    </row>
    <row r="5" spans="2:12" x14ac:dyDescent="0.25">
      <c r="B5" s="41" t="s">
        <v>197</v>
      </c>
      <c r="C5" s="42" t="s">
        <v>194</v>
      </c>
    </row>
    <row r="6" spans="2:12" ht="30" x14ac:dyDescent="0.25">
      <c r="B6" s="41" t="s">
        <v>199</v>
      </c>
      <c r="C6" s="42" t="s">
        <v>46</v>
      </c>
    </row>
    <row r="7" spans="2:12" x14ac:dyDescent="0.25">
      <c r="B7" s="41" t="s">
        <v>198</v>
      </c>
      <c r="C7" s="42" t="s">
        <v>205</v>
      </c>
    </row>
    <row r="8" spans="2:12" x14ac:dyDescent="0.25">
      <c r="B8" s="41" t="s">
        <v>196</v>
      </c>
      <c r="C8" s="42" t="s">
        <v>195</v>
      </c>
    </row>
    <row r="9" spans="2:12" ht="30" x14ac:dyDescent="0.25">
      <c r="B9" s="41" t="s">
        <v>201</v>
      </c>
      <c r="C9" s="42" t="s">
        <v>200</v>
      </c>
    </row>
    <row r="10" spans="2:12" x14ac:dyDescent="0.25">
      <c r="B10" s="41" t="s">
        <v>208</v>
      </c>
      <c r="C10" s="42" t="s">
        <v>207</v>
      </c>
    </row>
    <row r="11" spans="2:12" ht="30" x14ac:dyDescent="0.25">
      <c r="B11" s="41" t="s">
        <v>210</v>
      </c>
      <c r="C11" s="42" t="s">
        <v>209</v>
      </c>
    </row>
    <row r="13" spans="2:12" ht="75" customHeight="1" x14ac:dyDescent="0.25">
      <c r="B13" s="123" t="s">
        <v>212</v>
      </c>
      <c r="C13" s="123"/>
    </row>
  </sheetData>
  <sheetProtection algorithmName="SHA-512" hashValue="WeL/tsjtNW21pNMAqmST3RXqdjJLxTFcPeKv2/MTZf/mgPImMtw4tH/t2i0ZLEtWROGq9kmmyene/sVO30V0lw==" saltValue="2WCZwi9TuCuXjIUsW65PeA==" spinCount="100000" sheet="1" objects="1" scenarios="1" insertColumns="0" insertRows="0" insertHyperlinks="0" sort="0" autoFilter="0"/>
  <mergeCells count="3">
    <mergeCell ref="B2:C2"/>
    <mergeCell ref="B1:C1"/>
    <mergeCell ref="B13:C13"/>
  </mergeCells>
  <hyperlinks>
    <hyperlink ref="C5" r:id="rId1"/>
    <hyperlink ref="C6" r:id="rId2"/>
    <hyperlink ref="C7" r:id="rId3"/>
    <hyperlink ref="C8" r:id="rId4"/>
    <hyperlink ref="C9" r:id="rId5"/>
    <hyperlink ref="C10" r:id="rId6"/>
    <hyperlink ref="C11" r:id="rId7"/>
  </hyperlinks>
  <pageMargins left="0.7" right="0.7" top="0.75" bottom="0.75" header="0.3" footer="0.3"/>
  <pageSetup scale="70" fitToHeight="0" orientation="portrait" horizontalDpi="1200" verticalDpi="120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Information</vt:lpstr>
      <vt:lpstr>MOMS Assessment</vt:lpstr>
      <vt:lpstr>MOMS Risk Level Calculation</vt:lpstr>
      <vt:lpstr>REF_SMM Marker Criteria</vt:lpstr>
      <vt:lpstr>REF_Resources</vt:lpstr>
      <vt:lpstr>'MOMS Assessment'!Print_Titles</vt:lpstr>
      <vt:lpstr>'MOMS Risk Level Calculation'!Print_Titles</vt:lpstr>
      <vt:lpstr>'REF_SMM Marker Criteria'!Print_Titles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X. Brett</dc:creator>
  <cp:lastModifiedBy>David Paradiso</cp:lastModifiedBy>
  <cp:lastPrinted>2024-07-31T13:01:43Z</cp:lastPrinted>
  <dcterms:created xsi:type="dcterms:W3CDTF">2024-05-20T16:16:02Z</dcterms:created>
  <dcterms:modified xsi:type="dcterms:W3CDTF">2024-09-10T14:07:30Z</dcterms:modified>
</cp:coreProperties>
</file>