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SCAN\MHAP\QIPP\Website\"/>
    </mc:Choice>
  </mc:AlternateContent>
  <xr:revisionPtr revIDLastSave="0" documentId="13_ncr:1_{E89CB599-39A1-4010-880F-4BC9B888BD7E}" xr6:coauthVersionLast="47" xr6:coauthVersionMax="47" xr10:uidLastSave="{00000000-0000-0000-0000-000000000000}"/>
  <bookViews>
    <workbookView xWindow="57480" yWindow="-120" windowWidth="29040" windowHeight="15840" xr2:uid="{D16527C8-4F4A-4BE4-8BA9-625149CE65F3}"/>
  </bookViews>
  <sheets>
    <sheet name="Target Rate Calc." sheetId="1" r:id="rId1"/>
    <sheet name="CY 2021 CCO Measures" sheetId="3" state="hidden" r:id="rId2"/>
    <sheet name="2021 HEDIS" sheetId="2" state="hidden" r:id="rId3"/>
  </sheets>
  <definedNames>
    <definedName name="_xlnm.Print_Area" localSheetId="0">'Target Rate Calc.'!$A$1:$E$19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 l="1"/>
  <c r="L19" i="3" s="1"/>
  <c r="AH18" i="3"/>
  <c r="AF18" i="3"/>
  <c r="K18" i="3"/>
  <c r="J18" i="3" s="1"/>
  <c r="L18" i="3" s="1"/>
  <c r="AH17" i="3"/>
  <c r="L17" i="3"/>
  <c r="K17" i="3"/>
  <c r="J17" i="3"/>
  <c r="AF16" i="3"/>
  <c r="AH16" i="3"/>
  <c r="K16" i="3"/>
  <c r="J16" i="3"/>
  <c r="L16" i="3" s="1"/>
  <c r="AG15" i="3"/>
  <c r="AF15" i="3"/>
  <c r="K15" i="3"/>
  <c r="J15" i="3" s="1"/>
  <c r="L15" i="3" s="1"/>
  <c r="AH14" i="3"/>
  <c r="AG14" i="3"/>
  <c r="AF14" i="3"/>
  <c r="L14" i="3"/>
  <c r="K14" i="3"/>
  <c r="J14" i="3"/>
  <c r="AH13" i="3"/>
  <c r="AG13" i="3"/>
  <c r="K13" i="3"/>
  <c r="J13" i="3"/>
  <c r="L13" i="3" s="1"/>
  <c r="AH12" i="3"/>
  <c r="AG12" i="3"/>
  <c r="K12" i="3"/>
  <c r="J12" i="3" s="1"/>
  <c r="L12" i="3" s="1"/>
  <c r="AG11" i="3"/>
  <c r="AF11" i="3"/>
  <c r="K11" i="3"/>
  <c r="J11" i="3" s="1"/>
  <c r="AF9" i="3"/>
  <c r="K9" i="3"/>
  <c r="J9" i="3" s="1"/>
  <c r="Y20" i="3" l="1"/>
  <c r="AG19" i="3"/>
  <c r="AH11" i="3"/>
  <c r="AH15" i="3"/>
  <c r="AI15" i="3" s="1"/>
  <c r="AF12" i="3"/>
  <c r="AI12" i="3" s="1"/>
  <c r="AF17" i="3"/>
  <c r="AI17" i="3" s="1"/>
  <c r="AF19" i="3"/>
  <c r="AI19" i="3" s="1"/>
  <c r="AH19" i="3"/>
  <c r="AI14" i="3"/>
  <c r="AG9" i="3"/>
  <c r="AG16" i="3"/>
  <c r="AG17" i="3"/>
  <c r="AE20" i="3"/>
  <c r="AF13" i="3"/>
  <c r="AF20" i="3" s="1"/>
  <c r="AG18" i="3"/>
  <c r="AI11" i="3"/>
  <c r="AI18" i="3"/>
  <c r="AG20" i="3"/>
  <c r="AI13" i="3"/>
  <c r="AI16" i="3"/>
  <c r="AH9" i="3"/>
  <c r="AH20" i="3" s="1"/>
  <c r="AI9" i="3" l="1"/>
  <c r="AI20" i="3" s="1"/>
</calcChain>
</file>

<file path=xl/sharedStrings.xml><?xml version="1.0" encoding="utf-8"?>
<sst xmlns="http://schemas.openxmlformats.org/spreadsheetml/2006/main" count="125" uniqueCount="71">
  <si>
    <t xml:space="preserve">Magnolia </t>
  </si>
  <si>
    <t>United</t>
  </si>
  <si>
    <t xml:space="preserve">Quality Measure   </t>
  </si>
  <si>
    <t>Effective Acute Phase Treatment</t>
  </si>
  <si>
    <t>Molina</t>
  </si>
  <si>
    <t>HEDIS 2020       (CY 2019)</t>
  </si>
  <si>
    <t>Target</t>
  </si>
  <si>
    <t xml:space="preserve">NA - Small Denominator Benefit Offered </t>
  </si>
  <si>
    <t>NA</t>
  </si>
  <si>
    <t>(AMR) Total</t>
  </si>
  <si>
    <t xml:space="preserve">Comprehensive Diabetes Care - CDC (SPD) </t>
  </si>
  <si>
    <t>Systemic Corticosteroid</t>
  </si>
  <si>
    <t>children 15 months of age with 6+ visits</t>
  </si>
  <si>
    <t>children 30 months of age with 2+ visits</t>
  </si>
  <si>
    <t>Baseline *</t>
  </si>
  <si>
    <t xml:space="preserve">** 1. Rename Well-Child Visits in the First 30 Months of Life. 2. Remove hybrid specification. 3. Add 15-30 months age range. 4. Remove performance rates for 0–5 visits. 5. Remove the provider type requirement.  </t>
  </si>
  <si>
    <t xml:space="preserve">Adults &amp; Children: Asthma ages 5-64 </t>
  </si>
  <si>
    <t xml:space="preserve">** Well Child Visits - First 30 Months of Life (W30) </t>
  </si>
  <si>
    <t xml:space="preserve">Anti-Depressant Management  </t>
  </si>
  <si>
    <t xml:space="preserve">Adults:  Pharmacotherapy Management of COPD Exacerbation  (PCE) </t>
  </si>
  <si>
    <t xml:space="preserve">Immunizations for Adolescents (IMA) </t>
  </si>
  <si>
    <t>Combination 2</t>
  </si>
  <si>
    <t>HEDIS 2021</t>
  </si>
  <si>
    <t>(CY2020)</t>
  </si>
  <si>
    <t>Magnolia</t>
  </si>
  <si>
    <t>UHC</t>
  </si>
  <si>
    <t>QIPP PPHR A/E Ratio</t>
  </si>
  <si>
    <t>2% improvement over Baseline</t>
  </si>
  <si>
    <t>CCO MSCAN SFY 2024 Incentive/Withhold Program</t>
  </si>
  <si>
    <t>Mississippi Division of Medicaid</t>
  </si>
  <si>
    <t>SFY 2022 Benchmarks</t>
  </si>
  <si>
    <t>Summary for all CCOs</t>
  </si>
  <si>
    <t>CCO MSCAN SFY 2022 Incentive/Withhold Program</t>
  </si>
  <si>
    <t>Sub                
Measure</t>
  </si>
  <si>
    <t>Weight</t>
  </si>
  <si>
    <t>Results
SFY 2022 for CY 2021</t>
  </si>
  <si>
    <t>Incentive Withhold Calculation
July 2022</t>
  </si>
  <si>
    <t>Incentive Withhold Calculation
January 2023</t>
  </si>
  <si>
    <t>Total Payment to CCO</t>
  </si>
  <si>
    <t>HEDIS 2019        (CY 2018)</t>
  </si>
  <si>
    <t>HEDIS 2020        (CY 2019)</t>
  </si>
  <si>
    <t>Benchmark</t>
  </si>
  <si>
    <t>TOTAL</t>
  </si>
  <si>
    <r>
      <t xml:space="preserve">July 2022
% of Target Met </t>
    </r>
    <r>
      <rPr>
        <b/>
        <sz val="8"/>
        <color theme="1"/>
        <rFont val="Arial"/>
        <family val="2"/>
      </rPr>
      <t>(not to exceed 100%)</t>
    </r>
  </si>
  <si>
    <t>Total Payout
August 2022</t>
  </si>
  <si>
    <r>
      <t xml:space="preserve">January 2023
% of Target Met </t>
    </r>
    <r>
      <rPr>
        <b/>
        <sz val="8"/>
        <color theme="1"/>
        <rFont val="Arial"/>
        <family val="2"/>
      </rPr>
      <t>(not to exceed 100%)</t>
    </r>
  </si>
  <si>
    <t>Total Payout
February 2023</t>
  </si>
  <si>
    <t xml:space="preserve">Total Payout
</t>
  </si>
  <si>
    <t>** Well Child Visits - First 30 Months of Life (W30) All Administrative</t>
  </si>
  <si>
    <t>Immunization for Adolescents (IMA)</t>
  </si>
  <si>
    <t xml:space="preserve">Anti-Depressant Management - All  Administrative </t>
  </si>
  <si>
    <t>Effective Continuation Phase Treatment</t>
  </si>
  <si>
    <t xml:space="preserve">Timeliness of Prenatal Care - All  Hybrid </t>
  </si>
  <si>
    <t>HbA1c Testing All Hybrid</t>
  </si>
  <si>
    <t>Patients with Diabetes received Statin Therapy All Administrative</t>
  </si>
  <si>
    <t xml:space="preserve">Children: Asthma ages 5-64 </t>
  </si>
  <si>
    <t>Adults:  Pharmacotherapy Management of COPD Exacerbation  (PCE) - All Administrative</t>
  </si>
  <si>
    <t>Potentially Preventable Hospital Return (PPHR) ***</t>
  </si>
  <si>
    <t>A/E Ratio</t>
  </si>
  <si>
    <t>Total</t>
  </si>
  <si>
    <t>* Baseline Rate = Avg. of Magnolia and United only for CY 2018 &amp; CY 2019</t>
  </si>
  <si>
    <t>*** - During CY 2020, the Division of Medicaid provided quarterly reports to the CCOs of Potentially Preventable Hospital Return (PPHR) that show an Actual-to-Expected (A/E Ratio) for each CCO.  CY 2020 will serve as a Baseline Year. During SFY 22, a metric will be added to the quality measures requiring CCOs to improve their A/E Ratio compared to the Baseline Year by 2.0%. Result is from the July 2022 report for the period 01/01/2020-12/31/2021.
Formula is different from others for the calculation.</t>
  </si>
  <si>
    <t>SFY 2024 Target</t>
  </si>
  <si>
    <t>Blood Pressure Control for Patients with Diabetes</t>
  </si>
  <si>
    <t>Eye Exams for Patients with Diabetes</t>
  </si>
  <si>
    <t>Follow up After Hospitalization for Mental Illness</t>
  </si>
  <si>
    <t>30 Days - Ages 6 to 17</t>
  </si>
  <si>
    <t xml:space="preserve">Timeliness of Prenatal Care </t>
  </si>
  <si>
    <t>Reduction in C-Section Rate</t>
  </si>
  <si>
    <t>2 percentage point improvement over CY 2021 Individual CCO Rate</t>
  </si>
  <si>
    <t>Hemoglobin A1c Control for Patients with Diabetes (&lt;8%)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</si>
</sst>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mmmm\ yyyy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color rgb="FF00206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1" fillId="0" borderId="0" xfId="1" applyFont="1"/>
    <xf numFmtId="10" fontId="1" fillId="5" borderId="8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0" fontId="1" fillId="4" borderId="8" xfId="1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/>
    </xf>
    <xf numFmtId="10" fontId="1" fillId="0" borderId="8" xfId="1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0" fontId="0" fillId="0" borderId="0" xfId="1" applyNumberFormat="1" applyFont="1"/>
    <xf numFmtId="9" fontId="2" fillId="3" borderId="7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9" fontId="2" fillId="3" borderId="17" xfId="1" applyFont="1" applyFill="1" applyBorder="1" applyAlignment="1">
      <alignment horizontal="center" vertical="center" wrapText="1"/>
    </xf>
    <xf numFmtId="165" fontId="9" fillId="7" borderId="8" xfId="0" applyNumberFormat="1" applyFont="1" applyFill="1" applyBorder="1" applyAlignment="1">
      <alignment horizontal="center" vertical="center" wrapText="1"/>
    </xf>
    <xf numFmtId="165" fontId="9" fillId="7" borderId="15" xfId="0" applyNumberFormat="1" applyFont="1" applyFill="1" applyBorder="1" applyAlignment="1">
      <alignment horizontal="center" vertical="center" wrapText="1"/>
    </xf>
    <xf numFmtId="165" fontId="9" fillId="7" borderId="26" xfId="0" applyNumberFormat="1" applyFont="1" applyFill="1" applyBorder="1" applyAlignment="1">
      <alignment horizontal="center" vertical="center" wrapText="1"/>
    </xf>
    <xf numFmtId="165" fontId="9" fillId="7" borderId="27" xfId="0" applyNumberFormat="1" applyFont="1" applyFill="1" applyBorder="1" applyAlignment="1">
      <alignment horizontal="center" vertical="center" wrapText="1"/>
    </xf>
    <xf numFmtId="10" fontId="1" fillId="5" borderId="20" xfId="0" applyNumberFormat="1" applyFont="1" applyFill="1" applyBorder="1" applyAlignment="1">
      <alignment horizontal="center" vertical="center" wrapText="1"/>
    </xf>
    <xf numFmtId="10" fontId="1" fillId="5" borderId="8" xfId="1" applyNumberFormat="1" applyFont="1" applyFill="1" applyBorder="1" applyAlignment="1">
      <alignment horizontal="center" vertical="center" wrapText="1"/>
    </xf>
    <xf numFmtId="10" fontId="1" fillId="0" borderId="8" xfId="1" applyNumberFormat="1" applyFont="1" applyFill="1" applyBorder="1" applyAlignment="1">
      <alignment horizontal="center" vertical="center" wrapText="1"/>
    </xf>
    <xf numFmtId="10" fontId="1" fillId="0" borderId="8" xfId="1" applyNumberFormat="1" applyFont="1" applyBorder="1"/>
    <xf numFmtId="166" fontId="1" fillId="0" borderId="8" xfId="1" applyNumberFormat="1" applyFont="1" applyBorder="1"/>
    <xf numFmtId="44" fontId="1" fillId="0" borderId="8" xfId="3" applyFont="1" applyBorder="1"/>
    <xf numFmtId="44" fontId="1" fillId="0" borderId="20" xfId="3" applyFont="1" applyBorder="1"/>
    <xf numFmtId="44" fontId="1" fillId="0" borderId="29" xfId="3" applyFont="1" applyBorder="1"/>
    <xf numFmtId="9" fontId="1" fillId="4" borderId="8" xfId="1" applyFont="1" applyFill="1" applyBorder="1" applyAlignment="1">
      <alignment horizontal="center" vertical="center" wrapText="1"/>
    </xf>
    <xf numFmtId="10" fontId="1" fillId="8" borderId="8" xfId="1" applyNumberFormat="1" applyFont="1" applyFill="1" applyBorder="1" applyAlignment="1">
      <alignment horizontal="center" vertical="center" wrapText="1"/>
    </xf>
    <xf numFmtId="10" fontId="1" fillId="8" borderId="8" xfId="1" applyNumberFormat="1" applyFont="1" applyFill="1" applyBorder="1"/>
    <xf numFmtId="0" fontId="1" fillId="8" borderId="8" xfId="0" applyFont="1" applyFill="1" applyBorder="1"/>
    <xf numFmtId="44" fontId="1" fillId="8" borderId="8" xfId="3" applyFont="1" applyFill="1" applyBorder="1"/>
    <xf numFmtId="0" fontId="1" fillId="8" borderId="20" xfId="0" applyFont="1" applyFill="1" applyBorder="1"/>
    <xf numFmtId="0" fontId="1" fillId="8" borderId="29" xfId="0" applyFont="1" applyFill="1" applyBorder="1"/>
    <xf numFmtId="10" fontId="1" fillId="0" borderId="20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10" fontId="1" fillId="0" borderId="34" xfId="0" applyNumberFormat="1" applyFont="1" applyBorder="1" applyAlignment="1">
      <alignment vertical="center"/>
    </xf>
    <xf numFmtId="10" fontId="1" fillId="5" borderId="34" xfId="0" applyNumberFormat="1" applyFont="1" applyFill="1" applyBorder="1" applyAlignment="1">
      <alignment horizontal="center" vertical="center" wrapText="1"/>
    </xf>
    <xf numFmtId="10" fontId="1" fillId="0" borderId="34" xfId="0" applyNumberFormat="1" applyFont="1" applyBorder="1" applyAlignment="1">
      <alignment horizontal="center" vertical="center"/>
    </xf>
    <xf numFmtId="43" fontId="1" fillId="0" borderId="34" xfId="2" applyFont="1" applyBorder="1" applyAlignment="1">
      <alignment horizontal="center" vertical="center"/>
    </xf>
    <xf numFmtId="43" fontId="1" fillId="4" borderId="34" xfId="2" applyFont="1" applyFill="1" applyBorder="1" applyAlignment="1">
      <alignment horizontal="left" vertical="center"/>
    </xf>
    <xf numFmtId="10" fontId="1" fillId="5" borderId="34" xfId="1" applyNumberFormat="1" applyFont="1" applyFill="1" applyBorder="1" applyAlignment="1">
      <alignment horizontal="center" vertical="center" wrapText="1"/>
    </xf>
    <xf numFmtId="43" fontId="1" fillId="0" borderId="34" xfId="2" applyFont="1" applyFill="1" applyBorder="1"/>
    <xf numFmtId="10" fontId="1" fillId="0" borderId="34" xfId="1" applyNumberFormat="1" applyFont="1" applyBorder="1"/>
    <xf numFmtId="166" fontId="1" fillId="0" borderId="34" xfId="1" applyNumberFormat="1" applyFont="1" applyBorder="1"/>
    <xf numFmtId="44" fontId="1" fillId="0" borderId="34" xfId="3" applyFont="1" applyBorder="1"/>
    <xf numFmtId="44" fontId="1" fillId="0" borderId="35" xfId="3" applyFont="1" applyBorder="1"/>
    <xf numFmtId="44" fontId="1" fillId="0" borderId="36" xfId="3" applyFont="1" applyBorder="1"/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43" fontId="1" fillId="0" borderId="0" xfId="2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Border="1"/>
    <xf numFmtId="44" fontId="8" fillId="7" borderId="39" xfId="3" applyFont="1" applyFill="1" applyBorder="1"/>
    <xf numFmtId="44" fontId="8" fillId="7" borderId="40" xfId="3" applyFont="1" applyFill="1" applyBorder="1"/>
    <xf numFmtId="10" fontId="11" fillId="0" borderId="0" xfId="1" applyNumberFormat="1" applyFont="1" applyFill="1" applyBorder="1" applyAlignment="1">
      <alignment vertical="center"/>
    </xf>
    <xf numFmtId="10" fontId="11" fillId="0" borderId="0" xfId="1" applyNumberFormat="1" applyFont="1" applyFill="1" applyBorder="1" applyAlignment="1">
      <alignment horizontal="right" vertical="center"/>
    </xf>
    <xf numFmtId="43" fontId="11" fillId="0" borderId="0" xfId="2" applyFont="1" applyFill="1" applyBorder="1"/>
    <xf numFmtId="9" fontId="11" fillId="0" borderId="0" xfId="1" applyFont="1" applyFill="1" applyBorder="1"/>
    <xf numFmtId="0" fontId="1" fillId="0" borderId="0" xfId="0" applyFont="1" applyAlignment="1">
      <alignment horizontal="left" wrapText="1"/>
    </xf>
    <xf numFmtId="9" fontId="1" fillId="0" borderId="0" xfId="1" applyFont="1" applyFill="1" applyBorder="1"/>
    <xf numFmtId="9" fontId="12" fillId="0" borderId="0" xfId="1" applyFont="1" applyFill="1" applyBorder="1" applyAlignment="1"/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10" fontId="1" fillId="0" borderId="8" xfId="1" applyNumberFormat="1" applyFont="1" applyFill="1" applyBorder="1" applyAlignment="1">
      <alignment horizontal="center" vertical="center"/>
    </xf>
    <xf numFmtId="10" fontId="8" fillId="4" borderId="46" xfId="1" applyNumberFormat="1" applyFont="1" applyFill="1" applyBorder="1" applyAlignment="1">
      <alignment horizontal="center" vertical="center" wrapText="1"/>
    </xf>
    <xf numFmtId="10" fontId="1" fillId="5" borderId="46" xfId="0" applyNumberFormat="1" applyFont="1" applyFill="1" applyBorder="1" applyAlignment="1">
      <alignment horizontal="center" vertical="center" wrapText="1"/>
    </xf>
    <xf numFmtId="10" fontId="8" fillId="4" borderId="48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2" fillId="3" borderId="46" xfId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9" fontId="2" fillId="3" borderId="8" xfId="1" applyFont="1" applyFill="1" applyBorder="1" applyAlignment="1">
      <alignment horizontal="center" vertical="center" wrapText="1"/>
    </xf>
    <xf numFmtId="9" fontId="2" fillId="3" borderId="7" xfId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3" borderId="2" xfId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5" fontId="9" fillId="7" borderId="20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9" fillId="7" borderId="29" xfId="0" applyNumberFormat="1" applyFont="1" applyFill="1" applyBorder="1" applyAlignment="1">
      <alignment horizontal="center" vertical="center" wrapText="1"/>
    </xf>
    <xf numFmtId="165" fontId="9" fillId="7" borderId="19" xfId="0" applyNumberFormat="1" applyFont="1" applyFill="1" applyBorder="1" applyAlignment="1">
      <alignment horizontal="center" vertical="center" wrapText="1"/>
    </xf>
    <xf numFmtId="9" fontId="9" fillId="7" borderId="22" xfId="1" applyFont="1" applyFill="1" applyBorder="1" applyAlignment="1">
      <alignment horizontal="center" vertical="center" wrapText="1"/>
    </xf>
    <xf numFmtId="9" fontId="9" fillId="7" borderId="8" xfId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10" fontId="1" fillId="0" borderId="15" xfId="1" applyNumberFormat="1" applyFont="1" applyBorder="1" applyAlignment="1">
      <alignment horizontal="center" vertical="center"/>
    </xf>
    <xf numFmtId="10" fontId="8" fillId="4" borderId="45" xfId="1" applyNumberFormat="1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9" fontId="2" fillId="3" borderId="22" xfId="1" applyFont="1" applyFill="1" applyBorder="1" applyAlignment="1">
      <alignment horizontal="center" vertical="center" wrapText="1"/>
    </xf>
    <xf numFmtId="9" fontId="2" fillId="3" borderId="23" xfId="1" applyFont="1" applyFill="1" applyBorder="1" applyAlignment="1">
      <alignment horizontal="center" vertical="center" wrapText="1"/>
    </xf>
    <xf numFmtId="9" fontId="2" fillId="3" borderId="34" xfId="1" applyFont="1" applyFill="1" applyBorder="1" applyAlignment="1">
      <alignment horizontal="center" vertical="center" wrapText="1"/>
    </xf>
    <xf numFmtId="9" fontId="2" fillId="3" borderId="48" xfId="1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4FE51FC-4090-40FE-948A-92D875AA36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200660</xdr:colOff>
      <xdr:row>28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B270BD-FBC4-4834-934B-834131CF6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660" cy="5378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EF8C-D626-465C-93F6-FB9A7124AE22}">
  <sheetPr>
    <pageSetUpPr fitToPage="1"/>
  </sheetPr>
  <dimension ref="A1:E19"/>
  <sheetViews>
    <sheetView showGridLines="0" tabSelected="1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3" sqref="H13"/>
    </sheetView>
  </sheetViews>
  <sheetFormatPr defaultColWidth="9.28515625" defaultRowHeight="26.25" customHeight="1" x14ac:dyDescent="0.25"/>
  <cols>
    <col min="1" max="1" width="12.42578125" style="1" customWidth="1"/>
    <col min="2" max="2" width="37" style="1" customWidth="1"/>
    <col min="3" max="3" width="26.28515625" style="1" customWidth="1"/>
    <col min="4" max="4" width="20.28515625" style="5" customWidth="1"/>
    <col min="5" max="5" width="29.5703125" style="5" customWidth="1"/>
    <col min="6" max="16384" width="9.28515625" style="1"/>
  </cols>
  <sheetData>
    <row r="1" spans="1:5" ht="33" customHeight="1" thickBot="1" x14ac:dyDescent="0.3">
      <c r="A1" s="81" t="s">
        <v>28</v>
      </c>
      <c r="B1" s="82"/>
      <c r="C1" s="82"/>
      <c r="D1" s="82"/>
      <c r="E1" s="83"/>
    </row>
    <row r="2" spans="1:5" ht="33" customHeight="1" x14ac:dyDescent="0.25">
      <c r="A2" s="136" t="s">
        <v>2</v>
      </c>
      <c r="B2" s="137"/>
      <c r="C2" s="137" t="s">
        <v>33</v>
      </c>
      <c r="D2" s="138" t="s">
        <v>14</v>
      </c>
      <c r="E2" s="139" t="s">
        <v>62</v>
      </c>
    </row>
    <row r="3" spans="1:5" ht="26.1" customHeight="1" x14ac:dyDescent="0.25">
      <c r="A3" s="76"/>
      <c r="B3" s="77"/>
      <c r="C3" s="77"/>
      <c r="D3" s="87"/>
      <c r="E3" s="85"/>
    </row>
    <row r="4" spans="1:5" ht="5.25" customHeight="1" thickBot="1" x14ac:dyDescent="0.3">
      <c r="A4" s="79"/>
      <c r="B4" s="80"/>
      <c r="C4" s="80"/>
      <c r="D4" s="140"/>
      <c r="E4" s="141"/>
    </row>
    <row r="5" spans="1:5" ht="48" customHeight="1" x14ac:dyDescent="0.25">
      <c r="A5" s="86" t="s">
        <v>17</v>
      </c>
      <c r="B5" s="84"/>
      <c r="C5" s="133" t="s">
        <v>12</v>
      </c>
      <c r="D5" s="134">
        <v>0.53711498723323314</v>
      </c>
      <c r="E5" s="135">
        <v>0.56397073659489483</v>
      </c>
    </row>
    <row r="6" spans="1:5" ht="43.35" customHeight="1" x14ac:dyDescent="0.25">
      <c r="A6" s="76"/>
      <c r="B6" s="77"/>
      <c r="C6" s="3" t="s">
        <v>13</v>
      </c>
      <c r="D6" s="6" t="s">
        <v>8</v>
      </c>
      <c r="E6" s="73" t="s">
        <v>8</v>
      </c>
    </row>
    <row r="7" spans="1:5" ht="33.75" customHeight="1" x14ac:dyDescent="0.25">
      <c r="A7" s="76" t="s">
        <v>20</v>
      </c>
      <c r="B7" s="77"/>
      <c r="C7" s="3" t="s">
        <v>21</v>
      </c>
      <c r="D7" s="11">
        <v>0.200272269210509</v>
      </c>
      <c r="E7" s="72">
        <v>0.22520000000000001</v>
      </c>
    </row>
    <row r="8" spans="1:5" ht="33.75" customHeight="1" x14ac:dyDescent="0.25">
      <c r="A8" s="76" t="s">
        <v>18</v>
      </c>
      <c r="B8" s="77"/>
      <c r="C8" s="3" t="s">
        <v>3</v>
      </c>
      <c r="D8" s="11">
        <v>0.52938722907201341</v>
      </c>
      <c r="E8" s="72">
        <v>0.55585659052561409</v>
      </c>
    </row>
    <row r="9" spans="1:5" ht="33.75" customHeight="1" x14ac:dyDescent="0.25">
      <c r="A9" s="76" t="s">
        <v>65</v>
      </c>
      <c r="B9" s="77"/>
      <c r="C9" s="3" t="s">
        <v>66</v>
      </c>
      <c r="D9" s="11"/>
      <c r="E9" s="72">
        <v>0.71360000000000001</v>
      </c>
    </row>
    <row r="10" spans="1:5" ht="33.75" customHeight="1" x14ac:dyDescent="0.25">
      <c r="A10" s="76" t="s">
        <v>67</v>
      </c>
      <c r="B10" s="77"/>
      <c r="C10" s="3"/>
      <c r="D10" s="11">
        <v>0.90136124612241464</v>
      </c>
      <c r="E10" s="72">
        <v>0.94920000000000004</v>
      </c>
    </row>
    <row r="11" spans="1:5" ht="41.25" customHeight="1" x14ac:dyDescent="0.25">
      <c r="A11" s="76" t="s">
        <v>10</v>
      </c>
      <c r="B11" s="77"/>
      <c r="C11" s="70" t="s">
        <v>70</v>
      </c>
      <c r="D11" s="71"/>
      <c r="E11" s="72">
        <v>0.50119999999999998</v>
      </c>
    </row>
    <row r="12" spans="1:5" ht="41.25" customHeight="1" x14ac:dyDescent="0.25">
      <c r="A12" s="76" t="s">
        <v>10</v>
      </c>
      <c r="B12" s="77"/>
      <c r="C12" s="70" t="s">
        <v>63</v>
      </c>
      <c r="D12" s="71"/>
      <c r="E12" s="72">
        <v>0.60829999999999995</v>
      </c>
    </row>
    <row r="13" spans="1:5" ht="41.25" customHeight="1" x14ac:dyDescent="0.25">
      <c r="A13" s="76" t="s">
        <v>10</v>
      </c>
      <c r="B13" s="77"/>
      <c r="C13" s="70" t="s">
        <v>64</v>
      </c>
      <c r="D13" s="71"/>
      <c r="E13" s="72">
        <v>0.51090000000000002</v>
      </c>
    </row>
    <row r="14" spans="1:5" ht="41.25" customHeight="1" x14ac:dyDescent="0.25">
      <c r="A14" s="76" t="s">
        <v>16</v>
      </c>
      <c r="B14" s="77"/>
      <c r="C14" s="3" t="s">
        <v>9</v>
      </c>
      <c r="D14" s="11">
        <v>0.70764310584527701</v>
      </c>
      <c r="E14" s="72">
        <v>0.72889999999999999</v>
      </c>
    </row>
    <row r="15" spans="1:5" ht="64.5" customHeight="1" x14ac:dyDescent="0.25">
      <c r="A15" s="76" t="s">
        <v>19</v>
      </c>
      <c r="B15" s="77"/>
      <c r="C15" s="3" t="s">
        <v>11</v>
      </c>
      <c r="D15" s="11">
        <v>0.5127271207648354</v>
      </c>
      <c r="E15" s="72">
        <v>0.53836347680307717</v>
      </c>
    </row>
    <row r="16" spans="1:5" ht="57.75" customHeight="1" x14ac:dyDescent="0.25">
      <c r="A16" s="76" t="s">
        <v>68</v>
      </c>
      <c r="B16" s="77"/>
      <c r="C16" s="129"/>
      <c r="D16" s="130"/>
      <c r="E16" s="72" t="s">
        <v>69</v>
      </c>
    </row>
    <row r="17" spans="1:5" ht="56.25" customHeight="1" thickBot="1" x14ac:dyDescent="0.3">
      <c r="A17" s="79" t="s">
        <v>26</v>
      </c>
      <c r="B17" s="80"/>
      <c r="C17" s="131"/>
      <c r="D17" s="132"/>
      <c r="E17" s="74" t="s">
        <v>27</v>
      </c>
    </row>
    <row r="18" spans="1:5" ht="19.7" customHeight="1" x14ac:dyDescent="0.25">
      <c r="A18" s="78"/>
      <c r="B18" s="78"/>
      <c r="C18" s="78"/>
    </row>
    <row r="19" spans="1:5" s="2" customFormat="1" ht="34.35" customHeight="1" x14ac:dyDescent="0.25">
      <c r="A19" s="75"/>
      <c r="B19" s="75"/>
      <c r="C19" s="75"/>
      <c r="D19" s="75"/>
      <c r="E19" s="75"/>
    </row>
  </sheetData>
  <sheetProtection sheet="1" objects="1" scenarios="1"/>
  <mergeCells count="21">
    <mergeCell ref="A1:E1"/>
    <mergeCell ref="E2:E4"/>
    <mergeCell ref="C2:C4"/>
    <mergeCell ref="A2:B4"/>
    <mergeCell ref="D2:D4"/>
    <mergeCell ref="A19:E19"/>
    <mergeCell ref="A15:B15"/>
    <mergeCell ref="A5:B6"/>
    <mergeCell ref="A8:B8"/>
    <mergeCell ref="A7:B7"/>
    <mergeCell ref="A9:B9"/>
    <mergeCell ref="A11:B11"/>
    <mergeCell ref="A18:C18"/>
    <mergeCell ref="A14:B14"/>
    <mergeCell ref="A16:B16"/>
    <mergeCell ref="A17:B17"/>
    <mergeCell ref="A12:B12"/>
    <mergeCell ref="A13:B13"/>
    <mergeCell ref="A10:B10"/>
    <mergeCell ref="C16:D16"/>
    <mergeCell ref="C17:D17"/>
  </mergeCells>
  <pageMargins left="0.25" right="0.25" top="0.75" bottom="0.75" header="0.3" footer="0.3"/>
  <pageSetup scale="82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A783-92B1-4FD4-93C0-A4F7EF18730A}">
  <dimension ref="A1:AI38"/>
  <sheetViews>
    <sheetView topLeftCell="G6" zoomScale="115" zoomScaleNormal="115" workbookViewId="0">
      <selection activeCell="N19" sqref="N19:P19"/>
    </sheetView>
  </sheetViews>
  <sheetFormatPr defaultColWidth="9.28515625" defaultRowHeight="15.75" outlineLevelCol="1" x14ac:dyDescent="0.25"/>
  <cols>
    <col min="1" max="1" width="15.5703125" style="1" customWidth="1"/>
    <col min="2" max="2" width="16.42578125" style="1" customWidth="1"/>
    <col min="3" max="3" width="26" style="1" customWidth="1"/>
    <col min="4" max="9" width="9.42578125" style="1" customWidth="1" outlineLevel="1"/>
    <col min="10" max="10" width="9.42578125" style="5" customWidth="1" outlineLevel="1"/>
    <col min="11" max="11" width="10.42578125" style="5" customWidth="1"/>
    <col min="12" max="13" width="16.5703125" style="5" customWidth="1"/>
    <col min="14" max="16" width="16.28515625" style="1" customWidth="1"/>
    <col min="17" max="19" width="16.28515625" style="1" customWidth="1" outlineLevel="1"/>
    <col min="20" max="24" width="18.7109375" style="1" customWidth="1"/>
    <col min="25" max="25" width="25" style="1" customWidth="1"/>
    <col min="26" max="30" width="18.7109375" style="1" customWidth="1" outlineLevel="1"/>
    <col min="31" max="31" width="25" style="1" customWidth="1" outlineLevel="1"/>
    <col min="32" max="34" width="18.7109375" style="1" customWidth="1"/>
    <col min="35" max="35" width="25" style="1" customWidth="1"/>
    <col min="36" max="16384" width="9.28515625" style="1"/>
  </cols>
  <sheetData>
    <row r="1" spans="1:35" ht="18.75" x14ac:dyDescent="0.3">
      <c r="A1" s="16" t="s">
        <v>29</v>
      </c>
    </row>
    <row r="2" spans="1:35" x14ac:dyDescent="0.25">
      <c r="A2" s="17" t="s">
        <v>30</v>
      </c>
    </row>
    <row r="3" spans="1:35" x14ac:dyDescent="0.25">
      <c r="A3" s="17" t="s">
        <v>31</v>
      </c>
    </row>
    <row r="4" spans="1:35" ht="16.5" thickBot="1" x14ac:dyDescent="0.3"/>
    <row r="5" spans="1:35" ht="18.75" thickBot="1" x14ac:dyDescent="0.3">
      <c r="A5" s="96" t="s">
        <v>32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35" x14ac:dyDescent="0.25">
      <c r="A6" s="99" t="s">
        <v>2</v>
      </c>
      <c r="B6" s="92"/>
      <c r="C6" s="104" t="s">
        <v>33</v>
      </c>
      <c r="D6" s="93" t="s">
        <v>0</v>
      </c>
      <c r="E6" s="94"/>
      <c r="F6" s="95" t="s">
        <v>1</v>
      </c>
      <c r="G6" s="94"/>
      <c r="H6" s="91" t="s">
        <v>4</v>
      </c>
      <c r="I6" s="92"/>
      <c r="J6" s="18"/>
      <c r="K6" s="106" t="s">
        <v>14</v>
      </c>
      <c r="L6" s="18"/>
      <c r="M6" s="116" t="s">
        <v>34</v>
      </c>
      <c r="N6" s="107" t="s">
        <v>35</v>
      </c>
      <c r="O6" s="107"/>
      <c r="P6" s="107"/>
      <c r="Q6" s="107"/>
      <c r="R6" s="107"/>
      <c r="S6" s="107"/>
      <c r="T6" s="107" t="s">
        <v>36</v>
      </c>
      <c r="U6" s="107"/>
      <c r="V6" s="107"/>
      <c r="W6" s="107"/>
      <c r="X6" s="107"/>
      <c r="Y6" s="107"/>
      <c r="Z6" s="107" t="s">
        <v>37</v>
      </c>
      <c r="AA6" s="107"/>
      <c r="AB6" s="107"/>
      <c r="AC6" s="107"/>
      <c r="AD6" s="107"/>
      <c r="AE6" s="108"/>
      <c r="AF6" s="107" t="s">
        <v>38</v>
      </c>
      <c r="AG6" s="107"/>
      <c r="AH6" s="108"/>
      <c r="AI6" s="109"/>
    </row>
    <row r="7" spans="1:35" x14ac:dyDescent="0.25">
      <c r="A7" s="100"/>
      <c r="B7" s="101"/>
      <c r="C7" s="105"/>
      <c r="D7" s="110" t="s">
        <v>39</v>
      </c>
      <c r="E7" s="89" t="s">
        <v>5</v>
      </c>
      <c r="F7" s="89" t="s">
        <v>39</v>
      </c>
      <c r="G7" s="89" t="s">
        <v>5</v>
      </c>
      <c r="H7" s="89" t="s">
        <v>39</v>
      </c>
      <c r="I7" s="89" t="s">
        <v>40</v>
      </c>
      <c r="J7" s="15" t="s">
        <v>6</v>
      </c>
      <c r="K7" s="88"/>
      <c r="L7" s="15" t="s">
        <v>41</v>
      </c>
      <c r="M7" s="117"/>
      <c r="N7" s="19" t="s">
        <v>24</v>
      </c>
      <c r="O7" s="19" t="s">
        <v>4</v>
      </c>
      <c r="P7" s="19" t="s">
        <v>1</v>
      </c>
      <c r="Q7" s="19" t="s">
        <v>24</v>
      </c>
      <c r="R7" s="19" t="s">
        <v>4</v>
      </c>
      <c r="S7" s="19" t="s">
        <v>1</v>
      </c>
      <c r="T7" s="19" t="s">
        <v>24</v>
      </c>
      <c r="U7" s="19" t="s">
        <v>4</v>
      </c>
      <c r="V7" s="19" t="s">
        <v>1</v>
      </c>
      <c r="W7" s="19" t="s">
        <v>24</v>
      </c>
      <c r="X7" s="19" t="s">
        <v>4</v>
      </c>
      <c r="Y7" s="19" t="s">
        <v>1</v>
      </c>
      <c r="Z7" s="19" t="s">
        <v>24</v>
      </c>
      <c r="AA7" s="19" t="s">
        <v>4</v>
      </c>
      <c r="AB7" s="19" t="s">
        <v>1</v>
      </c>
      <c r="AC7" s="19" t="s">
        <v>24</v>
      </c>
      <c r="AD7" s="19" t="s">
        <v>4</v>
      </c>
      <c r="AE7" s="19" t="s">
        <v>1</v>
      </c>
      <c r="AF7" s="20" t="s">
        <v>24</v>
      </c>
      <c r="AG7" s="21" t="s">
        <v>4</v>
      </c>
      <c r="AH7" s="19" t="s">
        <v>1</v>
      </c>
      <c r="AI7" s="22" t="s">
        <v>42</v>
      </c>
    </row>
    <row r="8" spans="1:35" ht="16.5" thickBot="1" x14ac:dyDescent="0.3">
      <c r="A8" s="102"/>
      <c r="B8" s="103"/>
      <c r="C8" s="84"/>
      <c r="D8" s="111"/>
      <c r="E8" s="90"/>
      <c r="F8" s="90"/>
      <c r="G8" s="90"/>
      <c r="H8" s="90"/>
      <c r="I8" s="90"/>
      <c r="J8" s="15"/>
      <c r="K8" s="88"/>
      <c r="L8" s="15"/>
      <c r="M8" s="117"/>
      <c r="N8" s="112">
        <v>44743</v>
      </c>
      <c r="O8" s="113"/>
      <c r="P8" s="115"/>
      <c r="Q8" s="112">
        <v>44927</v>
      </c>
      <c r="R8" s="113"/>
      <c r="S8" s="115"/>
      <c r="T8" s="112" t="s">
        <v>43</v>
      </c>
      <c r="U8" s="113"/>
      <c r="V8" s="115"/>
      <c r="W8" s="112" t="s">
        <v>44</v>
      </c>
      <c r="X8" s="113"/>
      <c r="Y8" s="115"/>
      <c r="Z8" s="112" t="s">
        <v>45</v>
      </c>
      <c r="AA8" s="113"/>
      <c r="AB8" s="115"/>
      <c r="AC8" s="112" t="s">
        <v>46</v>
      </c>
      <c r="AD8" s="113"/>
      <c r="AE8" s="115"/>
      <c r="AF8" s="112" t="s">
        <v>47</v>
      </c>
      <c r="AG8" s="113"/>
      <c r="AH8" s="113"/>
      <c r="AI8" s="114"/>
    </row>
    <row r="9" spans="1:35" ht="25.5" x14ac:dyDescent="0.25">
      <c r="A9" s="118" t="s">
        <v>48</v>
      </c>
      <c r="B9" s="119"/>
      <c r="C9" s="4" t="s">
        <v>12</v>
      </c>
      <c r="D9" s="23">
        <v>0.52449999999999997</v>
      </c>
      <c r="E9" s="6">
        <v>0.56569999999999998</v>
      </c>
      <c r="F9" s="6">
        <v>0.55359999999999998</v>
      </c>
      <c r="G9" s="6">
        <v>0.54390000000000005</v>
      </c>
      <c r="H9" s="6" t="s">
        <v>8</v>
      </c>
      <c r="I9" s="6">
        <v>0.32500000000000001</v>
      </c>
      <c r="J9" s="24">
        <f>K9*1.02</f>
        <v>0.55786349999999985</v>
      </c>
      <c r="K9" s="9">
        <f>AVERAGE(D9:G9)</f>
        <v>0.54692499999999988</v>
      </c>
      <c r="L9" s="25">
        <v>0.55789999999999995</v>
      </c>
      <c r="M9" s="24">
        <v>0.1</v>
      </c>
      <c r="N9" s="26">
        <v>0.55810000000000004</v>
      </c>
      <c r="O9" s="26">
        <v>0.54679999999999995</v>
      </c>
      <c r="P9" s="26">
        <v>0.57069999999999999</v>
      </c>
      <c r="Q9" s="26">
        <v>0</v>
      </c>
      <c r="R9" s="26">
        <v>0</v>
      </c>
      <c r="S9" s="26">
        <v>0</v>
      </c>
      <c r="T9" s="27">
        <v>1</v>
      </c>
      <c r="U9" s="27">
        <v>0.98010396128338417</v>
      </c>
      <c r="V9" s="27">
        <v>1</v>
      </c>
      <c r="W9" s="28">
        <v>460754.67</v>
      </c>
      <c r="X9" s="28">
        <v>202703.75</v>
      </c>
      <c r="Y9" s="28">
        <v>420836.51</v>
      </c>
      <c r="Z9" s="27">
        <v>0</v>
      </c>
      <c r="AA9" s="27">
        <v>0</v>
      </c>
      <c r="AB9" s="27">
        <v>0</v>
      </c>
      <c r="AC9" s="28">
        <v>0</v>
      </c>
      <c r="AD9" s="28">
        <v>0</v>
      </c>
      <c r="AE9" s="28">
        <v>0</v>
      </c>
      <c r="AF9" s="28">
        <f>AC9+W9</f>
        <v>460754.67</v>
      </c>
      <c r="AG9" s="29">
        <f t="shared" ref="AG9" si="0">AD9+X9</f>
        <v>202703.75</v>
      </c>
      <c r="AH9" s="28">
        <f>AE9+Y9</f>
        <v>420836.51</v>
      </c>
      <c r="AI9" s="30">
        <f>SUM(AF9:AH9)</f>
        <v>1084294.93</v>
      </c>
    </row>
    <row r="10" spans="1:35" ht="25.5" x14ac:dyDescent="0.25">
      <c r="A10" s="102"/>
      <c r="B10" s="120"/>
      <c r="C10" s="4" t="s">
        <v>13</v>
      </c>
      <c r="D10" s="23" t="s">
        <v>8</v>
      </c>
      <c r="E10" s="6"/>
      <c r="F10" s="6" t="s">
        <v>8</v>
      </c>
      <c r="G10" s="6"/>
      <c r="H10" s="6" t="s">
        <v>8</v>
      </c>
      <c r="I10" s="6"/>
      <c r="J10" s="24"/>
      <c r="K10" s="31"/>
      <c r="L10" s="32"/>
      <c r="M10" s="32"/>
      <c r="N10" s="33"/>
      <c r="O10" s="33"/>
      <c r="P10" s="33"/>
      <c r="Q10" s="33"/>
      <c r="R10" s="33"/>
      <c r="S10" s="33"/>
      <c r="T10" s="34"/>
      <c r="U10" s="34"/>
      <c r="V10" s="34"/>
      <c r="W10" s="34"/>
      <c r="X10" s="34"/>
      <c r="Y10" s="35"/>
      <c r="Z10" s="34"/>
      <c r="AA10" s="34"/>
      <c r="AB10" s="34"/>
      <c r="AC10" s="34"/>
      <c r="AD10" s="34"/>
      <c r="AE10" s="35"/>
      <c r="AF10" s="34"/>
      <c r="AG10" s="36"/>
      <c r="AH10" s="35"/>
      <c r="AI10" s="37"/>
    </row>
    <row r="11" spans="1:35" x14ac:dyDescent="0.25">
      <c r="A11" s="102" t="s">
        <v>49</v>
      </c>
      <c r="B11" s="120"/>
      <c r="C11" s="4" t="s">
        <v>21</v>
      </c>
      <c r="D11" s="23">
        <v>0.18729999999999999</v>
      </c>
      <c r="E11" s="6">
        <v>0.15820000000000001</v>
      </c>
      <c r="F11" s="6">
        <v>0.17269999999999999</v>
      </c>
      <c r="G11" s="6">
        <v>0.22869999999999999</v>
      </c>
      <c r="H11" s="6" t="s">
        <v>8</v>
      </c>
      <c r="I11" s="6">
        <v>0.14380000000000001</v>
      </c>
      <c r="J11" s="24">
        <f>K11*1.02</f>
        <v>0.1904595</v>
      </c>
      <c r="K11" s="9">
        <f t="shared" ref="K11:K18" si="1">AVERAGE(D11:G11)</f>
        <v>0.186725</v>
      </c>
      <c r="L11" s="25">
        <v>0.1905</v>
      </c>
      <c r="M11" s="24">
        <v>0.1</v>
      </c>
      <c r="N11" s="26">
        <v>0.2019</v>
      </c>
      <c r="O11" s="26">
        <v>0.1095</v>
      </c>
      <c r="P11" s="26">
        <v>0.1898</v>
      </c>
      <c r="Q11" s="26">
        <v>0</v>
      </c>
      <c r="R11" s="26">
        <v>0</v>
      </c>
      <c r="S11" s="26">
        <v>0</v>
      </c>
      <c r="T11" s="27">
        <v>1</v>
      </c>
      <c r="U11" s="27">
        <v>0.57480314960629919</v>
      </c>
      <c r="V11" s="27">
        <v>0.99632545931758532</v>
      </c>
      <c r="W11" s="28">
        <v>460754.67</v>
      </c>
      <c r="X11" s="28">
        <v>118879.99</v>
      </c>
      <c r="Y11" s="28">
        <v>419290.13</v>
      </c>
      <c r="Z11" s="27">
        <v>0</v>
      </c>
      <c r="AA11" s="27">
        <v>0</v>
      </c>
      <c r="AB11" s="27">
        <v>0</v>
      </c>
      <c r="AC11" s="28">
        <v>0</v>
      </c>
      <c r="AD11" s="28">
        <v>0</v>
      </c>
      <c r="AE11" s="28">
        <v>0</v>
      </c>
      <c r="AF11" s="28">
        <f t="shared" ref="AF11:AH19" si="2">AC11+W11</f>
        <v>460754.67</v>
      </c>
      <c r="AG11" s="29">
        <f t="shared" si="2"/>
        <v>118879.99</v>
      </c>
      <c r="AH11" s="28">
        <f t="shared" si="2"/>
        <v>419290.13</v>
      </c>
      <c r="AI11" s="30">
        <f t="shared" ref="AI11:AI19" si="3">SUM(AF11:AH11)</f>
        <v>998924.79</v>
      </c>
    </row>
    <row r="12" spans="1:35" ht="25.5" x14ac:dyDescent="0.25">
      <c r="A12" s="76" t="s">
        <v>50</v>
      </c>
      <c r="B12" s="77"/>
      <c r="C12" s="3" t="s">
        <v>3</v>
      </c>
      <c r="D12" s="38">
        <v>0.3876</v>
      </c>
      <c r="E12" s="7">
        <v>0.40339999999999998</v>
      </c>
      <c r="F12" s="7">
        <v>0.39660000000000001</v>
      </c>
      <c r="G12" s="7">
        <v>0.41720000000000002</v>
      </c>
      <c r="H12" s="6" t="s">
        <v>8</v>
      </c>
      <c r="I12" s="10">
        <v>0.7349</v>
      </c>
      <c r="J12" s="11">
        <f t="shared" ref="J12:J18" si="4">K12*1.02</f>
        <v>0.40922400000000003</v>
      </c>
      <c r="K12" s="9">
        <f t="shared" si="1"/>
        <v>0.4012</v>
      </c>
      <c r="L12" s="24">
        <f t="shared" ref="L12:L19" si="5">J12</f>
        <v>0.40922400000000003</v>
      </c>
      <c r="M12" s="24">
        <v>0.1</v>
      </c>
      <c r="N12" s="26">
        <v>0.4945</v>
      </c>
      <c r="O12" s="26">
        <v>0.75309999999999999</v>
      </c>
      <c r="P12" s="26">
        <v>0.48820000000000002</v>
      </c>
      <c r="Q12" s="26">
        <v>0</v>
      </c>
      <c r="R12" s="26">
        <v>0</v>
      </c>
      <c r="S12" s="26">
        <v>0</v>
      </c>
      <c r="T12" s="27">
        <v>1</v>
      </c>
      <c r="U12" s="27">
        <v>1</v>
      </c>
      <c r="V12" s="27">
        <v>1</v>
      </c>
      <c r="W12" s="28">
        <v>460754.67</v>
      </c>
      <c r="X12" s="28">
        <v>206818.62</v>
      </c>
      <c r="Y12" s="28">
        <v>420836.51</v>
      </c>
      <c r="Z12" s="27">
        <v>0</v>
      </c>
      <c r="AA12" s="27">
        <v>0</v>
      </c>
      <c r="AB12" s="27">
        <v>0</v>
      </c>
      <c r="AC12" s="28">
        <v>0</v>
      </c>
      <c r="AD12" s="28">
        <v>0</v>
      </c>
      <c r="AE12" s="28">
        <v>0</v>
      </c>
      <c r="AF12" s="28">
        <f t="shared" si="2"/>
        <v>460754.67</v>
      </c>
      <c r="AG12" s="29">
        <f t="shared" si="2"/>
        <v>206818.62</v>
      </c>
      <c r="AH12" s="28">
        <f t="shared" si="2"/>
        <v>420836.51</v>
      </c>
      <c r="AI12" s="30">
        <f t="shared" si="3"/>
        <v>1088409.8</v>
      </c>
    </row>
    <row r="13" spans="1:35" ht="25.5" x14ac:dyDescent="0.25">
      <c r="A13" s="76"/>
      <c r="B13" s="77"/>
      <c r="C13" s="3" t="s">
        <v>51</v>
      </c>
      <c r="D13" s="38">
        <v>0.23880000000000001</v>
      </c>
      <c r="E13" s="7">
        <v>0.24979999999999999</v>
      </c>
      <c r="F13" s="7">
        <v>0.21590000000000001</v>
      </c>
      <c r="G13" s="7">
        <v>0.25640000000000002</v>
      </c>
      <c r="H13" s="6" t="s">
        <v>8</v>
      </c>
      <c r="I13" s="10">
        <v>0.66269999999999996</v>
      </c>
      <c r="J13" s="11">
        <f t="shared" si="4"/>
        <v>0.24502950000000004</v>
      </c>
      <c r="K13" s="9">
        <f t="shared" si="1"/>
        <v>0.24022500000000002</v>
      </c>
      <c r="L13" s="24">
        <f t="shared" si="5"/>
        <v>0.24502950000000004</v>
      </c>
      <c r="M13" s="24">
        <v>0.1</v>
      </c>
      <c r="N13" s="26">
        <v>0.3165</v>
      </c>
      <c r="O13" s="26">
        <v>0.61180000000000001</v>
      </c>
      <c r="P13" s="26">
        <v>0.31219999999999998</v>
      </c>
      <c r="Q13" s="26">
        <v>0</v>
      </c>
      <c r="R13" s="26">
        <v>0</v>
      </c>
      <c r="S13" s="26">
        <v>0</v>
      </c>
      <c r="T13" s="27">
        <v>1</v>
      </c>
      <c r="U13" s="27">
        <v>1</v>
      </c>
      <c r="V13" s="27">
        <v>1</v>
      </c>
      <c r="W13" s="28">
        <v>460754.67</v>
      </c>
      <c r="X13" s="28">
        <v>206818.62</v>
      </c>
      <c r="Y13" s="28">
        <v>420836.51</v>
      </c>
      <c r="Z13" s="27">
        <v>0</v>
      </c>
      <c r="AA13" s="27">
        <v>0</v>
      </c>
      <c r="AB13" s="27">
        <v>0</v>
      </c>
      <c r="AC13" s="28">
        <v>0</v>
      </c>
      <c r="AD13" s="28">
        <v>0</v>
      </c>
      <c r="AE13" s="28">
        <v>0</v>
      </c>
      <c r="AF13" s="28">
        <f t="shared" si="2"/>
        <v>460754.67</v>
      </c>
      <c r="AG13" s="29">
        <f t="shared" si="2"/>
        <v>206818.62</v>
      </c>
      <c r="AH13" s="28">
        <f t="shared" si="2"/>
        <v>420836.51</v>
      </c>
      <c r="AI13" s="30">
        <f t="shared" si="3"/>
        <v>1088409.8</v>
      </c>
    </row>
    <row r="14" spans="1:35" x14ac:dyDescent="0.25">
      <c r="A14" s="76" t="s">
        <v>52</v>
      </c>
      <c r="B14" s="77"/>
      <c r="C14" s="3"/>
      <c r="D14" s="7">
        <v>0.90269999999999995</v>
      </c>
      <c r="E14" s="7">
        <v>0.96350000000000002</v>
      </c>
      <c r="F14" s="7">
        <v>0.88290000000000002</v>
      </c>
      <c r="G14" s="7">
        <v>0.92210000000000003</v>
      </c>
      <c r="H14" s="6" t="s">
        <v>8</v>
      </c>
      <c r="I14" s="10">
        <v>0.99029999999999996</v>
      </c>
      <c r="J14" s="11">
        <f t="shared" si="4"/>
        <v>0.9361560000000001</v>
      </c>
      <c r="K14" s="9">
        <f t="shared" si="1"/>
        <v>0.91780000000000006</v>
      </c>
      <c r="L14" s="24">
        <f t="shared" si="5"/>
        <v>0.9361560000000001</v>
      </c>
      <c r="M14" s="24">
        <v>0.1</v>
      </c>
      <c r="N14" s="26">
        <v>0.93669999999999998</v>
      </c>
      <c r="O14" s="26">
        <v>0.91239999999999999</v>
      </c>
      <c r="P14" s="26">
        <v>0.93669999999999998</v>
      </c>
      <c r="Q14" s="26">
        <v>0</v>
      </c>
      <c r="R14" s="26">
        <v>0</v>
      </c>
      <c r="S14" s="26">
        <v>0</v>
      </c>
      <c r="T14" s="27">
        <v>1</v>
      </c>
      <c r="U14" s="27">
        <v>0.974623887471746</v>
      </c>
      <c r="V14" s="27">
        <v>1</v>
      </c>
      <c r="W14" s="28">
        <v>460754.67</v>
      </c>
      <c r="X14" s="28">
        <v>201570.37</v>
      </c>
      <c r="Y14" s="28">
        <v>420836.51</v>
      </c>
      <c r="Z14" s="27">
        <v>0</v>
      </c>
      <c r="AA14" s="27">
        <v>0</v>
      </c>
      <c r="AB14" s="27">
        <v>0</v>
      </c>
      <c r="AC14" s="28">
        <v>0</v>
      </c>
      <c r="AD14" s="28">
        <v>0</v>
      </c>
      <c r="AE14" s="28">
        <v>0</v>
      </c>
      <c r="AF14" s="28">
        <f t="shared" si="2"/>
        <v>460754.67</v>
      </c>
      <c r="AG14" s="29">
        <f t="shared" si="2"/>
        <v>201570.37</v>
      </c>
      <c r="AH14" s="28">
        <f t="shared" si="2"/>
        <v>420836.51</v>
      </c>
      <c r="AI14" s="30">
        <f t="shared" si="3"/>
        <v>1083161.55</v>
      </c>
    </row>
    <row r="15" spans="1:35" x14ac:dyDescent="0.25">
      <c r="A15" s="76" t="s">
        <v>10</v>
      </c>
      <c r="B15" s="77"/>
      <c r="C15" s="3" t="s">
        <v>53</v>
      </c>
      <c r="D15" s="7">
        <v>0.88080000000000003</v>
      </c>
      <c r="E15" s="7">
        <v>0.87829999999999997</v>
      </c>
      <c r="F15" s="7">
        <v>0.84430000000000005</v>
      </c>
      <c r="G15" s="7">
        <v>0.84179999999999999</v>
      </c>
      <c r="H15" s="6" t="s">
        <v>8</v>
      </c>
      <c r="I15" s="10">
        <v>0.88370000000000004</v>
      </c>
      <c r="J15" s="11">
        <f t="shared" si="4"/>
        <v>0.87852600000000003</v>
      </c>
      <c r="K15" s="9">
        <f t="shared" si="1"/>
        <v>0.86130000000000007</v>
      </c>
      <c r="L15" s="24">
        <f t="shared" si="5"/>
        <v>0.87852600000000003</v>
      </c>
      <c r="M15" s="24">
        <v>0.1</v>
      </c>
      <c r="N15" s="26">
        <v>0.88319999999999999</v>
      </c>
      <c r="O15" s="26">
        <v>0.82</v>
      </c>
      <c r="P15" s="26">
        <v>0.90510000000000002</v>
      </c>
      <c r="Q15" s="26">
        <v>0</v>
      </c>
      <c r="R15" s="26">
        <v>0</v>
      </c>
      <c r="S15" s="26">
        <v>0</v>
      </c>
      <c r="T15" s="27">
        <v>1</v>
      </c>
      <c r="U15" s="27">
        <v>0.93338159599146742</v>
      </c>
      <c r="V15" s="27">
        <v>1</v>
      </c>
      <c r="W15" s="28">
        <v>460754.67</v>
      </c>
      <c r="X15" s="28">
        <v>193040.69</v>
      </c>
      <c r="Y15" s="28">
        <v>420836.51</v>
      </c>
      <c r="Z15" s="27">
        <v>0</v>
      </c>
      <c r="AA15" s="27">
        <v>0</v>
      </c>
      <c r="AB15" s="27">
        <v>0</v>
      </c>
      <c r="AC15" s="28">
        <v>0</v>
      </c>
      <c r="AD15" s="28">
        <v>0</v>
      </c>
      <c r="AE15" s="28">
        <v>0</v>
      </c>
      <c r="AF15" s="28">
        <f t="shared" si="2"/>
        <v>460754.67</v>
      </c>
      <c r="AG15" s="29">
        <f t="shared" si="2"/>
        <v>193040.69</v>
      </c>
      <c r="AH15" s="28">
        <f t="shared" si="2"/>
        <v>420836.51</v>
      </c>
      <c r="AI15" s="30">
        <f t="shared" si="3"/>
        <v>1074631.8700000001</v>
      </c>
    </row>
    <row r="16" spans="1:35" ht="94.5" x14ac:dyDescent="0.25">
      <c r="A16" s="76"/>
      <c r="B16" s="77"/>
      <c r="C16" s="3" t="s">
        <v>54</v>
      </c>
      <c r="D16" s="7">
        <v>0.57189999999999996</v>
      </c>
      <c r="E16" s="7">
        <v>0.58409999999999995</v>
      </c>
      <c r="F16" s="7">
        <v>0.49619999999999997</v>
      </c>
      <c r="G16" s="7">
        <v>0.54659999999999997</v>
      </c>
      <c r="H16" s="6" t="s">
        <v>8</v>
      </c>
      <c r="I16" s="8" t="s">
        <v>7</v>
      </c>
      <c r="J16" s="11">
        <f t="shared" si="4"/>
        <v>0.56069400000000003</v>
      </c>
      <c r="K16" s="9">
        <f t="shared" si="1"/>
        <v>0.54969999999999997</v>
      </c>
      <c r="L16" s="24">
        <f t="shared" si="5"/>
        <v>0.56069400000000003</v>
      </c>
      <c r="M16" s="24">
        <v>0.1</v>
      </c>
      <c r="N16" s="26">
        <v>0.60860000000000003</v>
      </c>
      <c r="O16" s="26">
        <v>0.51359999999999995</v>
      </c>
      <c r="P16" s="26">
        <v>0.57699999999999996</v>
      </c>
      <c r="Q16" s="26">
        <v>0</v>
      </c>
      <c r="R16" s="26">
        <v>0</v>
      </c>
      <c r="S16" s="26">
        <v>0</v>
      </c>
      <c r="T16" s="27">
        <v>1</v>
      </c>
      <c r="U16" s="27">
        <v>0.9160076619332469</v>
      </c>
      <c r="V16" s="27">
        <v>1</v>
      </c>
      <c r="W16" s="28">
        <v>460754.67</v>
      </c>
      <c r="X16" s="28">
        <v>189447.44</v>
      </c>
      <c r="Y16" s="28">
        <v>420836.51</v>
      </c>
      <c r="Z16" s="27">
        <v>0</v>
      </c>
      <c r="AA16" s="27">
        <v>0</v>
      </c>
      <c r="AB16" s="27">
        <v>0</v>
      </c>
      <c r="AC16" s="28">
        <v>0</v>
      </c>
      <c r="AD16" s="28">
        <v>0</v>
      </c>
      <c r="AE16" s="28">
        <v>0</v>
      </c>
      <c r="AF16" s="28">
        <f t="shared" si="2"/>
        <v>460754.67</v>
      </c>
      <c r="AG16" s="29">
        <f t="shared" si="2"/>
        <v>189447.44</v>
      </c>
      <c r="AH16" s="28">
        <f t="shared" si="2"/>
        <v>420836.51</v>
      </c>
      <c r="AI16" s="30">
        <f t="shared" si="3"/>
        <v>1071038.6200000001</v>
      </c>
    </row>
    <row r="17" spans="1:35" x14ac:dyDescent="0.25">
      <c r="A17" s="122" t="s">
        <v>55</v>
      </c>
      <c r="B17" s="123"/>
      <c r="C17" s="3" t="s">
        <v>9</v>
      </c>
      <c r="D17" s="7">
        <v>0.67230000000000001</v>
      </c>
      <c r="E17" s="7">
        <v>0.69989999999999997</v>
      </c>
      <c r="F17" s="7">
        <v>0.71619999999999995</v>
      </c>
      <c r="G17" s="7">
        <v>0.70699999999999996</v>
      </c>
      <c r="H17" s="6" t="s">
        <v>8</v>
      </c>
      <c r="I17" s="39">
        <v>0</v>
      </c>
      <c r="J17" s="11">
        <f t="shared" si="4"/>
        <v>0.71282699999999999</v>
      </c>
      <c r="K17" s="9">
        <f t="shared" si="1"/>
        <v>0.69884999999999997</v>
      </c>
      <c r="L17" s="24">
        <f t="shared" si="5"/>
        <v>0.71282699999999999</v>
      </c>
      <c r="M17" s="24">
        <v>0.1</v>
      </c>
      <c r="N17" s="26">
        <v>0.7117</v>
      </c>
      <c r="O17" s="26">
        <v>0.64749999999999996</v>
      </c>
      <c r="P17" s="26">
        <v>0.73360000000000003</v>
      </c>
      <c r="Q17" s="26">
        <v>0</v>
      </c>
      <c r="R17" s="26">
        <v>0</v>
      </c>
      <c r="S17" s="26">
        <v>0</v>
      </c>
      <c r="T17" s="27">
        <v>0.99841897122303169</v>
      </c>
      <c r="U17" s="27">
        <v>0.90835504266813683</v>
      </c>
      <c r="V17" s="27">
        <v>1</v>
      </c>
      <c r="W17" s="28">
        <v>460026.2</v>
      </c>
      <c r="X17" s="28">
        <v>187864.74</v>
      </c>
      <c r="Y17" s="28">
        <v>420836.51</v>
      </c>
      <c r="Z17" s="27">
        <v>0</v>
      </c>
      <c r="AA17" s="27">
        <v>0</v>
      </c>
      <c r="AB17" s="27">
        <v>0</v>
      </c>
      <c r="AC17" s="28">
        <v>0</v>
      </c>
      <c r="AD17" s="28">
        <v>0</v>
      </c>
      <c r="AE17" s="28">
        <v>0</v>
      </c>
      <c r="AF17" s="28">
        <f t="shared" si="2"/>
        <v>460026.2</v>
      </c>
      <c r="AG17" s="29">
        <f t="shared" si="2"/>
        <v>187864.74</v>
      </c>
      <c r="AH17" s="28">
        <f t="shared" si="2"/>
        <v>420836.51</v>
      </c>
      <c r="AI17" s="30">
        <f t="shared" si="3"/>
        <v>1068727.45</v>
      </c>
    </row>
    <row r="18" spans="1:35" x14ac:dyDescent="0.25">
      <c r="A18" s="118" t="s">
        <v>56</v>
      </c>
      <c r="B18" s="119"/>
      <c r="C18" s="3" t="s">
        <v>11</v>
      </c>
      <c r="D18" s="7">
        <v>0.4153</v>
      </c>
      <c r="E18" s="7">
        <v>0.4577</v>
      </c>
      <c r="F18" s="7">
        <v>0.4133</v>
      </c>
      <c r="G18" s="7">
        <v>0.4224</v>
      </c>
      <c r="H18" s="6" t="s">
        <v>8</v>
      </c>
      <c r="I18" s="10">
        <v>0.6</v>
      </c>
      <c r="J18" s="11">
        <f t="shared" si="4"/>
        <v>0.43571849999999995</v>
      </c>
      <c r="K18" s="9">
        <f t="shared" si="1"/>
        <v>0.42717499999999997</v>
      </c>
      <c r="L18" s="24">
        <f t="shared" si="5"/>
        <v>0.43571849999999995</v>
      </c>
      <c r="M18" s="24">
        <v>0.1</v>
      </c>
      <c r="N18" s="26">
        <v>0.51480000000000004</v>
      </c>
      <c r="O18" s="26">
        <v>0.6048</v>
      </c>
      <c r="P18" s="26">
        <v>0.4889</v>
      </c>
      <c r="Q18" s="26">
        <v>0</v>
      </c>
      <c r="R18" s="26">
        <v>0</v>
      </c>
      <c r="S18" s="26">
        <v>0</v>
      </c>
      <c r="T18" s="27">
        <v>1</v>
      </c>
      <c r="U18" s="27">
        <v>1</v>
      </c>
      <c r="V18" s="27">
        <v>1</v>
      </c>
      <c r="W18" s="28">
        <v>460754.67</v>
      </c>
      <c r="X18" s="28">
        <v>206818.62</v>
      </c>
      <c r="Y18" s="28">
        <v>420836.51</v>
      </c>
      <c r="Z18" s="27">
        <v>0</v>
      </c>
      <c r="AA18" s="27">
        <v>0</v>
      </c>
      <c r="AB18" s="27">
        <v>0</v>
      </c>
      <c r="AC18" s="28">
        <v>0</v>
      </c>
      <c r="AD18" s="28">
        <v>0</v>
      </c>
      <c r="AE18" s="28">
        <v>0</v>
      </c>
      <c r="AF18" s="28">
        <f t="shared" si="2"/>
        <v>460754.67</v>
      </c>
      <c r="AG18" s="29">
        <f t="shared" si="2"/>
        <v>206818.62</v>
      </c>
      <c r="AH18" s="28">
        <f t="shared" si="2"/>
        <v>420836.51</v>
      </c>
      <c r="AI18" s="30">
        <f t="shared" si="3"/>
        <v>1088409.8</v>
      </c>
    </row>
    <row r="19" spans="1:35" ht="16.5" thickBot="1" x14ac:dyDescent="0.3">
      <c r="A19" s="124" t="s">
        <v>57</v>
      </c>
      <c r="B19" s="125"/>
      <c r="C19" s="40" t="s">
        <v>58</v>
      </c>
      <c r="D19" s="41"/>
      <c r="E19" s="41"/>
      <c r="F19" s="41"/>
      <c r="G19" s="41"/>
      <c r="H19" s="42"/>
      <c r="I19" s="43"/>
      <c r="J19" s="44">
        <f>K19*0.98</f>
        <v>0.99960000000000004</v>
      </c>
      <c r="K19" s="45">
        <v>1.02</v>
      </c>
      <c r="L19" s="44">
        <f t="shared" si="5"/>
        <v>0.99960000000000004</v>
      </c>
      <c r="M19" s="46">
        <v>0.1</v>
      </c>
      <c r="N19" s="47">
        <v>1.01</v>
      </c>
      <c r="O19" s="47">
        <v>0.95</v>
      </c>
      <c r="P19" s="47">
        <v>0.95</v>
      </c>
      <c r="Q19" s="48">
        <v>0</v>
      </c>
      <c r="R19" s="48">
        <v>0</v>
      </c>
      <c r="S19" s="48">
        <v>0</v>
      </c>
      <c r="T19" s="49">
        <v>0.98970297029702969</v>
      </c>
      <c r="U19" s="49">
        <v>1</v>
      </c>
      <c r="V19" s="49">
        <v>0.98</v>
      </c>
      <c r="W19" s="50">
        <v>456010.26</v>
      </c>
      <c r="X19" s="50">
        <v>206818.62</v>
      </c>
      <c r="Y19" s="50">
        <v>412419.78</v>
      </c>
      <c r="Z19" s="49">
        <v>0</v>
      </c>
      <c r="AA19" s="49">
        <v>0</v>
      </c>
      <c r="AB19" s="49">
        <v>0</v>
      </c>
      <c r="AC19" s="50">
        <v>0</v>
      </c>
      <c r="AD19" s="50">
        <v>0</v>
      </c>
      <c r="AE19" s="50">
        <v>0</v>
      </c>
      <c r="AF19" s="50">
        <f t="shared" si="2"/>
        <v>456010.26</v>
      </c>
      <c r="AG19" s="51">
        <f t="shared" si="2"/>
        <v>206818.62</v>
      </c>
      <c r="AH19" s="50">
        <f t="shared" si="2"/>
        <v>412419.78</v>
      </c>
      <c r="AI19" s="52">
        <f t="shared" si="3"/>
        <v>1075248.6600000001</v>
      </c>
    </row>
    <row r="20" spans="1:35" ht="16.5" thickBot="1" x14ac:dyDescent="0.3">
      <c r="A20" s="126" t="s">
        <v>59</v>
      </c>
      <c r="B20" s="127"/>
      <c r="C20" s="53"/>
      <c r="D20" s="54"/>
      <c r="E20" s="54"/>
      <c r="F20" s="54"/>
      <c r="G20" s="54"/>
      <c r="H20" s="55"/>
      <c r="I20" s="56"/>
      <c r="J20" s="57"/>
      <c r="K20" s="57"/>
      <c r="L20" s="57"/>
      <c r="M20" s="58"/>
      <c r="T20" s="59"/>
      <c r="U20" s="59"/>
      <c r="V20" s="59"/>
      <c r="W20" s="59"/>
      <c r="X20" s="59"/>
      <c r="Y20" s="60">
        <f>SUM(Y9:Y19)</f>
        <v>4198401.9899999993</v>
      </c>
      <c r="Z20" s="59"/>
      <c r="AA20" s="59"/>
      <c r="AB20" s="59"/>
      <c r="AC20" s="59"/>
      <c r="AD20" s="59"/>
      <c r="AE20" s="61">
        <f>SUM(AE9:AE19)</f>
        <v>0</v>
      </c>
      <c r="AF20" s="61">
        <f t="shared" ref="AF20:AI20" si="6">SUM(AF9:AF19)</f>
        <v>4602073.82</v>
      </c>
      <c r="AG20" s="61">
        <f t="shared" si="6"/>
        <v>1920781.46</v>
      </c>
      <c r="AH20" s="61">
        <f t="shared" si="6"/>
        <v>4198401.9899999993</v>
      </c>
      <c r="AI20" s="61">
        <f t="shared" si="6"/>
        <v>10721257.270000001</v>
      </c>
    </row>
    <row r="21" spans="1:35" x14ac:dyDescent="0.25">
      <c r="J21" s="1"/>
      <c r="K21" s="1"/>
      <c r="L21" s="1"/>
      <c r="M21" s="1"/>
    </row>
    <row r="22" spans="1:3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S22" s="62"/>
      <c r="T22" s="62"/>
      <c r="U22" s="63"/>
      <c r="V22" s="63"/>
      <c r="W22" s="63"/>
      <c r="X22" s="63"/>
      <c r="Y22" s="64"/>
      <c r="Z22" s="62"/>
      <c r="AA22" s="63"/>
      <c r="AB22" s="63"/>
      <c r="AC22" s="63"/>
      <c r="AD22" s="63"/>
      <c r="AE22" s="64"/>
      <c r="AF22" s="63"/>
      <c r="AG22" s="63"/>
      <c r="AH22" s="63"/>
      <c r="AI22" s="64">
        <v>0</v>
      </c>
    </row>
    <row r="23" spans="1:3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S23" s="62"/>
      <c r="T23" s="62"/>
      <c r="U23" s="63"/>
      <c r="V23" s="63"/>
      <c r="W23" s="63"/>
      <c r="X23" s="63"/>
      <c r="Y23" s="65"/>
      <c r="Z23" s="62"/>
      <c r="AA23" s="63"/>
      <c r="AB23" s="63"/>
      <c r="AC23" s="63"/>
      <c r="AD23" s="63"/>
      <c r="AE23" s="65"/>
      <c r="AF23" s="63"/>
      <c r="AG23" s="63"/>
      <c r="AH23" s="63"/>
      <c r="AI23" s="65"/>
    </row>
    <row r="24" spans="1:3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6"/>
      <c r="S24" s="62"/>
      <c r="T24" s="62"/>
      <c r="U24" s="63"/>
      <c r="V24" s="63"/>
      <c r="W24" s="63"/>
      <c r="X24" s="63"/>
      <c r="Y24" s="64"/>
      <c r="Z24" s="62"/>
      <c r="AA24" s="63"/>
      <c r="AB24" s="63"/>
      <c r="AC24" s="63"/>
      <c r="AD24" s="63"/>
      <c r="AE24" s="64"/>
      <c r="AF24" s="63"/>
      <c r="AG24" s="63"/>
      <c r="AH24" s="63"/>
      <c r="AI24" s="64"/>
    </row>
    <row r="25" spans="1:3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6"/>
      <c r="S25" s="62"/>
      <c r="T25" s="62"/>
      <c r="U25" s="63"/>
      <c r="V25" s="63"/>
      <c r="W25" s="63"/>
      <c r="X25" s="63"/>
      <c r="Y25" s="64"/>
      <c r="Z25" s="62"/>
      <c r="AA25" s="63"/>
      <c r="AB25" s="63"/>
      <c r="AC25" s="63"/>
      <c r="AD25" s="63"/>
      <c r="AE25" s="64"/>
      <c r="AF25" s="63"/>
      <c r="AG25" s="63"/>
      <c r="AH25" s="63"/>
      <c r="AI25" s="64"/>
    </row>
    <row r="28" spans="1:35" x14ac:dyDescent="0.25">
      <c r="M28" s="128" t="s">
        <v>60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</row>
    <row r="29" spans="1:35" x14ac:dyDescent="0.25">
      <c r="M29" s="121" t="s">
        <v>15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</row>
    <row r="30" spans="1:35" x14ac:dyDescent="0.25"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35" x14ac:dyDescent="0.25">
      <c r="M31" s="121" t="s">
        <v>61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</row>
    <row r="32" spans="1:35" x14ac:dyDescent="0.25"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3:35" x14ac:dyDescent="0.25">
      <c r="M33" s="67"/>
    </row>
    <row r="34" spans="13:35" x14ac:dyDescent="0.25"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3:35" x14ac:dyDescent="0.25"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13:35" x14ac:dyDescent="0.25"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3:35" x14ac:dyDescent="0.25"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3:35" x14ac:dyDescent="0.25"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</sheetData>
  <mergeCells count="37">
    <mergeCell ref="M31:AB32"/>
    <mergeCell ref="A17:B17"/>
    <mergeCell ref="A18:B18"/>
    <mergeCell ref="A19:B19"/>
    <mergeCell ref="A20:B20"/>
    <mergeCell ref="M28:AB28"/>
    <mergeCell ref="M29:AB30"/>
    <mergeCell ref="A15:B16"/>
    <mergeCell ref="N8:P8"/>
    <mergeCell ref="Q8:S8"/>
    <mergeCell ref="T8:V8"/>
    <mergeCell ref="W8:Y8"/>
    <mergeCell ref="M6:M8"/>
    <mergeCell ref="N6:S6"/>
    <mergeCell ref="T6:Y6"/>
    <mergeCell ref="A9:B10"/>
    <mergeCell ref="A11:B11"/>
    <mergeCell ref="A12:B13"/>
    <mergeCell ref="A14:B14"/>
    <mergeCell ref="Z6:AE6"/>
    <mergeCell ref="AF6:AI6"/>
    <mergeCell ref="D7:D8"/>
    <mergeCell ref="E7:E8"/>
    <mergeCell ref="F7:F8"/>
    <mergeCell ref="G7:G8"/>
    <mergeCell ref="H7:H8"/>
    <mergeCell ref="AF8:AI8"/>
    <mergeCell ref="Z8:AB8"/>
    <mergeCell ref="AC8:AE8"/>
    <mergeCell ref="A5:L5"/>
    <mergeCell ref="A6:B8"/>
    <mergeCell ref="C6:C8"/>
    <mergeCell ref="D6:E6"/>
    <mergeCell ref="F6:G6"/>
    <mergeCell ref="H6:I6"/>
    <mergeCell ref="K6:K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B8A74-464B-4869-AABD-FCC1AB902909}">
  <dimension ref="G3:K26"/>
  <sheetViews>
    <sheetView zoomScale="175" zoomScaleNormal="175" workbookViewId="0">
      <selection activeCell="G7" sqref="G7"/>
    </sheetView>
  </sheetViews>
  <sheetFormatPr defaultRowHeight="15" x14ac:dyDescent="0.25"/>
  <cols>
    <col min="7" max="7" width="10.42578125" customWidth="1"/>
    <col min="9" max="9" width="10.28515625" customWidth="1"/>
    <col min="11" max="11" width="10.28515625" customWidth="1"/>
  </cols>
  <sheetData>
    <row r="3" spans="7:11" x14ac:dyDescent="0.25">
      <c r="G3" t="s">
        <v>22</v>
      </c>
      <c r="I3" t="s">
        <v>22</v>
      </c>
      <c r="K3" t="s">
        <v>22</v>
      </c>
    </row>
    <row r="4" spans="7:11" x14ac:dyDescent="0.25">
      <c r="G4" t="s">
        <v>23</v>
      </c>
      <c r="I4" t="s">
        <v>23</v>
      </c>
      <c r="K4" t="s">
        <v>23</v>
      </c>
    </row>
    <row r="5" spans="7:11" x14ac:dyDescent="0.25">
      <c r="G5" t="s">
        <v>24</v>
      </c>
      <c r="I5" t="s">
        <v>25</v>
      </c>
      <c r="K5" t="s">
        <v>4</v>
      </c>
    </row>
    <row r="7" spans="7:11" x14ac:dyDescent="0.25">
      <c r="G7" s="14">
        <v>0.51780000000000004</v>
      </c>
      <c r="I7" s="12">
        <v>0.51300000000000001</v>
      </c>
      <c r="K7" s="12">
        <v>0.50090000000000001</v>
      </c>
    </row>
    <row r="9" spans="7:11" x14ac:dyDescent="0.25">
      <c r="G9" s="14">
        <v>0.66669999999999996</v>
      </c>
      <c r="I9" s="12">
        <v>0.65249999999999997</v>
      </c>
      <c r="K9" s="12">
        <v>0.51229999999999998</v>
      </c>
    </row>
    <row r="10" spans="7:11" x14ac:dyDescent="0.25">
      <c r="G10" s="14"/>
    </row>
    <row r="11" spans="7:11" x14ac:dyDescent="0.25">
      <c r="G11" s="14">
        <v>0.2482</v>
      </c>
      <c r="I11" s="12">
        <v>0.2482</v>
      </c>
      <c r="K11" s="12">
        <v>0.1022</v>
      </c>
    </row>
    <row r="12" spans="7:11" x14ac:dyDescent="0.25">
      <c r="G12" s="14"/>
    </row>
    <row r="13" spans="7:11" x14ac:dyDescent="0.25">
      <c r="G13" s="14">
        <v>0.46039999999999998</v>
      </c>
      <c r="I13" s="12">
        <v>0.4677</v>
      </c>
      <c r="K13" s="12">
        <v>0.74760000000000004</v>
      </c>
    </row>
    <row r="14" spans="7:11" x14ac:dyDescent="0.25">
      <c r="G14" s="14"/>
    </row>
    <row r="15" spans="7:11" x14ac:dyDescent="0.25">
      <c r="G15" s="14">
        <v>0.28510000000000002</v>
      </c>
      <c r="I15" s="12">
        <v>0.30430000000000001</v>
      </c>
      <c r="K15" s="12">
        <v>0.58889999999999998</v>
      </c>
    </row>
    <row r="16" spans="7:11" x14ac:dyDescent="0.25">
      <c r="G16" s="14"/>
    </row>
    <row r="17" spans="7:11" x14ac:dyDescent="0.25">
      <c r="G17" s="14">
        <v>0.92210000000000003</v>
      </c>
      <c r="I17" s="12">
        <v>0.91479999999999995</v>
      </c>
      <c r="K17" s="12">
        <v>0.95379999999999998</v>
      </c>
    </row>
    <row r="18" spans="7:11" x14ac:dyDescent="0.25">
      <c r="G18" s="14"/>
    </row>
    <row r="19" spans="7:11" x14ac:dyDescent="0.25">
      <c r="G19" s="14">
        <v>0.87590000000000001</v>
      </c>
      <c r="I19" s="12">
        <v>0.81269999999999998</v>
      </c>
      <c r="K19" s="13">
        <v>0.82</v>
      </c>
    </row>
    <row r="20" spans="7:11" x14ac:dyDescent="0.25">
      <c r="G20" s="14"/>
    </row>
    <row r="21" spans="7:11" x14ac:dyDescent="0.25">
      <c r="G21" s="14">
        <v>0.59430000000000005</v>
      </c>
      <c r="I21" s="12">
        <v>0.57830000000000004</v>
      </c>
      <c r="K21" s="12">
        <v>0.52139999999999997</v>
      </c>
    </row>
    <row r="22" spans="7:11" x14ac:dyDescent="0.25">
      <c r="G22" s="14"/>
    </row>
    <row r="23" spans="7:11" x14ac:dyDescent="0.25">
      <c r="G23" s="14">
        <v>0.71089999999999998</v>
      </c>
      <c r="I23" s="12">
        <v>0.74080000000000001</v>
      </c>
      <c r="K23" s="12">
        <v>0.62890000000000001</v>
      </c>
    </row>
    <row r="24" spans="7:11" x14ac:dyDescent="0.25">
      <c r="G24" s="14"/>
    </row>
    <row r="25" spans="7:11" x14ac:dyDescent="0.25">
      <c r="G25" s="14"/>
    </row>
    <row r="26" spans="7:11" x14ac:dyDescent="0.25">
      <c r="G26" s="14">
        <v>0.45040000000000002</v>
      </c>
      <c r="I26" s="12">
        <v>0.54020000000000001</v>
      </c>
      <c r="K26" s="12">
        <v>0.54390000000000005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Target Rate Calc.</vt:lpstr>
      <vt:lpstr>CY 2021 CCO Measures</vt:lpstr>
      <vt:lpstr>2021 HEDIS</vt:lpstr>
      <vt:lpstr>'Target Rate Calc.'!Print_Area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Dick</dc:creator>
  <cp:lastModifiedBy>Lisa C. Shaw</cp:lastModifiedBy>
  <cp:lastPrinted>2023-05-17T20:10:10Z</cp:lastPrinted>
  <dcterms:created xsi:type="dcterms:W3CDTF">2020-10-13T21:06:41Z</dcterms:created>
  <dcterms:modified xsi:type="dcterms:W3CDTF">2023-05-17T20:10:14Z</dcterms:modified>
</cp:coreProperties>
</file>