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xternal DOM Website\Providers\Reimbursement\"/>
    </mc:Choice>
  </mc:AlternateContent>
  <bookViews>
    <workbookView xWindow="0" yWindow="240" windowWidth="20490" windowHeight="6105" tabRatio="854" activeTab="1"/>
  </bookViews>
  <sheets>
    <sheet name="1-Cover" sheetId="9" r:id="rId1"/>
    <sheet name="2-Calculator" sheetId="4" r:id="rId2"/>
    <sheet name="3-DRG table" sheetId="8" r:id="rId3"/>
    <sheet name="4-CCR table"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'2-Calculator'!#REF!</definedName>
    <definedName name="_xlnm._FilterDatabase" localSheetId="2" hidden="1">'3-DRG table'!$A$13:$Q$1320</definedName>
    <definedName name="_xlnm._FilterDatabase" localSheetId="3" hidden="1">'4-CCR table'!$A$8:$I$165</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4x">#REF!</definedName>
    <definedName name="AdultMHAdj">'[1]Policy Factors '!$D$12</definedName>
    <definedName name="age_adj" localSheetId="0">'1-Cover'!#REF!</definedName>
    <definedName name="age_adj">#REF!</definedName>
    <definedName name="Alideb">#REF!</definedName>
    <definedName name="APRDRG_v26" localSheetId="0">#REF!</definedName>
    <definedName name="APRDRG_v26">#REF!</definedName>
    <definedName name="BaseRate">'[1]Policy Factors '!$D$19</definedName>
    <definedName name="calculator_tab1">#REF!</definedName>
    <definedName name="CCR">[2]Calculator!$C$40</definedName>
    <definedName name="CCR_list">'4-CCR table'!$C$9:$E$165</definedName>
    <definedName name="comp">'[3]T1-MCC'!$K$25</definedName>
    <definedName name="Completion_0113">'[4]5-Total Payment Model 1-31-14'!$I$16</definedName>
    <definedName name="completion_0210">'[4]7-Total Payment Model 2-14-14'!$I$16</definedName>
    <definedName name="completion_0210a">'[4]9-Total Payment Model 2-18-14'!$J$17</definedName>
    <definedName name="Cost_Out_Thresh">[2]Calculator!#REF!</definedName>
    <definedName name="Cost_Outlier_Threshold_Transfer">#REF!</definedName>
    <definedName name="cost_thresh" localSheetId="0">'1-Cover'!#REF!</definedName>
    <definedName name="cost_thresh" localSheetId="2">[5]Cover!#REF!</definedName>
    <definedName name="cost_thresh">#REF!</definedName>
    <definedName name="Cov_chg">[2]Calculator!$C$10</definedName>
    <definedName name="Cov_days">[2]Calculator!$C$13</definedName>
    <definedName name="date_admit">[2]Calculator!$C$11</definedName>
    <definedName name="date_disch">[2]Calculator!$C$12</definedName>
    <definedName name="day_pay" localSheetId="0">'1-Cover'!#REF!</definedName>
    <definedName name="day_pay" localSheetId="2">[5]Cover!#REF!</definedName>
    <definedName name="day_pay">#REF!</definedName>
    <definedName name="day_thresh" localSheetId="0">'1-Cover'!#REF!</definedName>
    <definedName name="day_thresh" localSheetId="2">[5]Cover!#REF!</definedName>
    <definedName name="day_thresh">#REF!</definedName>
    <definedName name="Disch_stat">[2]Calculator!$C$8</definedName>
    <definedName name="DraftList2">#REF!</definedName>
    <definedName name="DRG_base" localSheetId="0">'1-Cover'!$C$14</definedName>
    <definedName name="DRG_base">#REF!</definedName>
    <definedName name="DRG_Base_Pay">[2]Calculator!$C$23</definedName>
    <definedName name="DRG_Base_Pay_w_MedEd">[2]Calculator!#REF!</definedName>
    <definedName name="DRG_out_thresh">[2]Calculator!$C$43</definedName>
    <definedName name="dud">#REF!</definedName>
    <definedName name="Flide15a">#REF!</definedName>
    <definedName name="GainThreshold">'[1]Policy Factors '!$D$21</definedName>
    <definedName name="Group_Prov">[6]ProvGroup!$A$2:$C$450</definedName>
    <definedName name="LOS">[2]Calculator!$C$19</definedName>
    <definedName name="Marginal_cost">[2]Calculator!#REF!</definedName>
    <definedName name="Marginal_cost_percent">[2]Calculator!$C$44</definedName>
    <definedName name="MarginalCostPct">'[1]Policy Factors '!$D$22</definedName>
    <definedName name="MarginalCostPctII">'[1]Policy Factors '!$D$23</definedName>
    <definedName name="MC" localSheetId="0">'1-Cover'!#REF!</definedName>
    <definedName name="MC" localSheetId="2">[5]Cover!#REF!</definedName>
    <definedName name="MC">#REF!</definedName>
    <definedName name="MHDayThreshold">'[1]Policy Factors '!$D$24</definedName>
    <definedName name="MHPerDiem">'[1]Policy Factors '!$D$25</definedName>
    <definedName name="Natl_ALOS">[2]Calculator!$C$26</definedName>
    <definedName name="NeonateAdj">'[1]Policy Factors '!$D$15</definedName>
    <definedName name="new">#REF!</definedName>
    <definedName name="NNBAdj">'[1]Policy Factors '!$D$14</definedName>
    <definedName name="OB">'[1]Policy Factors '!$D$13</definedName>
    <definedName name="paid_adj_0113">'[4]5-Total Payment Model 1-31-14'!$J$65</definedName>
    <definedName name="paid_adj_0210">'[4]7-Total Payment Model 2-14-14'!$J$65</definedName>
    <definedName name="PedMHAdj">'[1]Policy Factors '!$D$11</definedName>
    <definedName name="pol_adj" localSheetId="0">'1-Cover'!#REF!</definedName>
    <definedName name="pol_adj" localSheetId="2">[5]Cover!#REF!</definedName>
    <definedName name="pol_adj">#REF!</definedName>
    <definedName name="_xlnm.Print_Area" localSheetId="0">'1-Cover'!$A$1:$E$17</definedName>
    <definedName name="_xlnm.Print_Area" localSheetId="1">'2-Calculator'!$B$1:$K$90</definedName>
    <definedName name="_xlnm.Print_Area" localSheetId="2">'3-DRG table'!$A$1:$Q$1320</definedName>
    <definedName name="_xlnm.Print_Area" localSheetId="3">'4-CCR table'!$A$1:$I$165</definedName>
    <definedName name="_xlnm.Print_Titles" localSheetId="2">'3-DRG table'!$13:$13</definedName>
    <definedName name="_xlnm.Print_Titles" localSheetId="3">'4-CCR table'!$8:$8</definedName>
    <definedName name="RehabAdj">'[1]Policy Factors '!$D$16</definedName>
    <definedName name="Slide15">#REF!</definedName>
    <definedName name="Slidea">#REF!</definedName>
    <definedName name="Slidee">#REF!</definedName>
    <definedName name="Slidef">#REF!</definedName>
    <definedName name="TplantAdj">'[1]Policy Factors '!$D$17</definedName>
  </definedNames>
  <calcPr calcId="162913"/>
</workbook>
</file>

<file path=xl/calcChain.xml><?xml version="1.0" encoding="utf-8"?>
<calcChain xmlns="http://schemas.openxmlformats.org/spreadsheetml/2006/main">
  <c r="O10" i="10" l="1"/>
  <c r="P10" i="10" s="1"/>
  <c r="O11" i="10"/>
  <c r="P11" i="10" s="1"/>
  <c r="O12" i="10"/>
  <c r="P12" i="10" s="1"/>
  <c r="O13" i="10"/>
  <c r="P13" i="10" s="1"/>
  <c r="O14" i="10"/>
  <c r="P14" i="10" s="1"/>
  <c r="O15" i="10"/>
  <c r="P15" i="10" s="1"/>
  <c r="O16" i="10"/>
  <c r="P16" i="10" s="1"/>
  <c r="O17" i="10"/>
  <c r="P17" i="10" s="1"/>
  <c r="O18" i="10"/>
  <c r="P18" i="10" s="1"/>
  <c r="O19" i="10"/>
  <c r="P19" i="10" s="1"/>
  <c r="O20" i="10"/>
  <c r="P20" i="10" s="1"/>
  <c r="O21" i="10"/>
  <c r="P21" i="10" s="1"/>
  <c r="O22" i="10"/>
  <c r="P22" i="10" s="1"/>
  <c r="O23" i="10"/>
  <c r="P23" i="10" s="1"/>
  <c r="O24" i="10"/>
  <c r="P24" i="10" s="1"/>
  <c r="O25" i="10"/>
  <c r="P25" i="10" s="1"/>
  <c r="O26" i="10"/>
  <c r="P26" i="10" s="1"/>
  <c r="O27" i="10"/>
  <c r="P27" i="10" s="1"/>
  <c r="O28" i="10"/>
  <c r="P28" i="10" s="1"/>
  <c r="O29" i="10"/>
  <c r="P29" i="10" s="1"/>
  <c r="O30" i="10"/>
  <c r="P30" i="10" s="1"/>
  <c r="O31" i="10"/>
  <c r="P31" i="10" s="1"/>
  <c r="O32" i="10"/>
  <c r="P32" i="10" s="1"/>
  <c r="O33" i="10"/>
  <c r="P33" i="10" s="1"/>
  <c r="O34" i="10"/>
  <c r="P34" i="10" s="1"/>
  <c r="O35" i="10"/>
  <c r="P35" i="10" s="1"/>
  <c r="O36" i="10"/>
  <c r="P36" i="10" s="1"/>
  <c r="O37" i="10"/>
  <c r="P37" i="10" s="1"/>
  <c r="O38" i="10"/>
  <c r="P38" i="10" s="1"/>
  <c r="O39" i="10"/>
  <c r="P39" i="10" s="1"/>
  <c r="O40" i="10"/>
  <c r="P40" i="10" s="1"/>
  <c r="O41" i="10"/>
  <c r="P41" i="10" s="1"/>
  <c r="O42" i="10"/>
  <c r="P42" i="10" s="1"/>
  <c r="O43" i="10"/>
  <c r="P43" i="10" s="1"/>
  <c r="O44" i="10"/>
  <c r="P44" i="10" s="1"/>
  <c r="O45" i="10"/>
  <c r="P45" i="10" s="1"/>
  <c r="O46" i="10"/>
  <c r="P46" i="10" s="1"/>
  <c r="O47" i="10"/>
  <c r="P47" i="10" s="1"/>
  <c r="O48" i="10"/>
  <c r="P48" i="10" s="1"/>
  <c r="O49" i="10"/>
  <c r="P49" i="10" s="1"/>
  <c r="O50" i="10"/>
  <c r="P50" i="10" s="1"/>
  <c r="O51" i="10"/>
  <c r="P51" i="10" s="1"/>
  <c r="O52" i="10"/>
  <c r="P52" i="10" s="1"/>
  <c r="O53" i="10"/>
  <c r="P53" i="10" s="1"/>
  <c r="O54" i="10"/>
  <c r="P54" i="10" s="1"/>
  <c r="O55" i="10"/>
  <c r="P55" i="10" s="1"/>
  <c r="O56" i="10"/>
  <c r="P56" i="10" s="1"/>
  <c r="O57" i="10"/>
  <c r="P57" i="10" s="1"/>
  <c r="O58" i="10"/>
  <c r="P58" i="10" s="1"/>
  <c r="O59" i="10"/>
  <c r="P59" i="10" s="1"/>
  <c r="O60" i="10"/>
  <c r="P60" i="10" s="1"/>
  <c r="O61" i="10"/>
  <c r="P61" i="10" s="1"/>
  <c r="O62" i="10"/>
  <c r="P62" i="10" s="1"/>
  <c r="O63" i="10"/>
  <c r="P63" i="10" s="1"/>
  <c r="O64" i="10"/>
  <c r="P64" i="10" s="1"/>
  <c r="O65" i="10"/>
  <c r="P65" i="10" s="1"/>
  <c r="O66" i="10"/>
  <c r="P66" i="10" s="1"/>
  <c r="O67" i="10"/>
  <c r="P67" i="10" s="1"/>
  <c r="O68" i="10"/>
  <c r="P68" i="10" s="1"/>
  <c r="O69" i="10"/>
  <c r="P69" i="10" s="1"/>
  <c r="O70" i="10"/>
  <c r="P70" i="10" s="1"/>
  <c r="O71" i="10"/>
  <c r="P71" i="10" s="1"/>
  <c r="O72" i="10"/>
  <c r="P72" i="10" s="1"/>
  <c r="O73" i="10"/>
  <c r="P73" i="10" s="1"/>
  <c r="O74" i="10"/>
  <c r="P74" i="10" s="1"/>
  <c r="O75" i="10"/>
  <c r="P75" i="10" s="1"/>
  <c r="O76" i="10"/>
  <c r="P76" i="10" s="1"/>
  <c r="O77" i="10"/>
  <c r="P77" i="10" s="1"/>
  <c r="O78" i="10"/>
  <c r="P78" i="10" s="1"/>
  <c r="O79" i="10"/>
  <c r="P79" i="10" s="1"/>
  <c r="O80" i="10"/>
  <c r="P80" i="10" s="1"/>
  <c r="O81" i="10"/>
  <c r="P81" i="10" s="1"/>
  <c r="O82" i="10"/>
  <c r="P82" i="10" s="1"/>
  <c r="O83" i="10"/>
  <c r="P83" i="10" s="1"/>
  <c r="O84" i="10"/>
  <c r="P84" i="10" s="1"/>
  <c r="O85" i="10"/>
  <c r="P85" i="10" s="1"/>
  <c r="O86" i="10"/>
  <c r="P86" i="10" s="1"/>
  <c r="O87" i="10"/>
  <c r="P87" i="10" s="1"/>
  <c r="O88" i="10"/>
  <c r="P88" i="10" s="1"/>
  <c r="O89" i="10"/>
  <c r="P89" i="10" s="1"/>
  <c r="O90" i="10"/>
  <c r="P90" i="10" s="1"/>
  <c r="O91" i="10"/>
  <c r="P91" i="10" s="1"/>
  <c r="O92" i="10"/>
  <c r="P92" i="10" s="1"/>
  <c r="O93" i="10"/>
  <c r="P93" i="10" s="1"/>
  <c r="O94" i="10"/>
  <c r="P94" i="10" s="1"/>
  <c r="O95" i="10"/>
  <c r="P95" i="10" s="1"/>
  <c r="O96" i="10"/>
  <c r="P96" i="10" s="1"/>
  <c r="O97" i="10"/>
  <c r="P97" i="10" s="1"/>
  <c r="O98" i="10"/>
  <c r="P98" i="10" s="1"/>
  <c r="O99" i="10"/>
  <c r="P99" i="10" s="1"/>
  <c r="O100" i="10"/>
  <c r="P100" i="10" s="1"/>
  <c r="O101" i="10"/>
  <c r="P101" i="10" s="1"/>
  <c r="O102" i="10"/>
  <c r="P102" i="10" s="1"/>
  <c r="O103" i="10"/>
  <c r="P103" i="10" s="1"/>
  <c r="O104" i="10"/>
  <c r="P104" i="10" s="1"/>
  <c r="O105" i="10"/>
  <c r="P105" i="10" s="1"/>
  <c r="O106" i="10"/>
  <c r="P106" i="10" s="1"/>
  <c r="O107" i="10"/>
  <c r="P107" i="10" s="1"/>
  <c r="O108" i="10"/>
  <c r="P108" i="10" s="1"/>
  <c r="O109" i="10"/>
  <c r="P109" i="10" s="1"/>
  <c r="O110" i="10"/>
  <c r="P110" i="10" s="1"/>
  <c r="O111" i="10"/>
  <c r="P111" i="10" s="1"/>
  <c r="O112" i="10"/>
  <c r="P112" i="10" s="1"/>
  <c r="O113" i="10"/>
  <c r="P113" i="10" s="1"/>
  <c r="O114" i="10"/>
  <c r="P114" i="10" s="1"/>
  <c r="P9" i="10"/>
  <c r="O9" i="10"/>
  <c r="L39" i="10" l="1"/>
  <c r="M39" i="10"/>
  <c r="M10" i="10" l="1"/>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9"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163" i="10"/>
  <c r="L164" i="10"/>
  <c r="L165" i="10"/>
  <c r="L115"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9" i="10"/>
  <c r="D44" i="4" l="1"/>
  <c r="D78" i="4"/>
  <c r="D19" i="4" l="1"/>
  <c r="Q1320" i="8"/>
  <c r="H1318" i="8"/>
  <c r="J1318" i="8" s="1"/>
  <c r="I1318" i="8"/>
  <c r="K1318" i="8" s="1"/>
  <c r="H1319" i="8"/>
  <c r="J1319" i="8" s="1"/>
  <c r="I1319" i="8"/>
  <c r="K1319" i="8" s="1"/>
  <c r="H15" i="8"/>
  <c r="J15" i="8" s="1"/>
  <c r="I15" i="8"/>
  <c r="K15" i="8" s="1"/>
  <c r="H16" i="8"/>
  <c r="J16" i="8" s="1"/>
  <c r="I16" i="8"/>
  <c r="K16" i="8" s="1"/>
  <c r="H17" i="8"/>
  <c r="J17" i="8" s="1"/>
  <c r="I17" i="8"/>
  <c r="K17" i="8" s="1"/>
  <c r="H18" i="8"/>
  <c r="J18" i="8" s="1"/>
  <c r="I18" i="8"/>
  <c r="K18" i="8" s="1"/>
  <c r="H19" i="8"/>
  <c r="J19" i="8" s="1"/>
  <c r="I19" i="8"/>
  <c r="K19" i="8" s="1"/>
  <c r="H20" i="8"/>
  <c r="J20" i="8" s="1"/>
  <c r="I20" i="8"/>
  <c r="K20" i="8" s="1"/>
  <c r="H21" i="8"/>
  <c r="J21" i="8" s="1"/>
  <c r="I21" i="8"/>
  <c r="K21" i="8" s="1"/>
  <c r="H22" i="8"/>
  <c r="J22" i="8" s="1"/>
  <c r="I22" i="8"/>
  <c r="K22" i="8" s="1"/>
  <c r="H23" i="8"/>
  <c r="J23" i="8" s="1"/>
  <c r="I23" i="8"/>
  <c r="K23" i="8" s="1"/>
  <c r="H24" i="8"/>
  <c r="J24" i="8" s="1"/>
  <c r="I24" i="8"/>
  <c r="K24" i="8" s="1"/>
  <c r="H25" i="8"/>
  <c r="J25" i="8" s="1"/>
  <c r="I25" i="8"/>
  <c r="K25" i="8" s="1"/>
  <c r="H26" i="8"/>
  <c r="J26" i="8" s="1"/>
  <c r="I26" i="8"/>
  <c r="K26" i="8" s="1"/>
  <c r="H27" i="8"/>
  <c r="J27" i="8" s="1"/>
  <c r="I27" i="8"/>
  <c r="K27" i="8" s="1"/>
  <c r="H28" i="8"/>
  <c r="J28" i="8" s="1"/>
  <c r="I28" i="8"/>
  <c r="K28" i="8" s="1"/>
  <c r="H29" i="8"/>
  <c r="J29" i="8" s="1"/>
  <c r="I29" i="8"/>
  <c r="K29" i="8" s="1"/>
  <c r="H30" i="8"/>
  <c r="J30" i="8" s="1"/>
  <c r="I30" i="8"/>
  <c r="K30" i="8" s="1"/>
  <c r="H31" i="8"/>
  <c r="J31" i="8" s="1"/>
  <c r="I31" i="8"/>
  <c r="K31" i="8" s="1"/>
  <c r="H32" i="8"/>
  <c r="J32" i="8" s="1"/>
  <c r="I32" i="8"/>
  <c r="K32" i="8" s="1"/>
  <c r="H33" i="8"/>
  <c r="J33" i="8" s="1"/>
  <c r="I33" i="8"/>
  <c r="K33" i="8" s="1"/>
  <c r="H34" i="8"/>
  <c r="J34" i="8" s="1"/>
  <c r="I34" i="8"/>
  <c r="K34" i="8" s="1"/>
  <c r="H35" i="8"/>
  <c r="J35" i="8" s="1"/>
  <c r="I35" i="8"/>
  <c r="K35" i="8" s="1"/>
  <c r="H36" i="8"/>
  <c r="J36" i="8" s="1"/>
  <c r="I36" i="8"/>
  <c r="K36" i="8" s="1"/>
  <c r="H37" i="8"/>
  <c r="J37" i="8" s="1"/>
  <c r="I37" i="8"/>
  <c r="K37" i="8" s="1"/>
  <c r="H38" i="8"/>
  <c r="J38" i="8" s="1"/>
  <c r="I38" i="8"/>
  <c r="K38" i="8" s="1"/>
  <c r="H39" i="8"/>
  <c r="J39" i="8" s="1"/>
  <c r="I39" i="8"/>
  <c r="K39" i="8" s="1"/>
  <c r="H40" i="8"/>
  <c r="J40" i="8" s="1"/>
  <c r="I40" i="8"/>
  <c r="K40" i="8" s="1"/>
  <c r="H41" i="8"/>
  <c r="J41" i="8" s="1"/>
  <c r="I41" i="8"/>
  <c r="K41" i="8" s="1"/>
  <c r="H42" i="8"/>
  <c r="J42" i="8" s="1"/>
  <c r="I42" i="8"/>
  <c r="K42" i="8" s="1"/>
  <c r="H43" i="8"/>
  <c r="J43" i="8" s="1"/>
  <c r="I43" i="8"/>
  <c r="K43" i="8" s="1"/>
  <c r="H44" i="8"/>
  <c r="J44" i="8" s="1"/>
  <c r="I44" i="8"/>
  <c r="K44" i="8" s="1"/>
  <c r="H45" i="8"/>
  <c r="J45" i="8" s="1"/>
  <c r="I45" i="8"/>
  <c r="K45" i="8" s="1"/>
  <c r="H46" i="8"/>
  <c r="J46" i="8" s="1"/>
  <c r="I46" i="8"/>
  <c r="K46" i="8" s="1"/>
  <c r="H47" i="8"/>
  <c r="J47" i="8" s="1"/>
  <c r="I47" i="8"/>
  <c r="K47" i="8" s="1"/>
  <c r="H48" i="8"/>
  <c r="J48" i="8" s="1"/>
  <c r="I48" i="8"/>
  <c r="K48" i="8" s="1"/>
  <c r="H49" i="8"/>
  <c r="J49" i="8" s="1"/>
  <c r="I49" i="8"/>
  <c r="K49" i="8" s="1"/>
  <c r="H50" i="8"/>
  <c r="J50" i="8" s="1"/>
  <c r="I50" i="8"/>
  <c r="K50" i="8" s="1"/>
  <c r="H51" i="8"/>
  <c r="J51" i="8" s="1"/>
  <c r="I51" i="8"/>
  <c r="K51" i="8" s="1"/>
  <c r="H52" i="8"/>
  <c r="J52" i="8" s="1"/>
  <c r="I52" i="8"/>
  <c r="K52" i="8" s="1"/>
  <c r="H53" i="8"/>
  <c r="J53" i="8" s="1"/>
  <c r="I53" i="8"/>
  <c r="K53" i="8" s="1"/>
  <c r="H54" i="8"/>
  <c r="J54" i="8" s="1"/>
  <c r="I54" i="8"/>
  <c r="K54" i="8" s="1"/>
  <c r="H55" i="8"/>
  <c r="J55" i="8" s="1"/>
  <c r="I55" i="8"/>
  <c r="K55" i="8" s="1"/>
  <c r="H56" i="8"/>
  <c r="J56" i="8" s="1"/>
  <c r="I56" i="8"/>
  <c r="K56" i="8" s="1"/>
  <c r="H57" i="8"/>
  <c r="J57" i="8" s="1"/>
  <c r="I57" i="8"/>
  <c r="K57" i="8" s="1"/>
  <c r="H58" i="8"/>
  <c r="J58" i="8" s="1"/>
  <c r="I58" i="8"/>
  <c r="K58" i="8" s="1"/>
  <c r="H59" i="8"/>
  <c r="J59" i="8" s="1"/>
  <c r="I59" i="8"/>
  <c r="K59" i="8" s="1"/>
  <c r="H60" i="8"/>
  <c r="J60" i="8" s="1"/>
  <c r="I60" i="8"/>
  <c r="K60" i="8" s="1"/>
  <c r="H61" i="8"/>
  <c r="J61" i="8" s="1"/>
  <c r="I61" i="8"/>
  <c r="K61" i="8" s="1"/>
  <c r="H62" i="8"/>
  <c r="J62" i="8" s="1"/>
  <c r="I62" i="8"/>
  <c r="K62" i="8" s="1"/>
  <c r="H63" i="8"/>
  <c r="J63" i="8" s="1"/>
  <c r="I63" i="8"/>
  <c r="K63" i="8" s="1"/>
  <c r="H64" i="8"/>
  <c r="J64" i="8" s="1"/>
  <c r="I64" i="8"/>
  <c r="K64" i="8" s="1"/>
  <c r="H65" i="8"/>
  <c r="J65" i="8" s="1"/>
  <c r="I65" i="8"/>
  <c r="K65" i="8" s="1"/>
  <c r="H66" i="8"/>
  <c r="J66" i="8" s="1"/>
  <c r="I66" i="8"/>
  <c r="K66" i="8" s="1"/>
  <c r="H67" i="8"/>
  <c r="J67" i="8" s="1"/>
  <c r="I67" i="8"/>
  <c r="K67" i="8" s="1"/>
  <c r="H68" i="8"/>
  <c r="J68" i="8" s="1"/>
  <c r="I68" i="8"/>
  <c r="K68" i="8" s="1"/>
  <c r="H69" i="8"/>
  <c r="J69" i="8" s="1"/>
  <c r="I69" i="8"/>
  <c r="K69" i="8" s="1"/>
  <c r="H70" i="8"/>
  <c r="J70" i="8" s="1"/>
  <c r="I70" i="8"/>
  <c r="K70" i="8" s="1"/>
  <c r="H71" i="8"/>
  <c r="J71" i="8" s="1"/>
  <c r="I71" i="8"/>
  <c r="K71" i="8" s="1"/>
  <c r="H72" i="8"/>
  <c r="J72" i="8" s="1"/>
  <c r="I72" i="8"/>
  <c r="K72" i="8" s="1"/>
  <c r="H73" i="8"/>
  <c r="J73" i="8" s="1"/>
  <c r="I73" i="8"/>
  <c r="K73" i="8" s="1"/>
  <c r="H74" i="8"/>
  <c r="J74" i="8" s="1"/>
  <c r="I74" i="8"/>
  <c r="K74" i="8" s="1"/>
  <c r="H75" i="8"/>
  <c r="J75" i="8" s="1"/>
  <c r="I75" i="8"/>
  <c r="K75" i="8" s="1"/>
  <c r="H76" i="8"/>
  <c r="J76" i="8" s="1"/>
  <c r="I76" i="8"/>
  <c r="K76" i="8" s="1"/>
  <c r="H77" i="8"/>
  <c r="J77" i="8" s="1"/>
  <c r="I77" i="8"/>
  <c r="K77" i="8" s="1"/>
  <c r="H78" i="8"/>
  <c r="J78" i="8" s="1"/>
  <c r="I78" i="8"/>
  <c r="K78" i="8" s="1"/>
  <c r="H79" i="8"/>
  <c r="J79" i="8" s="1"/>
  <c r="I79" i="8"/>
  <c r="K79" i="8" s="1"/>
  <c r="H80" i="8"/>
  <c r="J80" i="8" s="1"/>
  <c r="I80" i="8"/>
  <c r="K80" i="8" s="1"/>
  <c r="H81" i="8"/>
  <c r="J81" i="8" s="1"/>
  <c r="I81" i="8"/>
  <c r="K81" i="8" s="1"/>
  <c r="H82" i="8"/>
  <c r="J82" i="8" s="1"/>
  <c r="I82" i="8"/>
  <c r="K82" i="8" s="1"/>
  <c r="H83" i="8"/>
  <c r="J83" i="8" s="1"/>
  <c r="I83" i="8"/>
  <c r="K83" i="8" s="1"/>
  <c r="H84" i="8"/>
  <c r="J84" i="8" s="1"/>
  <c r="I84" i="8"/>
  <c r="K84" i="8" s="1"/>
  <c r="H85" i="8"/>
  <c r="J85" i="8" s="1"/>
  <c r="I85" i="8"/>
  <c r="K85" i="8" s="1"/>
  <c r="H86" i="8"/>
  <c r="J86" i="8" s="1"/>
  <c r="I86" i="8"/>
  <c r="K86" i="8" s="1"/>
  <c r="H87" i="8"/>
  <c r="J87" i="8" s="1"/>
  <c r="I87" i="8"/>
  <c r="K87" i="8" s="1"/>
  <c r="H88" i="8"/>
  <c r="J88" i="8" s="1"/>
  <c r="I88" i="8"/>
  <c r="K88" i="8" s="1"/>
  <c r="H89" i="8"/>
  <c r="J89" i="8" s="1"/>
  <c r="I89" i="8"/>
  <c r="K89" i="8" s="1"/>
  <c r="H90" i="8"/>
  <c r="J90" i="8" s="1"/>
  <c r="I90" i="8"/>
  <c r="K90" i="8" s="1"/>
  <c r="H91" i="8"/>
  <c r="J91" i="8" s="1"/>
  <c r="I91" i="8"/>
  <c r="K91" i="8" s="1"/>
  <c r="H92" i="8"/>
  <c r="J92" i="8" s="1"/>
  <c r="I92" i="8"/>
  <c r="K92" i="8" s="1"/>
  <c r="H93" i="8"/>
  <c r="J93" i="8" s="1"/>
  <c r="I93" i="8"/>
  <c r="K93" i="8" s="1"/>
  <c r="H94" i="8"/>
  <c r="J94" i="8" s="1"/>
  <c r="I94" i="8"/>
  <c r="K94" i="8" s="1"/>
  <c r="H95" i="8"/>
  <c r="J95" i="8" s="1"/>
  <c r="I95" i="8"/>
  <c r="K95" i="8" s="1"/>
  <c r="H96" i="8"/>
  <c r="J96" i="8" s="1"/>
  <c r="I96" i="8"/>
  <c r="K96" i="8" s="1"/>
  <c r="H97" i="8"/>
  <c r="J97" i="8" s="1"/>
  <c r="I97" i="8"/>
  <c r="K97" i="8" s="1"/>
  <c r="H98" i="8"/>
  <c r="J98" i="8" s="1"/>
  <c r="I98" i="8"/>
  <c r="K98" i="8" s="1"/>
  <c r="H99" i="8"/>
  <c r="J99" i="8" s="1"/>
  <c r="I99" i="8"/>
  <c r="K99" i="8" s="1"/>
  <c r="H100" i="8"/>
  <c r="J100" i="8" s="1"/>
  <c r="I100" i="8"/>
  <c r="K100" i="8" s="1"/>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s="1"/>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s="1"/>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s="1"/>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s="1"/>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s="1"/>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s="1"/>
  <c r="H149" i="8"/>
  <c r="J149" i="8" s="1"/>
  <c r="I149" i="8"/>
  <c r="K149" i="8" s="1"/>
  <c r="H150" i="8"/>
  <c r="J150" i="8" s="1"/>
  <c r="I150" i="8"/>
  <c r="K150" i="8" s="1"/>
  <c r="H151" i="8"/>
  <c r="J151" i="8" s="1"/>
  <c r="I151" i="8"/>
  <c r="K151" i="8" s="1"/>
  <c r="H152" i="8"/>
  <c r="J152" i="8" s="1"/>
  <c r="I152" i="8"/>
  <c r="K152" i="8" s="1"/>
  <c r="H153" i="8"/>
  <c r="J153" i="8" s="1"/>
  <c r="I153" i="8"/>
  <c r="K153" i="8" s="1"/>
  <c r="H154" i="8"/>
  <c r="J154" i="8" s="1"/>
  <c r="I154" i="8"/>
  <c r="K154" i="8" s="1"/>
  <c r="H155" i="8"/>
  <c r="J155" i="8" s="1"/>
  <c r="I155" i="8"/>
  <c r="K155" i="8" s="1"/>
  <c r="H156" i="8"/>
  <c r="J156" i="8" s="1"/>
  <c r="I156" i="8"/>
  <c r="K156" i="8" s="1"/>
  <c r="H157" i="8"/>
  <c r="J157" i="8" s="1"/>
  <c r="I157" i="8"/>
  <c r="K157" i="8" s="1"/>
  <c r="H158" i="8"/>
  <c r="J158" i="8" s="1"/>
  <c r="I158" i="8"/>
  <c r="K158" i="8" s="1"/>
  <c r="H159" i="8"/>
  <c r="J159" i="8" s="1"/>
  <c r="I159" i="8"/>
  <c r="K159" i="8" s="1"/>
  <c r="H160" i="8"/>
  <c r="J160" i="8" s="1"/>
  <c r="I160" i="8"/>
  <c r="K160" i="8" s="1"/>
  <c r="H161" i="8"/>
  <c r="J161" i="8" s="1"/>
  <c r="I161" i="8"/>
  <c r="K161" i="8" s="1"/>
  <c r="H162" i="8"/>
  <c r="J162" i="8" s="1"/>
  <c r="I162" i="8"/>
  <c r="K162" i="8" s="1"/>
  <c r="H163" i="8"/>
  <c r="J163" i="8" s="1"/>
  <c r="I163" i="8"/>
  <c r="K163" i="8" s="1"/>
  <c r="H164" i="8"/>
  <c r="J164" i="8" s="1"/>
  <c r="I164" i="8"/>
  <c r="K164" i="8" s="1"/>
  <c r="H165" i="8"/>
  <c r="J165" i="8" s="1"/>
  <c r="I165" i="8"/>
  <c r="K165" i="8" s="1"/>
  <c r="H166" i="8"/>
  <c r="J166" i="8" s="1"/>
  <c r="I166" i="8"/>
  <c r="K166" i="8" s="1"/>
  <c r="H167" i="8"/>
  <c r="J167" i="8" s="1"/>
  <c r="I167" i="8"/>
  <c r="K167" i="8" s="1"/>
  <c r="H168" i="8"/>
  <c r="J168" i="8" s="1"/>
  <c r="I168" i="8"/>
  <c r="K168" i="8" s="1"/>
  <c r="H169" i="8"/>
  <c r="J169" i="8" s="1"/>
  <c r="I169" i="8"/>
  <c r="K169" i="8" s="1"/>
  <c r="H170" i="8"/>
  <c r="J170" i="8" s="1"/>
  <c r="I170" i="8"/>
  <c r="K170" i="8" s="1"/>
  <c r="H171" i="8"/>
  <c r="J171" i="8" s="1"/>
  <c r="I171" i="8"/>
  <c r="K171" i="8" s="1"/>
  <c r="H172" i="8"/>
  <c r="J172" i="8" s="1"/>
  <c r="I172" i="8"/>
  <c r="K172" i="8" s="1"/>
  <c r="H173" i="8"/>
  <c r="J173" i="8" s="1"/>
  <c r="I173" i="8"/>
  <c r="K173" i="8" s="1"/>
  <c r="H174" i="8"/>
  <c r="J174" i="8" s="1"/>
  <c r="I174" i="8"/>
  <c r="K174" i="8" s="1"/>
  <c r="H175" i="8"/>
  <c r="J175" i="8" s="1"/>
  <c r="I175" i="8"/>
  <c r="K175" i="8" s="1"/>
  <c r="H176" i="8"/>
  <c r="J176" i="8" s="1"/>
  <c r="I176" i="8"/>
  <c r="K176" i="8" s="1"/>
  <c r="H177" i="8"/>
  <c r="J177" i="8" s="1"/>
  <c r="I177" i="8"/>
  <c r="K177" i="8" s="1"/>
  <c r="H178" i="8"/>
  <c r="J178" i="8" s="1"/>
  <c r="I178" i="8"/>
  <c r="K178" i="8" s="1"/>
  <c r="H179" i="8"/>
  <c r="J179" i="8" s="1"/>
  <c r="I179" i="8"/>
  <c r="K179" i="8" s="1"/>
  <c r="H180" i="8"/>
  <c r="J180" i="8" s="1"/>
  <c r="I180" i="8"/>
  <c r="K180" i="8" s="1"/>
  <c r="H181" i="8"/>
  <c r="J181" i="8" s="1"/>
  <c r="I181" i="8"/>
  <c r="K181" i="8" s="1"/>
  <c r="H182" i="8"/>
  <c r="J182" i="8" s="1"/>
  <c r="I182" i="8"/>
  <c r="K182" i="8" s="1"/>
  <c r="H183" i="8"/>
  <c r="J183" i="8" s="1"/>
  <c r="I183" i="8"/>
  <c r="K183" i="8" s="1"/>
  <c r="H184" i="8"/>
  <c r="J184" i="8" s="1"/>
  <c r="I184" i="8"/>
  <c r="K184" i="8" s="1"/>
  <c r="H185" i="8"/>
  <c r="J185" i="8" s="1"/>
  <c r="I185" i="8"/>
  <c r="K185" i="8" s="1"/>
  <c r="H186" i="8"/>
  <c r="J186" i="8" s="1"/>
  <c r="I186" i="8"/>
  <c r="K186" i="8" s="1"/>
  <c r="H187" i="8"/>
  <c r="J187" i="8" s="1"/>
  <c r="I187" i="8"/>
  <c r="K187" i="8" s="1"/>
  <c r="H188" i="8"/>
  <c r="J188" i="8" s="1"/>
  <c r="I188" i="8"/>
  <c r="K188" i="8" s="1"/>
  <c r="H189" i="8"/>
  <c r="J189" i="8" s="1"/>
  <c r="I189" i="8"/>
  <c r="K189" i="8" s="1"/>
  <c r="H190" i="8"/>
  <c r="J190" i="8" s="1"/>
  <c r="I190" i="8"/>
  <c r="K190" i="8" s="1"/>
  <c r="H191" i="8"/>
  <c r="J191" i="8" s="1"/>
  <c r="I191" i="8"/>
  <c r="K191" i="8" s="1"/>
  <c r="H192" i="8"/>
  <c r="J192" i="8" s="1"/>
  <c r="I192" i="8"/>
  <c r="K192" i="8" s="1"/>
  <c r="H193" i="8"/>
  <c r="J193" i="8" s="1"/>
  <c r="I193" i="8"/>
  <c r="K193" i="8" s="1"/>
  <c r="H194" i="8"/>
  <c r="J194" i="8" s="1"/>
  <c r="I194" i="8"/>
  <c r="K194" i="8" s="1"/>
  <c r="H195" i="8"/>
  <c r="J195" i="8" s="1"/>
  <c r="I195" i="8"/>
  <c r="K195" i="8" s="1"/>
  <c r="H196" i="8"/>
  <c r="J196" i="8" s="1"/>
  <c r="I196" i="8"/>
  <c r="K196" i="8" s="1"/>
  <c r="H197" i="8"/>
  <c r="J197" i="8" s="1"/>
  <c r="I197" i="8"/>
  <c r="K197" i="8" s="1"/>
  <c r="H198" i="8"/>
  <c r="J198" i="8" s="1"/>
  <c r="I198" i="8"/>
  <c r="K198" i="8" s="1"/>
  <c r="H199" i="8"/>
  <c r="J199" i="8" s="1"/>
  <c r="I199" i="8"/>
  <c r="K199" i="8" s="1"/>
  <c r="H200" i="8"/>
  <c r="J200" i="8" s="1"/>
  <c r="I200" i="8"/>
  <c r="K200" i="8" s="1"/>
  <c r="H201" i="8"/>
  <c r="J201" i="8" s="1"/>
  <c r="I201" i="8"/>
  <c r="K201" i="8" s="1"/>
  <c r="H202" i="8"/>
  <c r="J202" i="8" s="1"/>
  <c r="I202" i="8"/>
  <c r="K202" i="8" s="1"/>
  <c r="H203" i="8"/>
  <c r="J203" i="8" s="1"/>
  <c r="I203" i="8"/>
  <c r="K203" i="8" s="1"/>
  <c r="H204" i="8"/>
  <c r="J204" i="8" s="1"/>
  <c r="I204" i="8"/>
  <c r="K204" i="8" s="1"/>
  <c r="H205" i="8"/>
  <c r="J205" i="8" s="1"/>
  <c r="I205" i="8"/>
  <c r="K205" i="8" s="1"/>
  <c r="H206" i="8"/>
  <c r="J206" i="8" s="1"/>
  <c r="I206" i="8"/>
  <c r="K206" i="8" s="1"/>
  <c r="H207" i="8"/>
  <c r="J207" i="8" s="1"/>
  <c r="I207" i="8"/>
  <c r="K207" i="8" s="1"/>
  <c r="H208" i="8"/>
  <c r="J208" i="8" s="1"/>
  <c r="I208" i="8"/>
  <c r="K208" i="8" s="1"/>
  <c r="H209" i="8"/>
  <c r="J209" i="8" s="1"/>
  <c r="I209" i="8"/>
  <c r="K209" i="8" s="1"/>
  <c r="H210" i="8"/>
  <c r="J210" i="8" s="1"/>
  <c r="I210" i="8"/>
  <c r="K210" i="8" s="1"/>
  <c r="H211" i="8"/>
  <c r="J211" i="8" s="1"/>
  <c r="I211" i="8"/>
  <c r="K211" i="8" s="1"/>
  <c r="H212" i="8"/>
  <c r="J212" i="8" s="1"/>
  <c r="I212" i="8"/>
  <c r="K212" i="8" s="1"/>
  <c r="H213" i="8"/>
  <c r="J213" i="8" s="1"/>
  <c r="I213" i="8"/>
  <c r="K213" i="8" s="1"/>
  <c r="H214" i="8"/>
  <c r="J214" i="8" s="1"/>
  <c r="I214" i="8"/>
  <c r="K214" i="8" s="1"/>
  <c r="H215" i="8"/>
  <c r="J215" i="8" s="1"/>
  <c r="I215" i="8"/>
  <c r="K215" i="8" s="1"/>
  <c r="H216" i="8"/>
  <c r="J216" i="8" s="1"/>
  <c r="I216" i="8"/>
  <c r="K216" i="8" s="1"/>
  <c r="H217" i="8"/>
  <c r="J217" i="8" s="1"/>
  <c r="I217" i="8"/>
  <c r="K217" i="8" s="1"/>
  <c r="H218" i="8"/>
  <c r="J218" i="8" s="1"/>
  <c r="I218" i="8"/>
  <c r="K218" i="8" s="1"/>
  <c r="H219" i="8"/>
  <c r="J219" i="8" s="1"/>
  <c r="I219" i="8"/>
  <c r="K219" i="8" s="1"/>
  <c r="H220" i="8"/>
  <c r="J220" i="8" s="1"/>
  <c r="I220" i="8"/>
  <c r="K220" i="8" s="1"/>
  <c r="H221" i="8"/>
  <c r="J221" i="8" s="1"/>
  <c r="I221" i="8"/>
  <c r="K221" i="8" s="1"/>
  <c r="H222" i="8"/>
  <c r="J222" i="8" s="1"/>
  <c r="I222" i="8"/>
  <c r="K222" i="8" s="1"/>
  <c r="H223" i="8"/>
  <c r="J223" i="8" s="1"/>
  <c r="I223" i="8"/>
  <c r="K223" i="8" s="1"/>
  <c r="H224" i="8"/>
  <c r="J224" i="8" s="1"/>
  <c r="I224" i="8"/>
  <c r="K224" i="8" s="1"/>
  <c r="H225" i="8"/>
  <c r="J225" i="8" s="1"/>
  <c r="I225" i="8"/>
  <c r="K225" i="8" s="1"/>
  <c r="H226" i="8"/>
  <c r="J226" i="8" s="1"/>
  <c r="I226" i="8"/>
  <c r="K226" i="8" s="1"/>
  <c r="H227" i="8"/>
  <c r="J227" i="8" s="1"/>
  <c r="I227" i="8"/>
  <c r="K227" i="8" s="1"/>
  <c r="H228" i="8"/>
  <c r="J228" i="8" s="1"/>
  <c r="I228" i="8"/>
  <c r="K228" i="8" s="1"/>
  <c r="H229" i="8"/>
  <c r="J229" i="8" s="1"/>
  <c r="I229" i="8"/>
  <c r="K229" i="8" s="1"/>
  <c r="H230" i="8"/>
  <c r="J230" i="8" s="1"/>
  <c r="I230" i="8"/>
  <c r="K230" i="8" s="1"/>
  <c r="H231" i="8"/>
  <c r="J231" i="8" s="1"/>
  <c r="I231" i="8"/>
  <c r="K231" i="8" s="1"/>
  <c r="H232" i="8"/>
  <c r="J232" i="8" s="1"/>
  <c r="I232" i="8"/>
  <c r="K232" i="8" s="1"/>
  <c r="H233" i="8"/>
  <c r="J233" i="8" s="1"/>
  <c r="I233" i="8"/>
  <c r="K233" i="8" s="1"/>
  <c r="H234" i="8"/>
  <c r="J234" i="8" s="1"/>
  <c r="I234" i="8"/>
  <c r="K234" i="8" s="1"/>
  <c r="H235" i="8"/>
  <c r="J235" i="8" s="1"/>
  <c r="I235" i="8"/>
  <c r="K235" i="8" s="1"/>
  <c r="H236" i="8"/>
  <c r="J236" i="8" s="1"/>
  <c r="I236" i="8"/>
  <c r="K236" i="8" s="1"/>
  <c r="H237" i="8"/>
  <c r="J237" i="8" s="1"/>
  <c r="I237" i="8"/>
  <c r="K237" i="8" s="1"/>
  <c r="H238" i="8"/>
  <c r="J238" i="8" s="1"/>
  <c r="I238" i="8"/>
  <c r="K238" i="8" s="1"/>
  <c r="H239" i="8"/>
  <c r="J239" i="8" s="1"/>
  <c r="I239" i="8"/>
  <c r="K239" i="8" s="1"/>
  <c r="H240" i="8"/>
  <c r="J240" i="8" s="1"/>
  <c r="I240" i="8"/>
  <c r="K240" i="8" s="1"/>
  <c r="H241" i="8"/>
  <c r="J241" i="8" s="1"/>
  <c r="I241" i="8"/>
  <c r="K241" i="8" s="1"/>
  <c r="H242" i="8"/>
  <c r="J242" i="8" s="1"/>
  <c r="I242" i="8"/>
  <c r="K242" i="8" s="1"/>
  <c r="H243" i="8"/>
  <c r="J243" i="8" s="1"/>
  <c r="I243" i="8"/>
  <c r="K243" i="8" s="1"/>
  <c r="H244" i="8"/>
  <c r="J244" i="8" s="1"/>
  <c r="I244" i="8"/>
  <c r="K244" i="8" s="1"/>
  <c r="H245" i="8"/>
  <c r="J245" i="8" s="1"/>
  <c r="I245" i="8"/>
  <c r="K245" i="8" s="1"/>
  <c r="H246" i="8"/>
  <c r="J246" i="8" s="1"/>
  <c r="I246" i="8"/>
  <c r="K246" i="8" s="1"/>
  <c r="H247" i="8"/>
  <c r="J247" i="8" s="1"/>
  <c r="I247" i="8"/>
  <c r="K247" i="8" s="1"/>
  <c r="H248" i="8"/>
  <c r="J248" i="8" s="1"/>
  <c r="I248" i="8"/>
  <c r="K248" i="8" s="1"/>
  <c r="H249" i="8"/>
  <c r="J249" i="8" s="1"/>
  <c r="I249" i="8"/>
  <c r="K249" i="8" s="1"/>
  <c r="H250" i="8"/>
  <c r="J250" i="8" s="1"/>
  <c r="I250" i="8"/>
  <c r="K250" i="8" s="1"/>
  <c r="H251" i="8"/>
  <c r="J251" i="8" s="1"/>
  <c r="I251" i="8"/>
  <c r="K251" i="8" s="1"/>
  <c r="H252" i="8"/>
  <c r="J252" i="8" s="1"/>
  <c r="I252" i="8"/>
  <c r="K252" i="8" s="1"/>
  <c r="H253" i="8"/>
  <c r="J253" i="8" s="1"/>
  <c r="I253" i="8"/>
  <c r="K253" i="8" s="1"/>
  <c r="H254" i="8"/>
  <c r="J254" i="8" s="1"/>
  <c r="I254" i="8"/>
  <c r="K254" i="8" s="1"/>
  <c r="H255" i="8"/>
  <c r="J255" i="8" s="1"/>
  <c r="I255" i="8"/>
  <c r="K255" i="8" s="1"/>
  <c r="H256" i="8"/>
  <c r="J256" i="8" s="1"/>
  <c r="I256" i="8"/>
  <c r="K256" i="8" s="1"/>
  <c r="H257" i="8"/>
  <c r="J257" i="8" s="1"/>
  <c r="I257" i="8"/>
  <c r="K257" i="8" s="1"/>
  <c r="H258" i="8"/>
  <c r="J258" i="8" s="1"/>
  <c r="I258" i="8"/>
  <c r="K258" i="8" s="1"/>
  <c r="H259" i="8"/>
  <c r="J259" i="8" s="1"/>
  <c r="I259" i="8"/>
  <c r="K259" i="8" s="1"/>
  <c r="H260" i="8"/>
  <c r="J260" i="8" s="1"/>
  <c r="I260" i="8"/>
  <c r="K260" i="8" s="1"/>
  <c r="H261" i="8"/>
  <c r="J261" i="8" s="1"/>
  <c r="I261" i="8"/>
  <c r="K261" i="8" s="1"/>
  <c r="H262" i="8"/>
  <c r="J262" i="8" s="1"/>
  <c r="I262" i="8"/>
  <c r="K262" i="8" s="1"/>
  <c r="H263" i="8"/>
  <c r="J263" i="8" s="1"/>
  <c r="I263" i="8"/>
  <c r="K263" i="8" s="1"/>
  <c r="H264" i="8"/>
  <c r="J264" i="8" s="1"/>
  <c r="I264" i="8"/>
  <c r="K264" i="8" s="1"/>
  <c r="H265" i="8"/>
  <c r="J265" i="8" s="1"/>
  <c r="I265" i="8"/>
  <c r="K265" i="8" s="1"/>
  <c r="H266" i="8"/>
  <c r="J266" i="8" s="1"/>
  <c r="I266" i="8"/>
  <c r="K266" i="8" s="1"/>
  <c r="H267" i="8"/>
  <c r="J267" i="8" s="1"/>
  <c r="I267" i="8"/>
  <c r="K267" i="8" s="1"/>
  <c r="H268" i="8"/>
  <c r="J268" i="8" s="1"/>
  <c r="I268" i="8"/>
  <c r="K268" i="8" s="1"/>
  <c r="H269" i="8"/>
  <c r="J269" i="8" s="1"/>
  <c r="I269" i="8"/>
  <c r="K269" i="8" s="1"/>
  <c r="H270" i="8"/>
  <c r="J270" i="8" s="1"/>
  <c r="I270" i="8"/>
  <c r="K270" i="8" s="1"/>
  <c r="H271" i="8"/>
  <c r="J271" i="8" s="1"/>
  <c r="I271" i="8"/>
  <c r="K271" i="8" s="1"/>
  <c r="H272" i="8"/>
  <c r="J272" i="8" s="1"/>
  <c r="I272" i="8"/>
  <c r="K272" i="8" s="1"/>
  <c r="H273" i="8"/>
  <c r="J273" i="8" s="1"/>
  <c r="I273" i="8"/>
  <c r="K273" i="8" s="1"/>
  <c r="H274" i="8"/>
  <c r="J274" i="8" s="1"/>
  <c r="I274" i="8"/>
  <c r="K274" i="8" s="1"/>
  <c r="H275" i="8"/>
  <c r="J275" i="8" s="1"/>
  <c r="I275" i="8"/>
  <c r="K275" i="8" s="1"/>
  <c r="H276" i="8"/>
  <c r="J276" i="8" s="1"/>
  <c r="I276" i="8"/>
  <c r="K276" i="8" s="1"/>
  <c r="H277" i="8"/>
  <c r="J277" i="8" s="1"/>
  <c r="I277" i="8"/>
  <c r="K277" i="8" s="1"/>
  <c r="H278" i="8"/>
  <c r="J278" i="8" s="1"/>
  <c r="I278" i="8"/>
  <c r="K278" i="8" s="1"/>
  <c r="H279" i="8"/>
  <c r="J279" i="8" s="1"/>
  <c r="I279" i="8"/>
  <c r="K279" i="8" s="1"/>
  <c r="H280" i="8"/>
  <c r="J280" i="8" s="1"/>
  <c r="I280" i="8"/>
  <c r="K280" i="8" s="1"/>
  <c r="H281" i="8"/>
  <c r="J281" i="8" s="1"/>
  <c r="I281" i="8"/>
  <c r="K281" i="8" s="1"/>
  <c r="H282" i="8"/>
  <c r="J282" i="8" s="1"/>
  <c r="I282" i="8"/>
  <c r="K282" i="8" s="1"/>
  <c r="H283" i="8"/>
  <c r="J283" i="8" s="1"/>
  <c r="I283" i="8"/>
  <c r="K283" i="8" s="1"/>
  <c r="H284" i="8"/>
  <c r="J284" i="8" s="1"/>
  <c r="I284" i="8"/>
  <c r="K284" i="8" s="1"/>
  <c r="H285" i="8"/>
  <c r="J285" i="8" s="1"/>
  <c r="I285" i="8"/>
  <c r="K285" i="8" s="1"/>
  <c r="H286" i="8"/>
  <c r="J286" i="8" s="1"/>
  <c r="I286" i="8"/>
  <c r="K286" i="8" s="1"/>
  <c r="H287" i="8"/>
  <c r="J287" i="8" s="1"/>
  <c r="I287" i="8"/>
  <c r="K287" i="8" s="1"/>
  <c r="H288" i="8"/>
  <c r="J288" i="8" s="1"/>
  <c r="I288" i="8"/>
  <c r="K288" i="8" s="1"/>
  <c r="H289" i="8"/>
  <c r="J289" i="8" s="1"/>
  <c r="I289" i="8"/>
  <c r="K289" i="8" s="1"/>
  <c r="H290" i="8"/>
  <c r="J290" i="8" s="1"/>
  <c r="I290" i="8"/>
  <c r="K290" i="8" s="1"/>
  <c r="H291" i="8"/>
  <c r="J291" i="8" s="1"/>
  <c r="I291" i="8"/>
  <c r="K291" i="8" s="1"/>
  <c r="H292" i="8"/>
  <c r="J292" i="8" s="1"/>
  <c r="I292" i="8"/>
  <c r="K292" i="8" s="1"/>
  <c r="H293" i="8"/>
  <c r="J293" i="8" s="1"/>
  <c r="I293" i="8"/>
  <c r="K293" i="8" s="1"/>
  <c r="H294" i="8"/>
  <c r="J294" i="8" s="1"/>
  <c r="I294" i="8"/>
  <c r="K294" i="8" s="1"/>
  <c r="H295" i="8"/>
  <c r="J295" i="8" s="1"/>
  <c r="I295" i="8"/>
  <c r="K295" i="8" s="1"/>
  <c r="H296" i="8"/>
  <c r="J296" i="8" s="1"/>
  <c r="I296" i="8"/>
  <c r="K296" i="8" s="1"/>
  <c r="H297" i="8"/>
  <c r="J297" i="8" s="1"/>
  <c r="I297" i="8"/>
  <c r="K297" i="8" s="1"/>
  <c r="H298" i="8"/>
  <c r="J298" i="8" s="1"/>
  <c r="I298" i="8"/>
  <c r="K298" i="8" s="1"/>
  <c r="H299" i="8"/>
  <c r="J299" i="8" s="1"/>
  <c r="I299" i="8"/>
  <c r="K299" i="8" s="1"/>
  <c r="H300" i="8"/>
  <c r="J300" i="8" s="1"/>
  <c r="I300" i="8"/>
  <c r="K300" i="8" s="1"/>
  <c r="H301" i="8"/>
  <c r="J301" i="8" s="1"/>
  <c r="I301" i="8"/>
  <c r="K301" i="8" s="1"/>
  <c r="H302" i="8"/>
  <c r="J302" i="8" s="1"/>
  <c r="I302" i="8"/>
  <c r="K302" i="8" s="1"/>
  <c r="H303" i="8"/>
  <c r="J303" i="8" s="1"/>
  <c r="I303" i="8"/>
  <c r="K303" i="8" s="1"/>
  <c r="H304" i="8"/>
  <c r="J304" i="8" s="1"/>
  <c r="I304" i="8"/>
  <c r="K304" i="8" s="1"/>
  <c r="H305" i="8"/>
  <c r="J305" i="8" s="1"/>
  <c r="I305" i="8"/>
  <c r="K305" i="8" s="1"/>
  <c r="H306" i="8"/>
  <c r="J306" i="8" s="1"/>
  <c r="I306" i="8"/>
  <c r="K306" i="8" s="1"/>
  <c r="H307" i="8"/>
  <c r="J307" i="8" s="1"/>
  <c r="I307" i="8"/>
  <c r="K307" i="8" s="1"/>
  <c r="H308" i="8"/>
  <c r="J308" i="8" s="1"/>
  <c r="I308" i="8"/>
  <c r="K308" i="8" s="1"/>
  <c r="H309" i="8"/>
  <c r="J309" i="8" s="1"/>
  <c r="I309" i="8"/>
  <c r="K309" i="8" s="1"/>
  <c r="H310" i="8"/>
  <c r="J310" i="8" s="1"/>
  <c r="I310" i="8"/>
  <c r="K310" i="8" s="1"/>
  <c r="H311" i="8"/>
  <c r="J311" i="8" s="1"/>
  <c r="I311" i="8"/>
  <c r="K311" i="8" s="1"/>
  <c r="H312" i="8"/>
  <c r="J312" i="8" s="1"/>
  <c r="I312" i="8"/>
  <c r="K312" i="8" s="1"/>
  <c r="H313" i="8"/>
  <c r="J313" i="8" s="1"/>
  <c r="I313" i="8"/>
  <c r="K313" i="8" s="1"/>
  <c r="H314" i="8"/>
  <c r="J314" i="8" s="1"/>
  <c r="I314" i="8"/>
  <c r="K314" i="8" s="1"/>
  <c r="H315" i="8"/>
  <c r="J315" i="8" s="1"/>
  <c r="I315" i="8"/>
  <c r="K315" i="8" s="1"/>
  <c r="H316" i="8"/>
  <c r="J316" i="8" s="1"/>
  <c r="I316" i="8"/>
  <c r="K316" i="8" s="1"/>
  <c r="H317" i="8"/>
  <c r="J317" i="8" s="1"/>
  <c r="I317" i="8"/>
  <c r="K317" i="8" s="1"/>
  <c r="H318" i="8"/>
  <c r="J318" i="8" s="1"/>
  <c r="I318" i="8"/>
  <c r="K318" i="8" s="1"/>
  <c r="H319" i="8"/>
  <c r="J319" i="8" s="1"/>
  <c r="I319" i="8"/>
  <c r="K319" i="8" s="1"/>
  <c r="H320" i="8"/>
  <c r="J320" i="8" s="1"/>
  <c r="I320" i="8"/>
  <c r="K320" i="8" s="1"/>
  <c r="H321" i="8"/>
  <c r="J321" i="8" s="1"/>
  <c r="I321" i="8"/>
  <c r="K321" i="8" s="1"/>
  <c r="H322" i="8"/>
  <c r="J322" i="8" s="1"/>
  <c r="I322" i="8"/>
  <c r="K322" i="8" s="1"/>
  <c r="H323" i="8"/>
  <c r="J323" i="8" s="1"/>
  <c r="I323" i="8"/>
  <c r="K323" i="8" s="1"/>
  <c r="H324" i="8"/>
  <c r="J324" i="8" s="1"/>
  <c r="I324" i="8"/>
  <c r="K324" i="8" s="1"/>
  <c r="H325" i="8"/>
  <c r="J325" i="8" s="1"/>
  <c r="I325" i="8"/>
  <c r="K325" i="8" s="1"/>
  <c r="H326" i="8"/>
  <c r="J326" i="8" s="1"/>
  <c r="I326" i="8"/>
  <c r="K326" i="8" s="1"/>
  <c r="H327" i="8"/>
  <c r="J327" i="8" s="1"/>
  <c r="I327" i="8"/>
  <c r="K327" i="8" s="1"/>
  <c r="H328" i="8"/>
  <c r="J328" i="8" s="1"/>
  <c r="I328" i="8"/>
  <c r="K328" i="8" s="1"/>
  <c r="H329" i="8"/>
  <c r="J329" i="8" s="1"/>
  <c r="I329" i="8"/>
  <c r="K329" i="8" s="1"/>
  <c r="H330" i="8"/>
  <c r="J330" i="8" s="1"/>
  <c r="I330" i="8"/>
  <c r="K330" i="8" s="1"/>
  <c r="H331" i="8"/>
  <c r="J331" i="8" s="1"/>
  <c r="I331" i="8"/>
  <c r="K331" i="8" s="1"/>
  <c r="H332" i="8"/>
  <c r="J332" i="8" s="1"/>
  <c r="I332" i="8"/>
  <c r="K332" i="8" s="1"/>
  <c r="H333" i="8"/>
  <c r="J333" i="8" s="1"/>
  <c r="I333" i="8"/>
  <c r="K333" i="8" s="1"/>
  <c r="H334" i="8"/>
  <c r="J334" i="8" s="1"/>
  <c r="I334" i="8"/>
  <c r="K334" i="8" s="1"/>
  <c r="H335" i="8"/>
  <c r="J335" i="8" s="1"/>
  <c r="I335" i="8"/>
  <c r="K335" i="8" s="1"/>
  <c r="H336" i="8"/>
  <c r="J336" i="8" s="1"/>
  <c r="I336" i="8"/>
  <c r="K336" i="8" s="1"/>
  <c r="H337" i="8"/>
  <c r="J337" i="8" s="1"/>
  <c r="I337" i="8"/>
  <c r="K337" i="8" s="1"/>
  <c r="H338" i="8"/>
  <c r="J338" i="8" s="1"/>
  <c r="I338" i="8"/>
  <c r="K338" i="8" s="1"/>
  <c r="H339" i="8"/>
  <c r="J339" i="8" s="1"/>
  <c r="I339" i="8"/>
  <c r="K339" i="8" s="1"/>
  <c r="H340" i="8"/>
  <c r="J340" i="8" s="1"/>
  <c r="I340" i="8"/>
  <c r="K340" i="8" s="1"/>
  <c r="H341" i="8"/>
  <c r="J341" i="8" s="1"/>
  <c r="I341" i="8"/>
  <c r="K341" i="8" s="1"/>
  <c r="H342" i="8"/>
  <c r="J342" i="8" s="1"/>
  <c r="I342" i="8"/>
  <c r="K342" i="8" s="1"/>
  <c r="H343" i="8"/>
  <c r="J343" i="8" s="1"/>
  <c r="I343" i="8"/>
  <c r="K343" i="8" s="1"/>
  <c r="H344" i="8"/>
  <c r="J344" i="8" s="1"/>
  <c r="I344" i="8"/>
  <c r="K344" i="8" s="1"/>
  <c r="H345" i="8"/>
  <c r="J345" i="8" s="1"/>
  <c r="I345" i="8"/>
  <c r="K345" i="8" s="1"/>
  <c r="H346" i="8"/>
  <c r="J346" i="8" s="1"/>
  <c r="I346" i="8"/>
  <c r="K346" i="8" s="1"/>
  <c r="H347" i="8"/>
  <c r="J347" i="8" s="1"/>
  <c r="I347" i="8"/>
  <c r="K347" i="8" s="1"/>
  <c r="H348" i="8"/>
  <c r="J348" i="8" s="1"/>
  <c r="I348" i="8"/>
  <c r="K348" i="8" s="1"/>
  <c r="H349" i="8"/>
  <c r="J349" i="8" s="1"/>
  <c r="I349" i="8"/>
  <c r="K349" i="8" s="1"/>
  <c r="H350" i="8"/>
  <c r="J350" i="8" s="1"/>
  <c r="I350" i="8"/>
  <c r="K350" i="8" s="1"/>
  <c r="H351" i="8"/>
  <c r="J351" i="8" s="1"/>
  <c r="I351" i="8"/>
  <c r="K351" i="8" s="1"/>
  <c r="H352" i="8"/>
  <c r="J352" i="8" s="1"/>
  <c r="I352" i="8"/>
  <c r="K352" i="8" s="1"/>
  <c r="H353" i="8"/>
  <c r="J353" i="8" s="1"/>
  <c r="I353" i="8"/>
  <c r="K353" i="8" s="1"/>
  <c r="H354" i="8"/>
  <c r="J354" i="8" s="1"/>
  <c r="I354" i="8"/>
  <c r="K354" i="8" s="1"/>
  <c r="H355" i="8"/>
  <c r="J355" i="8" s="1"/>
  <c r="I355" i="8"/>
  <c r="K355" i="8" s="1"/>
  <c r="H356" i="8"/>
  <c r="J356" i="8" s="1"/>
  <c r="I356" i="8"/>
  <c r="K356" i="8" s="1"/>
  <c r="H357" i="8"/>
  <c r="J357" i="8" s="1"/>
  <c r="I357" i="8"/>
  <c r="K357" i="8" s="1"/>
  <c r="H358" i="8"/>
  <c r="J358" i="8" s="1"/>
  <c r="I358" i="8"/>
  <c r="K358" i="8" s="1"/>
  <c r="H359" i="8"/>
  <c r="J359" i="8" s="1"/>
  <c r="I359" i="8"/>
  <c r="K359" i="8" s="1"/>
  <c r="H360" i="8"/>
  <c r="J360" i="8" s="1"/>
  <c r="I360" i="8"/>
  <c r="K360" i="8" s="1"/>
  <c r="H361" i="8"/>
  <c r="J361" i="8" s="1"/>
  <c r="I361" i="8"/>
  <c r="K361" i="8" s="1"/>
  <c r="H362" i="8"/>
  <c r="J362" i="8" s="1"/>
  <c r="I362" i="8"/>
  <c r="K362" i="8" s="1"/>
  <c r="H363" i="8"/>
  <c r="J363" i="8" s="1"/>
  <c r="I363" i="8"/>
  <c r="K363" i="8" s="1"/>
  <c r="H364" i="8"/>
  <c r="J364" i="8" s="1"/>
  <c r="I364" i="8"/>
  <c r="K364" i="8" s="1"/>
  <c r="H365" i="8"/>
  <c r="J365" i="8" s="1"/>
  <c r="I365" i="8"/>
  <c r="K365" i="8" s="1"/>
  <c r="H366" i="8"/>
  <c r="J366" i="8" s="1"/>
  <c r="I366" i="8"/>
  <c r="K366" i="8" s="1"/>
  <c r="H367" i="8"/>
  <c r="J367" i="8" s="1"/>
  <c r="I367" i="8"/>
  <c r="K367" i="8" s="1"/>
  <c r="H368" i="8"/>
  <c r="J368" i="8" s="1"/>
  <c r="I368" i="8"/>
  <c r="K368" i="8" s="1"/>
  <c r="H369" i="8"/>
  <c r="J369" i="8" s="1"/>
  <c r="I369" i="8"/>
  <c r="K369" i="8" s="1"/>
  <c r="H370" i="8"/>
  <c r="J370" i="8" s="1"/>
  <c r="I370" i="8"/>
  <c r="K370" i="8" s="1"/>
  <c r="H371" i="8"/>
  <c r="J371" i="8" s="1"/>
  <c r="I371" i="8"/>
  <c r="K371" i="8" s="1"/>
  <c r="H372" i="8"/>
  <c r="J372" i="8" s="1"/>
  <c r="I372" i="8"/>
  <c r="K372" i="8" s="1"/>
  <c r="H373" i="8"/>
  <c r="J373" i="8" s="1"/>
  <c r="I373" i="8"/>
  <c r="K373" i="8" s="1"/>
  <c r="H374" i="8"/>
  <c r="J374" i="8" s="1"/>
  <c r="I374" i="8"/>
  <c r="K374" i="8" s="1"/>
  <c r="H375" i="8"/>
  <c r="J375" i="8" s="1"/>
  <c r="I375" i="8"/>
  <c r="K375" i="8" s="1"/>
  <c r="H376" i="8"/>
  <c r="J376" i="8" s="1"/>
  <c r="I376" i="8"/>
  <c r="K376" i="8" s="1"/>
  <c r="H377" i="8"/>
  <c r="J377" i="8" s="1"/>
  <c r="I377" i="8"/>
  <c r="K377" i="8" s="1"/>
  <c r="H378" i="8"/>
  <c r="J378" i="8" s="1"/>
  <c r="I378" i="8"/>
  <c r="K378" i="8" s="1"/>
  <c r="H379" i="8"/>
  <c r="J379" i="8" s="1"/>
  <c r="I379" i="8"/>
  <c r="K379" i="8" s="1"/>
  <c r="H380" i="8"/>
  <c r="J380" i="8" s="1"/>
  <c r="I380" i="8"/>
  <c r="K380" i="8" s="1"/>
  <c r="H381" i="8"/>
  <c r="J381" i="8" s="1"/>
  <c r="I381" i="8"/>
  <c r="K381" i="8" s="1"/>
  <c r="H382" i="8"/>
  <c r="J382" i="8" s="1"/>
  <c r="I382" i="8"/>
  <c r="K382" i="8" s="1"/>
  <c r="H383" i="8"/>
  <c r="J383" i="8" s="1"/>
  <c r="I383" i="8"/>
  <c r="K383" i="8" s="1"/>
  <c r="H384" i="8"/>
  <c r="J384" i="8" s="1"/>
  <c r="I384" i="8"/>
  <c r="K384" i="8" s="1"/>
  <c r="H385" i="8"/>
  <c r="J385" i="8" s="1"/>
  <c r="I385" i="8"/>
  <c r="K385" i="8" s="1"/>
  <c r="H386" i="8"/>
  <c r="J386" i="8" s="1"/>
  <c r="I386" i="8"/>
  <c r="K386" i="8" s="1"/>
  <c r="H387" i="8"/>
  <c r="J387" i="8" s="1"/>
  <c r="I387" i="8"/>
  <c r="K387" i="8" s="1"/>
  <c r="H388" i="8"/>
  <c r="J388" i="8" s="1"/>
  <c r="I388" i="8"/>
  <c r="K388" i="8" s="1"/>
  <c r="H389" i="8"/>
  <c r="J389" i="8" s="1"/>
  <c r="I389" i="8"/>
  <c r="K389" i="8" s="1"/>
  <c r="H390" i="8"/>
  <c r="J390" i="8" s="1"/>
  <c r="I390" i="8"/>
  <c r="K390" i="8" s="1"/>
  <c r="H391" i="8"/>
  <c r="J391" i="8" s="1"/>
  <c r="I391" i="8"/>
  <c r="K391" i="8" s="1"/>
  <c r="H392" i="8"/>
  <c r="J392" i="8" s="1"/>
  <c r="I392" i="8"/>
  <c r="K392" i="8" s="1"/>
  <c r="H393" i="8"/>
  <c r="J393" i="8" s="1"/>
  <c r="I393" i="8"/>
  <c r="K393" i="8" s="1"/>
  <c r="H394" i="8"/>
  <c r="J394" i="8" s="1"/>
  <c r="I394" i="8"/>
  <c r="K394" i="8" s="1"/>
  <c r="H395" i="8"/>
  <c r="J395" i="8" s="1"/>
  <c r="I395" i="8"/>
  <c r="K395" i="8" s="1"/>
  <c r="H396" i="8"/>
  <c r="J396" i="8" s="1"/>
  <c r="I396" i="8"/>
  <c r="K396" i="8" s="1"/>
  <c r="H397" i="8"/>
  <c r="J397" i="8" s="1"/>
  <c r="I397" i="8"/>
  <c r="K397" i="8" s="1"/>
  <c r="H398" i="8"/>
  <c r="J398" i="8" s="1"/>
  <c r="I398" i="8"/>
  <c r="K398" i="8" s="1"/>
  <c r="H399" i="8"/>
  <c r="J399" i="8" s="1"/>
  <c r="I399" i="8"/>
  <c r="K399" i="8" s="1"/>
  <c r="H400" i="8"/>
  <c r="J400" i="8" s="1"/>
  <c r="I400" i="8"/>
  <c r="K400" i="8" s="1"/>
  <c r="H401" i="8"/>
  <c r="J401" i="8" s="1"/>
  <c r="I401" i="8"/>
  <c r="K401" i="8" s="1"/>
  <c r="H402" i="8"/>
  <c r="J402" i="8" s="1"/>
  <c r="I402" i="8"/>
  <c r="K402" i="8" s="1"/>
  <c r="H403" i="8"/>
  <c r="J403" i="8" s="1"/>
  <c r="I403" i="8"/>
  <c r="K403" i="8" s="1"/>
  <c r="H404" i="8"/>
  <c r="J404" i="8" s="1"/>
  <c r="I404" i="8"/>
  <c r="K404" i="8" s="1"/>
  <c r="H405" i="8"/>
  <c r="J405" i="8" s="1"/>
  <c r="I405" i="8"/>
  <c r="K405" i="8" s="1"/>
  <c r="H406" i="8"/>
  <c r="J406" i="8" s="1"/>
  <c r="I406" i="8"/>
  <c r="K406" i="8" s="1"/>
  <c r="H407" i="8"/>
  <c r="J407" i="8" s="1"/>
  <c r="I407" i="8"/>
  <c r="K407" i="8" s="1"/>
  <c r="H408" i="8"/>
  <c r="J408" i="8" s="1"/>
  <c r="I408" i="8"/>
  <c r="K408" i="8" s="1"/>
  <c r="H409" i="8"/>
  <c r="J409" i="8" s="1"/>
  <c r="I409" i="8"/>
  <c r="K409" i="8" s="1"/>
  <c r="H410" i="8"/>
  <c r="J410" i="8" s="1"/>
  <c r="I410" i="8"/>
  <c r="K410" i="8" s="1"/>
  <c r="H411" i="8"/>
  <c r="J411" i="8" s="1"/>
  <c r="I411" i="8"/>
  <c r="K411" i="8" s="1"/>
  <c r="H412" i="8"/>
  <c r="J412" i="8" s="1"/>
  <c r="I412" i="8"/>
  <c r="K412" i="8" s="1"/>
  <c r="H413" i="8"/>
  <c r="J413" i="8" s="1"/>
  <c r="I413" i="8"/>
  <c r="K413" i="8" s="1"/>
  <c r="H414" i="8"/>
  <c r="J414" i="8" s="1"/>
  <c r="I414" i="8"/>
  <c r="K414" i="8" s="1"/>
  <c r="H415" i="8"/>
  <c r="J415" i="8" s="1"/>
  <c r="I415" i="8"/>
  <c r="K415" i="8" s="1"/>
  <c r="H416" i="8"/>
  <c r="J416" i="8" s="1"/>
  <c r="I416" i="8"/>
  <c r="K416" i="8" s="1"/>
  <c r="H417" i="8"/>
  <c r="J417" i="8" s="1"/>
  <c r="I417" i="8"/>
  <c r="K417" i="8" s="1"/>
  <c r="H418" i="8"/>
  <c r="J418" i="8" s="1"/>
  <c r="I418" i="8"/>
  <c r="K418" i="8" s="1"/>
  <c r="H419" i="8"/>
  <c r="J419" i="8" s="1"/>
  <c r="I419" i="8"/>
  <c r="K419" i="8" s="1"/>
  <c r="H420" i="8"/>
  <c r="J420" i="8" s="1"/>
  <c r="I420" i="8"/>
  <c r="K420" i="8" s="1"/>
  <c r="H421" i="8"/>
  <c r="J421" i="8" s="1"/>
  <c r="I421" i="8"/>
  <c r="K421" i="8" s="1"/>
  <c r="H422" i="8"/>
  <c r="J422" i="8" s="1"/>
  <c r="I422" i="8"/>
  <c r="K422" i="8" s="1"/>
  <c r="H423" i="8"/>
  <c r="J423" i="8" s="1"/>
  <c r="I423" i="8"/>
  <c r="K423" i="8" s="1"/>
  <c r="H424" i="8"/>
  <c r="J424" i="8" s="1"/>
  <c r="I424" i="8"/>
  <c r="K424" i="8" s="1"/>
  <c r="H425" i="8"/>
  <c r="J425" i="8" s="1"/>
  <c r="I425" i="8"/>
  <c r="K425" i="8" s="1"/>
  <c r="H426" i="8"/>
  <c r="J426" i="8" s="1"/>
  <c r="I426" i="8"/>
  <c r="K426" i="8" s="1"/>
  <c r="H427" i="8"/>
  <c r="J427" i="8" s="1"/>
  <c r="I427" i="8"/>
  <c r="K427" i="8" s="1"/>
  <c r="H428" i="8"/>
  <c r="J428" i="8" s="1"/>
  <c r="I428" i="8"/>
  <c r="K428" i="8" s="1"/>
  <c r="H429" i="8"/>
  <c r="J429" i="8" s="1"/>
  <c r="I429" i="8"/>
  <c r="K429" i="8" s="1"/>
  <c r="H430" i="8"/>
  <c r="J430" i="8" s="1"/>
  <c r="I430" i="8"/>
  <c r="K430" i="8" s="1"/>
  <c r="H431" i="8"/>
  <c r="J431" i="8" s="1"/>
  <c r="I431" i="8"/>
  <c r="K431" i="8" s="1"/>
  <c r="H432" i="8"/>
  <c r="J432" i="8" s="1"/>
  <c r="I432" i="8"/>
  <c r="K432" i="8" s="1"/>
  <c r="H433" i="8"/>
  <c r="J433" i="8" s="1"/>
  <c r="I433" i="8"/>
  <c r="K433" i="8" s="1"/>
  <c r="H434" i="8"/>
  <c r="J434" i="8" s="1"/>
  <c r="I434" i="8"/>
  <c r="K434" i="8" s="1"/>
  <c r="H435" i="8"/>
  <c r="J435" i="8" s="1"/>
  <c r="I435" i="8"/>
  <c r="K435" i="8" s="1"/>
  <c r="H436" i="8"/>
  <c r="J436" i="8" s="1"/>
  <c r="I436" i="8"/>
  <c r="K436" i="8" s="1"/>
  <c r="H437" i="8"/>
  <c r="J437" i="8" s="1"/>
  <c r="I437" i="8"/>
  <c r="K437" i="8" s="1"/>
  <c r="H438" i="8"/>
  <c r="J438" i="8" s="1"/>
  <c r="I438" i="8"/>
  <c r="K438" i="8" s="1"/>
  <c r="H439" i="8"/>
  <c r="J439" i="8" s="1"/>
  <c r="I439" i="8"/>
  <c r="K439" i="8" s="1"/>
  <c r="H440" i="8"/>
  <c r="J440" i="8" s="1"/>
  <c r="I440" i="8"/>
  <c r="K440" i="8" s="1"/>
  <c r="H441" i="8"/>
  <c r="J441" i="8" s="1"/>
  <c r="I441" i="8"/>
  <c r="K441" i="8" s="1"/>
  <c r="H442" i="8"/>
  <c r="J442" i="8" s="1"/>
  <c r="I442" i="8"/>
  <c r="K442" i="8" s="1"/>
  <c r="H443" i="8"/>
  <c r="J443" i="8" s="1"/>
  <c r="I443" i="8"/>
  <c r="K443" i="8" s="1"/>
  <c r="H444" i="8"/>
  <c r="J444" i="8" s="1"/>
  <c r="I444" i="8"/>
  <c r="K444" i="8" s="1"/>
  <c r="H445" i="8"/>
  <c r="J445" i="8" s="1"/>
  <c r="I445" i="8"/>
  <c r="K445" i="8" s="1"/>
  <c r="H446" i="8"/>
  <c r="J446" i="8" s="1"/>
  <c r="I446" i="8"/>
  <c r="K446" i="8" s="1"/>
  <c r="H447" i="8"/>
  <c r="J447" i="8" s="1"/>
  <c r="I447" i="8"/>
  <c r="K447" i="8" s="1"/>
  <c r="H448" i="8"/>
  <c r="J448" i="8" s="1"/>
  <c r="I448" i="8"/>
  <c r="K448" i="8" s="1"/>
  <c r="H449" i="8"/>
  <c r="J449" i="8" s="1"/>
  <c r="I449" i="8"/>
  <c r="K449" i="8" s="1"/>
  <c r="H450" i="8"/>
  <c r="J450" i="8" s="1"/>
  <c r="I450" i="8"/>
  <c r="K450" i="8" s="1"/>
  <c r="H451" i="8"/>
  <c r="J451" i="8" s="1"/>
  <c r="I451" i="8"/>
  <c r="K451" i="8" s="1"/>
  <c r="H452" i="8"/>
  <c r="J452" i="8" s="1"/>
  <c r="I452" i="8"/>
  <c r="K452" i="8" s="1"/>
  <c r="H453" i="8"/>
  <c r="J453" i="8" s="1"/>
  <c r="I453" i="8"/>
  <c r="K453" i="8" s="1"/>
  <c r="H454" i="8"/>
  <c r="J454" i="8" s="1"/>
  <c r="I454" i="8"/>
  <c r="K454" i="8" s="1"/>
  <c r="H455" i="8"/>
  <c r="J455" i="8" s="1"/>
  <c r="I455" i="8"/>
  <c r="K455" i="8" s="1"/>
  <c r="H456" i="8"/>
  <c r="J456" i="8" s="1"/>
  <c r="I456" i="8"/>
  <c r="K456" i="8" s="1"/>
  <c r="H457" i="8"/>
  <c r="J457" i="8" s="1"/>
  <c r="I457" i="8"/>
  <c r="K457" i="8" s="1"/>
  <c r="H458" i="8"/>
  <c r="J458" i="8" s="1"/>
  <c r="I458" i="8"/>
  <c r="K458" i="8" s="1"/>
  <c r="H459" i="8"/>
  <c r="J459" i="8" s="1"/>
  <c r="I459" i="8"/>
  <c r="K459" i="8" s="1"/>
  <c r="H460" i="8"/>
  <c r="J460" i="8" s="1"/>
  <c r="I460" i="8"/>
  <c r="K460" i="8" s="1"/>
  <c r="H461" i="8"/>
  <c r="J461" i="8" s="1"/>
  <c r="I461" i="8"/>
  <c r="K461" i="8" s="1"/>
  <c r="H462" i="8"/>
  <c r="J462" i="8" s="1"/>
  <c r="I462" i="8"/>
  <c r="K462" i="8" s="1"/>
  <c r="H463" i="8"/>
  <c r="J463" i="8" s="1"/>
  <c r="I463" i="8"/>
  <c r="K463" i="8" s="1"/>
  <c r="H464" i="8"/>
  <c r="J464" i="8" s="1"/>
  <c r="I464" i="8"/>
  <c r="K464" i="8" s="1"/>
  <c r="H465" i="8"/>
  <c r="J465" i="8" s="1"/>
  <c r="I465" i="8"/>
  <c r="K465" i="8" s="1"/>
  <c r="H466" i="8"/>
  <c r="J466" i="8" s="1"/>
  <c r="I466" i="8"/>
  <c r="K466" i="8" s="1"/>
  <c r="H467" i="8"/>
  <c r="J467" i="8" s="1"/>
  <c r="I467" i="8"/>
  <c r="K467" i="8" s="1"/>
  <c r="H468" i="8"/>
  <c r="J468" i="8" s="1"/>
  <c r="I468" i="8"/>
  <c r="K468" i="8" s="1"/>
  <c r="H469" i="8"/>
  <c r="J469" i="8" s="1"/>
  <c r="I469" i="8"/>
  <c r="K469" i="8" s="1"/>
  <c r="H470" i="8"/>
  <c r="J470" i="8" s="1"/>
  <c r="I470" i="8"/>
  <c r="K470" i="8" s="1"/>
  <c r="H471" i="8"/>
  <c r="J471" i="8" s="1"/>
  <c r="I471" i="8"/>
  <c r="K471" i="8" s="1"/>
  <c r="H472" i="8"/>
  <c r="J472" i="8" s="1"/>
  <c r="I472" i="8"/>
  <c r="K472" i="8" s="1"/>
  <c r="H473" i="8"/>
  <c r="J473" i="8" s="1"/>
  <c r="I473" i="8"/>
  <c r="K473" i="8" s="1"/>
  <c r="H474" i="8"/>
  <c r="J474" i="8" s="1"/>
  <c r="I474" i="8"/>
  <c r="K474" i="8" s="1"/>
  <c r="H475" i="8"/>
  <c r="J475" i="8" s="1"/>
  <c r="I475" i="8"/>
  <c r="K475" i="8" s="1"/>
  <c r="H476" i="8"/>
  <c r="J476" i="8" s="1"/>
  <c r="I476" i="8"/>
  <c r="K476" i="8" s="1"/>
  <c r="H477" i="8"/>
  <c r="J477" i="8" s="1"/>
  <c r="I477" i="8"/>
  <c r="K477" i="8" s="1"/>
  <c r="H478" i="8"/>
  <c r="J478" i="8" s="1"/>
  <c r="I478" i="8"/>
  <c r="K478" i="8" s="1"/>
  <c r="H479" i="8"/>
  <c r="J479" i="8" s="1"/>
  <c r="I479" i="8"/>
  <c r="K479" i="8" s="1"/>
  <c r="H480" i="8"/>
  <c r="J480" i="8" s="1"/>
  <c r="I480" i="8"/>
  <c r="K480" i="8" s="1"/>
  <c r="H481" i="8"/>
  <c r="J481" i="8" s="1"/>
  <c r="I481" i="8"/>
  <c r="K481" i="8" s="1"/>
  <c r="H482" i="8"/>
  <c r="J482" i="8" s="1"/>
  <c r="I482" i="8"/>
  <c r="K482" i="8" s="1"/>
  <c r="H483" i="8"/>
  <c r="J483" i="8" s="1"/>
  <c r="I483" i="8"/>
  <c r="K483" i="8" s="1"/>
  <c r="H484" i="8"/>
  <c r="J484" i="8" s="1"/>
  <c r="I484" i="8"/>
  <c r="K484" i="8" s="1"/>
  <c r="H485" i="8"/>
  <c r="J485" i="8" s="1"/>
  <c r="I485" i="8"/>
  <c r="K485" i="8" s="1"/>
  <c r="H486" i="8"/>
  <c r="J486" i="8" s="1"/>
  <c r="I486" i="8"/>
  <c r="K486" i="8" s="1"/>
  <c r="H487" i="8"/>
  <c r="J487" i="8" s="1"/>
  <c r="I487" i="8"/>
  <c r="K487" i="8" s="1"/>
  <c r="H488" i="8"/>
  <c r="J488" i="8" s="1"/>
  <c r="I488" i="8"/>
  <c r="K488" i="8" s="1"/>
  <c r="H489" i="8"/>
  <c r="J489" i="8" s="1"/>
  <c r="I489" i="8"/>
  <c r="K489" i="8" s="1"/>
  <c r="H490" i="8"/>
  <c r="J490" i="8" s="1"/>
  <c r="I490" i="8"/>
  <c r="K490" i="8" s="1"/>
  <c r="H491" i="8"/>
  <c r="J491" i="8" s="1"/>
  <c r="I491" i="8"/>
  <c r="K491" i="8" s="1"/>
  <c r="H492" i="8"/>
  <c r="J492" i="8" s="1"/>
  <c r="I492" i="8"/>
  <c r="K492" i="8" s="1"/>
  <c r="H493" i="8"/>
  <c r="J493" i="8" s="1"/>
  <c r="I493" i="8"/>
  <c r="K493" i="8" s="1"/>
  <c r="H494" i="8"/>
  <c r="J494" i="8" s="1"/>
  <c r="I494" i="8"/>
  <c r="K494" i="8" s="1"/>
  <c r="H495" i="8"/>
  <c r="J495" i="8" s="1"/>
  <c r="I495" i="8"/>
  <c r="K495" i="8" s="1"/>
  <c r="H496" i="8"/>
  <c r="J496" i="8" s="1"/>
  <c r="I496" i="8"/>
  <c r="K496" i="8" s="1"/>
  <c r="H497" i="8"/>
  <c r="J497" i="8" s="1"/>
  <c r="I497" i="8"/>
  <c r="K497" i="8" s="1"/>
  <c r="H498" i="8"/>
  <c r="J498" i="8" s="1"/>
  <c r="I498" i="8"/>
  <c r="K498" i="8" s="1"/>
  <c r="H499" i="8"/>
  <c r="J499" i="8" s="1"/>
  <c r="I499" i="8"/>
  <c r="K499" i="8" s="1"/>
  <c r="H500" i="8"/>
  <c r="J500" i="8" s="1"/>
  <c r="I500" i="8"/>
  <c r="K500" i="8" s="1"/>
  <c r="H501" i="8"/>
  <c r="J501" i="8" s="1"/>
  <c r="I501" i="8"/>
  <c r="K501" i="8" s="1"/>
  <c r="H502" i="8"/>
  <c r="J502" i="8" s="1"/>
  <c r="I502" i="8"/>
  <c r="K502" i="8" s="1"/>
  <c r="H503" i="8"/>
  <c r="J503" i="8" s="1"/>
  <c r="I503" i="8"/>
  <c r="K503" i="8" s="1"/>
  <c r="H504" i="8"/>
  <c r="J504" i="8" s="1"/>
  <c r="I504" i="8"/>
  <c r="K504" i="8" s="1"/>
  <c r="H505" i="8"/>
  <c r="J505" i="8" s="1"/>
  <c r="I505" i="8"/>
  <c r="K505" i="8" s="1"/>
  <c r="H506" i="8"/>
  <c r="J506" i="8" s="1"/>
  <c r="I506" i="8"/>
  <c r="K506" i="8" s="1"/>
  <c r="H507" i="8"/>
  <c r="J507" i="8" s="1"/>
  <c r="I507" i="8"/>
  <c r="K507" i="8" s="1"/>
  <c r="H508" i="8"/>
  <c r="J508" i="8" s="1"/>
  <c r="I508" i="8"/>
  <c r="K508" i="8" s="1"/>
  <c r="H509" i="8"/>
  <c r="J509" i="8" s="1"/>
  <c r="I509" i="8"/>
  <c r="K509" i="8" s="1"/>
  <c r="H510" i="8"/>
  <c r="J510" i="8" s="1"/>
  <c r="I510" i="8"/>
  <c r="K510" i="8" s="1"/>
  <c r="H511" i="8"/>
  <c r="J511" i="8" s="1"/>
  <c r="I511" i="8"/>
  <c r="K511" i="8" s="1"/>
  <c r="H512" i="8"/>
  <c r="J512" i="8" s="1"/>
  <c r="I512" i="8"/>
  <c r="K512" i="8" s="1"/>
  <c r="H513" i="8"/>
  <c r="J513" i="8" s="1"/>
  <c r="I513" i="8"/>
  <c r="K513" i="8" s="1"/>
  <c r="H514" i="8"/>
  <c r="J514" i="8" s="1"/>
  <c r="I514" i="8"/>
  <c r="K514" i="8" s="1"/>
  <c r="H515" i="8"/>
  <c r="J515" i="8" s="1"/>
  <c r="I515" i="8"/>
  <c r="K515" i="8" s="1"/>
  <c r="H516" i="8"/>
  <c r="J516" i="8" s="1"/>
  <c r="I516" i="8"/>
  <c r="K516" i="8" s="1"/>
  <c r="H517" i="8"/>
  <c r="J517" i="8" s="1"/>
  <c r="I517" i="8"/>
  <c r="K517" i="8" s="1"/>
  <c r="H518" i="8"/>
  <c r="J518" i="8" s="1"/>
  <c r="I518" i="8"/>
  <c r="K518" i="8" s="1"/>
  <c r="H519" i="8"/>
  <c r="J519" i="8" s="1"/>
  <c r="I519" i="8"/>
  <c r="K519" i="8" s="1"/>
  <c r="H520" i="8"/>
  <c r="J520" i="8" s="1"/>
  <c r="I520" i="8"/>
  <c r="K520" i="8" s="1"/>
  <c r="H521" i="8"/>
  <c r="J521" i="8" s="1"/>
  <c r="I521" i="8"/>
  <c r="K521" i="8" s="1"/>
  <c r="H522" i="8"/>
  <c r="J522" i="8" s="1"/>
  <c r="I522" i="8"/>
  <c r="K522" i="8" s="1"/>
  <c r="H523" i="8"/>
  <c r="J523" i="8" s="1"/>
  <c r="I523" i="8"/>
  <c r="K523" i="8" s="1"/>
  <c r="H524" i="8"/>
  <c r="J524" i="8" s="1"/>
  <c r="I524" i="8"/>
  <c r="K524" i="8" s="1"/>
  <c r="H525" i="8"/>
  <c r="J525" i="8" s="1"/>
  <c r="I525" i="8"/>
  <c r="K525" i="8" s="1"/>
  <c r="H526" i="8"/>
  <c r="J526" i="8" s="1"/>
  <c r="I526" i="8"/>
  <c r="K526" i="8" s="1"/>
  <c r="H527" i="8"/>
  <c r="J527" i="8" s="1"/>
  <c r="I527" i="8"/>
  <c r="K527" i="8" s="1"/>
  <c r="H528" i="8"/>
  <c r="J528" i="8" s="1"/>
  <c r="I528" i="8"/>
  <c r="K528" i="8" s="1"/>
  <c r="H529" i="8"/>
  <c r="J529" i="8" s="1"/>
  <c r="I529" i="8"/>
  <c r="K529" i="8" s="1"/>
  <c r="H530" i="8"/>
  <c r="J530" i="8" s="1"/>
  <c r="I530" i="8"/>
  <c r="K530" i="8" s="1"/>
  <c r="H531" i="8"/>
  <c r="J531" i="8" s="1"/>
  <c r="I531" i="8"/>
  <c r="K531" i="8" s="1"/>
  <c r="H532" i="8"/>
  <c r="J532" i="8" s="1"/>
  <c r="I532" i="8"/>
  <c r="K532" i="8" s="1"/>
  <c r="H533" i="8"/>
  <c r="J533" i="8" s="1"/>
  <c r="I533" i="8"/>
  <c r="K533" i="8" s="1"/>
  <c r="H534" i="8"/>
  <c r="J534" i="8" s="1"/>
  <c r="I534" i="8"/>
  <c r="K534" i="8" s="1"/>
  <c r="H535" i="8"/>
  <c r="J535" i="8" s="1"/>
  <c r="I535" i="8"/>
  <c r="K535" i="8" s="1"/>
  <c r="H536" i="8"/>
  <c r="J536" i="8" s="1"/>
  <c r="I536" i="8"/>
  <c r="K536" i="8" s="1"/>
  <c r="H537" i="8"/>
  <c r="J537" i="8" s="1"/>
  <c r="I537" i="8"/>
  <c r="K537" i="8" s="1"/>
  <c r="H538" i="8"/>
  <c r="J538" i="8" s="1"/>
  <c r="I538" i="8"/>
  <c r="K538" i="8" s="1"/>
  <c r="H539" i="8"/>
  <c r="J539" i="8" s="1"/>
  <c r="I539" i="8"/>
  <c r="K539" i="8" s="1"/>
  <c r="H540" i="8"/>
  <c r="J540" i="8" s="1"/>
  <c r="I540" i="8"/>
  <c r="K540" i="8" s="1"/>
  <c r="H541" i="8"/>
  <c r="J541" i="8" s="1"/>
  <c r="I541" i="8"/>
  <c r="K541" i="8" s="1"/>
  <c r="H542" i="8"/>
  <c r="J542" i="8" s="1"/>
  <c r="I542" i="8"/>
  <c r="K542" i="8" s="1"/>
  <c r="H543" i="8"/>
  <c r="J543" i="8" s="1"/>
  <c r="I543" i="8"/>
  <c r="K543" i="8" s="1"/>
  <c r="H544" i="8"/>
  <c r="J544" i="8" s="1"/>
  <c r="I544" i="8"/>
  <c r="K544" i="8" s="1"/>
  <c r="H545" i="8"/>
  <c r="J545" i="8" s="1"/>
  <c r="I545" i="8"/>
  <c r="K545" i="8" s="1"/>
  <c r="H546" i="8"/>
  <c r="J546" i="8" s="1"/>
  <c r="I546" i="8"/>
  <c r="K546" i="8" s="1"/>
  <c r="H547" i="8"/>
  <c r="J547" i="8" s="1"/>
  <c r="I547" i="8"/>
  <c r="K547" i="8" s="1"/>
  <c r="H548" i="8"/>
  <c r="J548" i="8" s="1"/>
  <c r="I548" i="8"/>
  <c r="K548" i="8" s="1"/>
  <c r="H549" i="8"/>
  <c r="J549" i="8" s="1"/>
  <c r="I549" i="8"/>
  <c r="K549" i="8" s="1"/>
  <c r="H550" i="8"/>
  <c r="J550" i="8" s="1"/>
  <c r="I550" i="8"/>
  <c r="K550" i="8" s="1"/>
  <c r="H551" i="8"/>
  <c r="J551" i="8" s="1"/>
  <c r="I551" i="8"/>
  <c r="K551" i="8" s="1"/>
  <c r="H552" i="8"/>
  <c r="J552" i="8" s="1"/>
  <c r="I552" i="8"/>
  <c r="K552" i="8" s="1"/>
  <c r="H553" i="8"/>
  <c r="J553" i="8" s="1"/>
  <c r="I553" i="8"/>
  <c r="K553" i="8" s="1"/>
  <c r="H554" i="8"/>
  <c r="J554" i="8" s="1"/>
  <c r="I554" i="8"/>
  <c r="K554" i="8" s="1"/>
  <c r="H555" i="8"/>
  <c r="J555" i="8" s="1"/>
  <c r="I555" i="8"/>
  <c r="K555" i="8" s="1"/>
  <c r="H556" i="8"/>
  <c r="J556" i="8" s="1"/>
  <c r="I556" i="8"/>
  <c r="K556" i="8" s="1"/>
  <c r="H557" i="8"/>
  <c r="J557" i="8" s="1"/>
  <c r="I557" i="8"/>
  <c r="K557" i="8" s="1"/>
  <c r="H558" i="8"/>
  <c r="J558" i="8" s="1"/>
  <c r="I558" i="8"/>
  <c r="K558" i="8" s="1"/>
  <c r="H559" i="8"/>
  <c r="J559" i="8" s="1"/>
  <c r="I559" i="8"/>
  <c r="K559" i="8" s="1"/>
  <c r="H560" i="8"/>
  <c r="J560" i="8" s="1"/>
  <c r="I560" i="8"/>
  <c r="K560" i="8" s="1"/>
  <c r="H561" i="8"/>
  <c r="J561" i="8" s="1"/>
  <c r="I561" i="8"/>
  <c r="K561" i="8" s="1"/>
  <c r="H562" i="8"/>
  <c r="J562" i="8" s="1"/>
  <c r="I562" i="8"/>
  <c r="K562" i="8" s="1"/>
  <c r="H563" i="8"/>
  <c r="J563" i="8" s="1"/>
  <c r="I563" i="8"/>
  <c r="K563" i="8" s="1"/>
  <c r="H564" i="8"/>
  <c r="J564" i="8" s="1"/>
  <c r="I564" i="8"/>
  <c r="K564" i="8" s="1"/>
  <c r="H565" i="8"/>
  <c r="J565" i="8" s="1"/>
  <c r="I565" i="8"/>
  <c r="K565" i="8" s="1"/>
  <c r="H566" i="8"/>
  <c r="J566" i="8" s="1"/>
  <c r="I566" i="8"/>
  <c r="K566" i="8" s="1"/>
  <c r="H567" i="8"/>
  <c r="J567" i="8" s="1"/>
  <c r="I567" i="8"/>
  <c r="K567" i="8" s="1"/>
  <c r="H568" i="8"/>
  <c r="J568" i="8" s="1"/>
  <c r="I568" i="8"/>
  <c r="K568" i="8" s="1"/>
  <c r="H569" i="8"/>
  <c r="J569" i="8" s="1"/>
  <c r="I569" i="8"/>
  <c r="K569" i="8" s="1"/>
  <c r="H570" i="8"/>
  <c r="J570" i="8" s="1"/>
  <c r="I570" i="8"/>
  <c r="K570" i="8" s="1"/>
  <c r="H571" i="8"/>
  <c r="J571" i="8" s="1"/>
  <c r="I571" i="8"/>
  <c r="K571" i="8" s="1"/>
  <c r="H572" i="8"/>
  <c r="J572" i="8" s="1"/>
  <c r="I572" i="8"/>
  <c r="K572" i="8" s="1"/>
  <c r="H573" i="8"/>
  <c r="J573" i="8" s="1"/>
  <c r="I573" i="8"/>
  <c r="K573" i="8" s="1"/>
  <c r="H574" i="8"/>
  <c r="J574" i="8" s="1"/>
  <c r="I574" i="8"/>
  <c r="K574" i="8" s="1"/>
  <c r="H575" i="8"/>
  <c r="J575" i="8" s="1"/>
  <c r="I575" i="8"/>
  <c r="K575" i="8" s="1"/>
  <c r="H576" i="8"/>
  <c r="J576" i="8" s="1"/>
  <c r="I576" i="8"/>
  <c r="K576" i="8" s="1"/>
  <c r="H577" i="8"/>
  <c r="J577" i="8" s="1"/>
  <c r="I577" i="8"/>
  <c r="K577" i="8" s="1"/>
  <c r="H578" i="8"/>
  <c r="J578" i="8" s="1"/>
  <c r="I578" i="8"/>
  <c r="K578" i="8" s="1"/>
  <c r="H579" i="8"/>
  <c r="J579" i="8" s="1"/>
  <c r="I579" i="8"/>
  <c r="K579" i="8" s="1"/>
  <c r="H580" i="8"/>
  <c r="J580" i="8" s="1"/>
  <c r="I580" i="8"/>
  <c r="K580" i="8" s="1"/>
  <c r="H581" i="8"/>
  <c r="J581" i="8" s="1"/>
  <c r="I581" i="8"/>
  <c r="K581" i="8" s="1"/>
  <c r="H582" i="8"/>
  <c r="J582" i="8" s="1"/>
  <c r="I582" i="8"/>
  <c r="K582" i="8" s="1"/>
  <c r="H583" i="8"/>
  <c r="J583" i="8" s="1"/>
  <c r="I583" i="8"/>
  <c r="K583" i="8" s="1"/>
  <c r="H584" i="8"/>
  <c r="J584" i="8" s="1"/>
  <c r="I584" i="8"/>
  <c r="K584" i="8" s="1"/>
  <c r="H585" i="8"/>
  <c r="J585" i="8" s="1"/>
  <c r="I585" i="8"/>
  <c r="K585" i="8" s="1"/>
  <c r="H586" i="8"/>
  <c r="J586" i="8" s="1"/>
  <c r="I586" i="8"/>
  <c r="K586" i="8" s="1"/>
  <c r="H587" i="8"/>
  <c r="J587" i="8" s="1"/>
  <c r="I587" i="8"/>
  <c r="K587" i="8" s="1"/>
  <c r="H588" i="8"/>
  <c r="J588" i="8" s="1"/>
  <c r="I588" i="8"/>
  <c r="K588" i="8" s="1"/>
  <c r="H589" i="8"/>
  <c r="J589" i="8" s="1"/>
  <c r="I589" i="8"/>
  <c r="K589" i="8" s="1"/>
  <c r="H590" i="8"/>
  <c r="J590" i="8" s="1"/>
  <c r="I590" i="8"/>
  <c r="K590" i="8" s="1"/>
  <c r="H591" i="8"/>
  <c r="J591" i="8" s="1"/>
  <c r="I591" i="8"/>
  <c r="K591" i="8" s="1"/>
  <c r="H592" i="8"/>
  <c r="J592" i="8" s="1"/>
  <c r="I592" i="8"/>
  <c r="K592" i="8" s="1"/>
  <c r="H593" i="8"/>
  <c r="J593" i="8" s="1"/>
  <c r="I593" i="8"/>
  <c r="K593" i="8" s="1"/>
  <c r="H594" i="8"/>
  <c r="J594" i="8" s="1"/>
  <c r="I594" i="8"/>
  <c r="K594" i="8" s="1"/>
  <c r="H595" i="8"/>
  <c r="J595" i="8" s="1"/>
  <c r="I595" i="8"/>
  <c r="K595" i="8" s="1"/>
  <c r="H596" i="8"/>
  <c r="J596" i="8" s="1"/>
  <c r="I596" i="8"/>
  <c r="K596" i="8" s="1"/>
  <c r="H597" i="8"/>
  <c r="J597" i="8" s="1"/>
  <c r="I597" i="8"/>
  <c r="K597" i="8" s="1"/>
  <c r="H598" i="8"/>
  <c r="J598" i="8" s="1"/>
  <c r="I598" i="8"/>
  <c r="K598" i="8" s="1"/>
  <c r="H599" i="8"/>
  <c r="J599" i="8" s="1"/>
  <c r="I599" i="8"/>
  <c r="K599" i="8" s="1"/>
  <c r="H600" i="8"/>
  <c r="J600" i="8" s="1"/>
  <c r="I600" i="8"/>
  <c r="K600" i="8" s="1"/>
  <c r="H601" i="8"/>
  <c r="J601" i="8" s="1"/>
  <c r="I601" i="8"/>
  <c r="K601" i="8" s="1"/>
  <c r="H602" i="8"/>
  <c r="J602" i="8" s="1"/>
  <c r="I602" i="8"/>
  <c r="K602" i="8" s="1"/>
  <c r="H603" i="8"/>
  <c r="J603" i="8" s="1"/>
  <c r="I603" i="8"/>
  <c r="K603" i="8" s="1"/>
  <c r="H604" i="8"/>
  <c r="J604" i="8" s="1"/>
  <c r="I604" i="8"/>
  <c r="K604" i="8" s="1"/>
  <c r="H605" i="8"/>
  <c r="J605" i="8" s="1"/>
  <c r="I605" i="8"/>
  <c r="K605" i="8" s="1"/>
  <c r="H606" i="8"/>
  <c r="J606" i="8" s="1"/>
  <c r="I606" i="8"/>
  <c r="K606" i="8" s="1"/>
  <c r="H607" i="8"/>
  <c r="J607" i="8" s="1"/>
  <c r="I607" i="8"/>
  <c r="K607" i="8" s="1"/>
  <c r="H608" i="8"/>
  <c r="J608" i="8" s="1"/>
  <c r="I608" i="8"/>
  <c r="K608" i="8" s="1"/>
  <c r="H609" i="8"/>
  <c r="J609" i="8" s="1"/>
  <c r="I609" i="8"/>
  <c r="K609" i="8" s="1"/>
  <c r="H610" i="8"/>
  <c r="J610" i="8" s="1"/>
  <c r="I610" i="8"/>
  <c r="K610" i="8" s="1"/>
  <c r="H611" i="8"/>
  <c r="J611" i="8" s="1"/>
  <c r="I611" i="8"/>
  <c r="K611" i="8" s="1"/>
  <c r="H612" i="8"/>
  <c r="J612" i="8" s="1"/>
  <c r="I612" i="8"/>
  <c r="K612" i="8" s="1"/>
  <c r="H613" i="8"/>
  <c r="J613" i="8" s="1"/>
  <c r="I613" i="8"/>
  <c r="K613" i="8" s="1"/>
  <c r="H614" i="8"/>
  <c r="J614" i="8" s="1"/>
  <c r="I614" i="8"/>
  <c r="K614" i="8" s="1"/>
  <c r="H615" i="8"/>
  <c r="J615" i="8" s="1"/>
  <c r="I615" i="8"/>
  <c r="K615" i="8" s="1"/>
  <c r="H616" i="8"/>
  <c r="J616" i="8" s="1"/>
  <c r="I616" i="8"/>
  <c r="K616" i="8" s="1"/>
  <c r="H617" i="8"/>
  <c r="J617" i="8" s="1"/>
  <c r="I617" i="8"/>
  <c r="K617" i="8" s="1"/>
  <c r="H618" i="8"/>
  <c r="J618" i="8" s="1"/>
  <c r="I618" i="8"/>
  <c r="K618" i="8" s="1"/>
  <c r="H619" i="8"/>
  <c r="J619" i="8" s="1"/>
  <c r="I619" i="8"/>
  <c r="K619" i="8" s="1"/>
  <c r="H620" i="8"/>
  <c r="J620" i="8" s="1"/>
  <c r="I620" i="8"/>
  <c r="K620" i="8" s="1"/>
  <c r="H621" i="8"/>
  <c r="J621" i="8" s="1"/>
  <c r="I621" i="8"/>
  <c r="K621" i="8" s="1"/>
  <c r="H622" i="8"/>
  <c r="J622" i="8" s="1"/>
  <c r="I622" i="8"/>
  <c r="K622" i="8" s="1"/>
  <c r="H623" i="8"/>
  <c r="J623" i="8" s="1"/>
  <c r="I623" i="8"/>
  <c r="K623" i="8" s="1"/>
  <c r="H624" i="8"/>
  <c r="J624" i="8" s="1"/>
  <c r="I624" i="8"/>
  <c r="K624" i="8" s="1"/>
  <c r="H625" i="8"/>
  <c r="J625" i="8" s="1"/>
  <c r="I625" i="8"/>
  <c r="K625" i="8" s="1"/>
  <c r="H626" i="8"/>
  <c r="J626" i="8" s="1"/>
  <c r="I626" i="8"/>
  <c r="K626" i="8" s="1"/>
  <c r="H627" i="8"/>
  <c r="J627" i="8" s="1"/>
  <c r="I627" i="8"/>
  <c r="K627" i="8" s="1"/>
  <c r="H628" i="8"/>
  <c r="J628" i="8" s="1"/>
  <c r="I628" i="8"/>
  <c r="K628" i="8" s="1"/>
  <c r="H629" i="8"/>
  <c r="J629" i="8" s="1"/>
  <c r="I629" i="8"/>
  <c r="K629" i="8" s="1"/>
  <c r="H630" i="8"/>
  <c r="J630" i="8" s="1"/>
  <c r="I630" i="8"/>
  <c r="K630" i="8" s="1"/>
  <c r="H631" i="8"/>
  <c r="J631" i="8" s="1"/>
  <c r="I631" i="8"/>
  <c r="K631" i="8" s="1"/>
  <c r="H632" i="8"/>
  <c r="J632" i="8" s="1"/>
  <c r="I632" i="8"/>
  <c r="K632" i="8" s="1"/>
  <c r="H633" i="8"/>
  <c r="J633" i="8" s="1"/>
  <c r="I633" i="8"/>
  <c r="K633" i="8" s="1"/>
  <c r="H634" i="8"/>
  <c r="J634" i="8" s="1"/>
  <c r="I634" i="8"/>
  <c r="K634" i="8" s="1"/>
  <c r="H635" i="8"/>
  <c r="J635" i="8" s="1"/>
  <c r="I635" i="8"/>
  <c r="K635" i="8" s="1"/>
  <c r="H636" i="8"/>
  <c r="J636" i="8" s="1"/>
  <c r="I636" i="8"/>
  <c r="K636" i="8" s="1"/>
  <c r="H637" i="8"/>
  <c r="J637" i="8" s="1"/>
  <c r="I637" i="8"/>
  <c r="K637" i="8" s="1"/>
  <c r="H638" i="8"/>
  <c r="J638" i="8" s="1"/>
  <c r="I638" i="8"/>
  <c r="K638" i="8" s="1"/>
  <c r="H639" i="8"/>
  <c r="J639" i="8" s="1"/>
  <c r="I639" i="8"/>
  <c r="K639" i="8" s="1"/>
  <c r="H640" i="8"/>
  <c r="J640" i="8" s="1"/>
  <c r="I640" i="8"/>
  <c r="K640" i="8" s="1"/>
  <c r="H641" i="8"/>
  <c r="J641" i="8" s="1"/>
  <c r="I641" i="8"/>
  <c r="K641" i="8" s="1"/>
  <c r="H642" i="8"/>
  <c r="J642" i="8" s="1"/>
  <c r="I642" i="8"/>
  <c r="K642" i="8" s="1"/>
  <c r="H643" i="8"/>
  <c r="J643" i="8" s="1"/>
  <c r="I643" i="8"/>
  <c r="K643" i="8" s="1"/>
  <c r="H644" i="8"/>
  <c r="J644" i="8" s="1"/>
  <c r="I644" i="8"/>
  <c r="K644" i="8" s="1"/>
  <c r="H645" i="8"/>
  <c r="J645" i="8" s="1"/>
  <c r="I645" i="8"/>
  <c r="K645" i="8" s="1"/>
  <c r="H646" i="8"/>
  <c r="J646" i="8" s="1"/>
  <c r="I646" i="8"/>
  <c r="K646" i="8" s="1"/>
  <c r="H647" i="8"/>
  <c r="J647" i="8" s="1"/>
  <c r="I647" i="8"/>
  <c r="K647" i="8" s="1"/>
  <c r="H648" i="8"/>
  <c r="J648" i="8" s="1"/>
  <c r="I648" i="8"/>
  <c r="K648" i="8" s="1"/>
  <c r="H649" i="8"/>
  <c r="J649" i="8" s="1"/>
  <c r="I649" i="8"/>
  <c r="K649" i="8" s="1"/>
  <c r="H650" i="8"/>
  <c r="J650" i="8" s="1"/>
  <c r="I650" i="8"/>
  <c r="K650" i="8" s="1"/>
  <c r="H651" i="8"/>
  <c r="J651" i="8" s="1"/>
  <c r="I651" i="8"/>
  <c r="K651" i="8" s="1"/>
  <c r="H652" i="8"/>
  <c r="J652" i="8" s="1"/>
  <c r="I652" i="8"/>
  <c r="K652" i="8" s="1"/>
  <c r="H653" i="8"/>
  <c r="J653" i="8" s="1"/>
  <c r="I653" i="8"/>
  <c r="K653" i="8" s="1"/>
  <c r="H654" i="8"/>
  <c r="J654" i="8" s="1"/>
  <c r="I654" i="8"/>
  <c r="K654" i="8" s="1"/>
  <c r="H655" i="8"/>
  <c r="J655" i="8" s="1"/>
  <c r="I655" i="8"/>
  <c r="K655" i="8" s="1"/>
  <c r="H656" i="8"/>
  <c r="J656" i="8" s="1"/>
  <c r="I656" i="8"/>
  <c r="K656" i="8" s="1"/>
  <c r="H657" i="8"/>
  <c r="J657" i="8" s="1"/>
  <c r="I657" i="8"/>
  <c r="K657" i="8" s="1"/>
  <c r="H658" i="8"/>
  <c r="J658" i="8" s="1"/>
  <c r="I658" i="8"/>
  <c r="K658" i="8" s="1"/>
  <c r="H659" i="8"/>
  <c r="J659" i="8" s="1"/>
  <c r="I659" i="8"/>
  <c r="K659" i="8" s="1"/>
  <c r="H660" i="8"/>
  <c r="J660" i="8" s="1"/>
  <c r="I660" i="8"/>
  <c r="K660" i="8" s="1"/>
  <c r="H661" i="8"/>
  <c r="J661" i="8" s="1"/>
  <c r="I661" i="8"/>
  <c r="K661" i="8" s="1"/>
  <c r="H662" i="8"/>
  <c r="J662" i="8" s="1"/>
  <c r="I662" i="8"/>
  <c r="K662" i="8" s="1"/>
  <c r="H663" i="8"/>
  <c r="J663" i="8" s="1"/>
  <c r="I663" i="8"/>
  <c r="K663" i="8" s="1"/>
  <c r="H664" i="8"/>
  <c r="J664" i="8" s="1"/>
  <c r="I664" i="8"/>
  <c r="K664" i="8" s="1"/>
  <c r="H665" i="8"/>
  <c r="J665" i="8" s="1"/>
  <c r="I665" i="8"/>
  <c r="K665" i="8" s="1"/>
  <c r="H666" i="8"/>
  <c r="J666" i="8" s="1"/>
  <c r="I666" i="8"/>
  <c r="K666" i="8" s="1"/>
  <c r="H667" i="8"/>
  <c r="J667" i="8" s="1"/>
  <c r="I667" i="8"/>
  <c r="K667" i="8" s="1"/>
  <c r="H668" i="8"/>
  <c r="J668" i="8" s="1"/>
  <c r="I668" i="8"/>
  <c r="K668" i="8" s="1"/>
  <c r="H669" i="8"/>
  <c r="J669" i="8" s="1"/>
  <c r="I669" i="8"/>
  <c r="K669" i="8" s="1"/>
  <c r="H670" i="8"/>
  <c r="J670" i="8" s="1"/>
  <c r="I670" i="8"/>
  <c r="K670" i="8" s="1"/>
  <c r="H671" i="8"/>
  <c r="J671" i="8" s="1"/>
  <c r="I671" i="8"/>
  <c r="K671" i="8" s="1"/>
  <c r="H672" i="8"/>
  <c r="J672" i="8" s="1"/>
  <c r="I672" i="8"/>
  <c r="K672" i="8" s="1"/>
  <c r="H673" i="8"/>
  <c r="J673" i="8" s="1"/>
  <c r="I673" i="8"/>
  <c r="K673" i="8" s="1"/>
  <c r="H674" i="8"/>
  <c r="J674" i="8" s="1"/>
  <c r="I674" i="8"/>
  <c r="K674" i="8" s="1"/>
  <c r="H675" i="8"/>
  <c r="J675" i="8" s="1"/>
  <c r="I675" i="8"/>
  <c r="K675" i="8" s="1"/>
  <c r="H676" i="8"/>
  <c r="J676" i="8" s="1"/>
  <c r="I676" i="8"/>
  <c r="K676" i="8" s="1"/>
  <c r="H677" i="8"/>
  <c r="J677" i="8" s="1"/>
  <c r="I677" i="8"/>
  <c r="K677" i="8" s="1"/>
  <c r="H678" i="8"/>
  <c r="J678" i="8" s="1"/>
  <c r="I678" i="8"/>
  <c r="K678" i="8" s="1"/>
  <c r="H679" i="8"/>
  <c r="J679" i="8" s="1"/>
  <c r="I679" i="8"/>
  <c r="K679" i="8" s="1"/>
  <c r="H680" i="8"/>
  <c r="J680" i="8" s="1"/>
  <c r="I680" i="8"/>
  <c r="K680" i="8" s="1"/>
  <c r="H681" i="8"/>
  <c r="J681" i="8" s="1"/>
  <c r="I681" i="8"/>
  <c r="K681" i="8" s="1"/>
  <c r="H682" i="8"/>
  <c r="J682" i="8" s="1"/>
  <c r="I682" i="8"/>
  <c r="K682" i="8" s="1"/>
  <c r="H683" i="8"/>
  <c r="J683" i="8" s="1"/>
  <c r="I683" i="8"/>
  <c r="K683" i="8" s="1"/>
  <c r="H684" i="8"/>
  <c r="J684" i="8" s="1"/>
  <c r="I684" i="8"/>
  <c r="K684" i="8" s="1"/>
  <c r="H685" i="8"/>
  <c r="J685" i="8" s="1"/>
  <c r="I685" i="8"/>
  <c r="K685" i="8" s="1"/>
  <c r="H686" i="8"/>
  <c r="J686" i="8" s="1"/>
  <c r="I686" i="8"/>
  <c r="K686" i="8" s="1"/>
  <c r="H687" i="8"/>
  <c r="J687" i="8" s="1"/>
  <c r="I687" i="8"/>
  <c r="K687" i="8" s="1"/>
  <c r="H688" i="8"/>
  <c r="J688" i="8" s="1"/>
  <c r="I688" i="8"/>
  <c r="K688" i="8" s="1"/>
  <c r="H689" i="8"/>
  <c r="J689" i="8" s="1"/>
  <c r="I689" i="8"/>
  <c r="K689" i="8" s="1"/>
  <c r="H690" i="8"/>
  <c r="J690" i="8" s="1"/>
  <c r="I690" i="8"/>
  <c r="K690" i="8" s="1"/>
  <c r="H691" i="8"/>
  <c r="J691" i="8" s="1"/>
  <c r="I691" i="8"/>
  <c r="K691" i="8" s="1"/>
  <c r="H692" i="8"/>
  <c r="J692" i="8" s="1"/>
  <c r="I692" i="8"/>
  <c r="K692" i="8" s="1"/>
  <c r="H693" i="8"/>
  <c r="J693" i="8" s="1"/>
  <c r="I693" i="8"/>
  <c r="K693" i="8" s="1"/>
  <c r="H694" i="8"/>
  <c r="J694" i="8" s="1"/>
  <c r="I694" i="8"/>
  <c r="K694" i="8" s="1"/>
  <c r="H695" i="8"/>
  <c r="J695" i="8" s="1"/>
  <c r="I695" i="8"/>
  <c r="K695" i="8" s="1"/>
  <c r="H696" i="8"/>
  <c r="J696" i="8" s="1"/>
  <c r="I696" i="8"/>
  <c r="K696" i="8" s="1"/>
  <c r="H697" i="8"/>
  <c r="J697" i="8" s="1"/>
  <c r="I697" i="8"/>
  <c r="K697" i="8" s="1"/>
  <c r="H698" i="8"/>
  <c r="J698" i="8" s="1"/>
  <c r="I698" i="8"/>
  <c r="K698" i="8" s="1"/>
  <c r="H699" i="8"/>
  <c r="J699" i="8" s="1"/>
  <c r="I699" i="8"/>
  <c r="K699" i="8" s="1"/>
  <c r="H700" i="8"/>
  <c r="J700" i="8" s="1"/>
  <c r="I700" i="8"/>
  <c r="K700" i="8" s="1"/>
  <c r="H701" i="8"/>
  <c r="J701" i="8" s="1"/>
  <c r="I701" i="8"/>
  <c r="K701" i="8" s="1"/>
  <c r="H702" i="8"/>
  <c r="J702" i="8" s="1"/>
  <c r="I702" i="8"/>
  <c r="K702" i="8" s="1"/>
  <c r="H703" i="8"/>
  <c r="J703" i="8" s="1"/>
  <c r="I703" i="8"/>
  <c r="K703" i="8" s="1"/>
  <c r="H704" i="8"/>
  <c r="J704" i="8" s="1"/>
  <c r="I704" i="8"/>
  <c r="K704" i="8" s="1"/>
  <c r="H705" i="8"/>
  <c r="J705" i="8" s="1"/>
  <c r="I705" i="8"/>
  <c r="K705" i="8" s="1"/>
  <c r="H706" i="8"/>
  <c r="J706" i="8" s="1"/>
  <c r="I706" i="8"/>
  <c r="K706" i="8" s="1"/>
  <c r="H707" i="8"/>
  <c r="J707" i="8" s="1"/>
  <c r="I707" i="8"/>
  <c r="K707" i="8" s="1"/>
  <c r="H708" i="8"/>
  <c r="J708" i="8" s="1"/>
  <c r="I708" i="8"/>
  <c r="K708" i="8" s="1"/>
  <c r="H709" i="8"/>
  <c r="J709" i="8" s="1"/>
  <c r="I709" i="8"/>
  <c r="K709" i="8" s="1"/>
  <c r="H710" i="8"/>
  <c r="J710" i="8" s="1"/>
  <c r="I710" i="8"/>
  <c r="K710" i="8" s="1"/>
  <c r="H711" i="8"/>
  <c r="J711" i="8" s="1"/>
  <c r="I711" i="8"/>
  <c r="K711" i="8" s="1"/>
  <c r="H712" i="8"/>
  <c r="J712" i="8" s="1"/>
  <c r="I712" i="8"/>
  <c r="K712" i="8" s="1"/>
  <c r="H713" i="8"/>
  <c r="J713" i="8" s="1"/>
  <c r="I713" i="8"/>
  <c r="K713" i="8" s="1"/>
  <c r="H714" i="8"/>
  <c r="J714" i="8" s="1"/>
  <c r="I714" i="8"/>
  <c r="K714" i="8" s="1"/>
  <c r="H715" i="8"/>
  <c r="J715" i="8" s="1"/>
  <c r="I715" i="8"/>
  <c r="K715" i="8" s="1"/>
  <c r="H716" i="8"/>
  <c r="J716" i="8" s="1"/>
  <c r="I716" i="8"/>
  <c r="K716" i="8" s="1"/>
  <c r="H717" i="8"/>
  <c r="J717" i="8" s="1"/>
  <c r="I717" i="8"/>
  <c r="K717" i="8" s="1"/>
  <c r="H718" i="8"/>
  <c r="J718" i="8" s="1"/>
  <c r="I718" i="8"/>
  <c r="K718" i="8" s="1"/>
  <c r="H719" i="8"/>
  <c r="J719" i="8" s="1"/>
  <c r="I719" i="8"/>
  <c r="K719" i="8" s="1"/>
  <c r="H720" i="8"/>
  <c r="J720" i="8" s="1"/>
  <c r="I720" i="8"/>
  <c r="K720" i="8" s="1"/>
  <c r="H721" i="8"/>
  <c r="J721" i="8" s="1"/>
  <c r="I721" i="8"/>
  <c r="K721" i="8" s="1"/>
  <c r="H722" i="8"/>
  <c r="J722" i="8" s="1"/>
  <c r="I722" i="8"/>
  <c r="K722" i="8" s="1"/>
  <c r="H723" i="8"/>
  <c r="J723" i="8" s="1"/>
  <c r="I723" i="8"/>
  <c r="K723" i="8" s="1"/>
  <c r="H724" i="8"/>
  <c r="J724" i="8" s="1"/>
  <c r="I724" i="8"/>
  <c r="K724" i="8" s="1"/>
  <c r="H725" i="8"/>
  <c r="J725" i="8" s="1"/>
  <c r="I725" i="8"/>
  <c r="K725" i="8" s="1"/>
  <c r="H726" i="8"/>
  <c r="J726" i="8" s="1"/>
  <c r="I726" i="8"/>
  <c r="K726" i="8" s="1"/>
  <c r="H727" i="8"/>
  <c r="J727" i="8" s="1"/>
  <c r="I727" i="8"/>
  <c r="K727" i="8" s="1"/>
  <c r="H728" i="8"/>
  <c r="J728" i="8" s="1"/>
  <c r="I728" i="8"/>
  <c r="K728" i="8" s="1"/>
  <c r="H729" i="8"/>
  <c r="J729" i="8" s="1"/>
  <c r="I729" i="8"/>
  <c r="K729" i="8" s="1"/>
  <c r="H730" i="8"/>
  <c r="J730" i="8" s="1"/>
  <c r="I730" i="8"/>
  <c r="K730" i="8" s="1"/>
  <c r="H731" i="8"/>
  <c r="J731" i="8" s="1"/>
  <c r="I731" i="8"/>
  <c r="K731" i="8" s="1"/>
  <c r="H732" i="8"/>
  <c r="J732" i="8" s="1"/>
  <c r="I732" i="8"/>
  <c r="K732" i="8" s="1"/>
  <c r="H733" i="8"/>
  <c r="J733" i="8" s="1"/>
  <c r="I733" i="8"/>
  <c r="K733" i="8" s="1"/>
  <c r="H734" i="8"/>
  <c r="J734" i="8" s="1"/>
  <c r="I734" i="8"/>
  <c r="K734" i="8" s="1"/>
  <c r="H735" i="8"/>
  <c r="J735" i="8" s="1"/>
  <c r="I735" i="8"/>
  <c r="K735" i="8" s="1"/>
  <c r="H736" i="8"/>
  <c r="J736" i="8" s="1"/>
  <c r="I736" i="8"/>
  <c r="K736" i="8" s="1"/>
  <c r="H737" i="8"/>
  <c r="J737" i="8" s="1"/>
  <c r="I737" i="8"/>
  <c r="K737" i="8" s="1"/>
  <c r="H738" i="8"/>
  <c r="J738" i="8" s="1"/>
  <c r="I738" i="8"/>
  <c r="K738" i="8" s="1"/>
  <c r="H739" i="8"/>
  <c r="J739" i="8" s="1"/>
  <c r="I739" i="8"/>
  <c r="K739" i="8" s="1"/>
  <c r="H740" i="8"/>
  <c r="J740" i="8" s="1"/>
  <c r="I740" i="8"/>
  <c r="K740" i="8" s="1"/>
  <c r="H741" i="8"/>
  <c r="J741" i="8" s="1"/>
  <c r="I741" i="8"/>
  <c r="K741" i="8" s="1"/>
  <c r="H742" i="8"/>
  <c r="J742" i="8" s="1"/>
  <c r="I742" i="8"/>
  <c r="K742" i="8" s="1"/>
  <c r="H743" i="8"/>
  <c r="J743" i="8" s="1"/>
  <c r="I743" i="8"/>
  <c r="K743" i="8" s="1"/>
  <c r="H744" i="8"/>
  <c r="J744" i="8" s="1"/>
  <c r="I744" i="8"/>
  <c r="K744" i="8" s="1"/>
  <c r="H745" i="8"/>
  <c r="J745" i="8" s="1"/>
  <c r="I745" i="8"/>
  <c r="K745" i="8" s="1"/>
  <c r="H746" i="8"/>
  <c r="J746" i="8" s="1"/>
  <c r="I746" i="8"/>
  <c r="K746" i="8" s="1"/>
  <c r="H747" i="8"/>
  <c r="J747" i="8" s="1"/>
  <c r="I747" i="8"/>
  <c r="K747" i="8" s="1"/>
  <c r="H748" i="8"/>
  <c r="J748" i="8" s="1"/>
  <c r="I748" i="8"/>
  <c r="K748" i="8" s="1"/>
  <c r="H749" i="8"/>
  <c r="J749" i="8" s="1"/>
  <c r="I749" i="8"/>
  <c r="K749" i="8" s="1"/>
  <c r="H750" i="8"/>
  <c r="J750" i="8" s="1"/>
  <c r="I750" i="8"/>
  <c r="K750" i="8" s="1"/>
  <c r="H751" i="8"/>
  <c r="J751" i="8" s="1"/>
  <c r="I751" i="8"/>
  <c r="K751" i="8" s="1"/>
  <c r="H752" i="8"/>
  <c r="J752" i="8" s="1"/>
  <c r="I752" i="8"/>
  <c r="K752" i="8" s="1"/>
  <c r="H753" i="8"/>
  <c r="J753" i="8" s="1"/>
  <c r="I753" i="8"/>
  <c r="K753" i="8" s="1"/>
  <c r="H754" i="8"/>
  <c r="J754" i="8" s="1"/>
  <c r="I754" i="8"/>
  <c r="K754" i="8" s="1"/>
  <c r="H755" i="8"/>
  <c r="J755" i="8" s="1"/>
  <c r="I755" i="8"/>
  <c r="K755" i="8" s="1"/>
  <c r="H756" i="8"/>
  <c r="J756" i="8" s="1"/>
  <c r="I756" i="8"/>
  <c r="K756" i="8" s="1"/>
  <c r="H757" i="8"/>
  <c r="J757" i="8" s="1"/>
  <c r="I757" i="8"/>
  <c r="K757" i="8" s="1"/>
  <c r="H758" i="8"/>
  <c r="J758" i="8" s="1"/>
  <c r="I758" i="8"/>
  <c r="K758" i="8" s="1"/>
  <c r="H759" i="8"/>
  <c r="J759" i="8" s="1"/>
  <c r="I759" i="8"/>
  <c r="K759" i="8" s="1"/>
  <c r="H760" i="8"/>
  <c r="J760" i="8" s="1"/>
  <c r="I760" i="8"/>
  <c r="K760" i="8" s="1"/>
  <c r="H761" i="8"/>
  <c r="J761" i="8" s="1"/>
  <c r="I761" i="8"/>
  <c r="K761" i="8" s="1"/>
  <c r="H762" i="8"/>
  <c r="J762" i="8" s="1"/>
  <c r="I762" i="8"/>
  <c r="K762" i="8" s="1"/>
  <c r="H763" i="8"/>
  <c r="J763" i="8" s="1"/>
  <c r="I763" i="8"/>
  <c r="K763" i="8" s="1"/>
  <c r="H764" i="8"/>
  <c r="J764" i="8" s="1"/>
  <c r="I764" i="8"/>
  <c r="K764" i="8" s="1"/>
  <c r="H765" i="8"/>
  <c r="J765" i="8" s="1"/>
  <c r="I765" i="8"/>
  <c r="K765" i="8" s="1"/>
  <c r="H766" i="8"/>
  <c r="J766" i="8" s="1"/>
  <c r="I766" i="8"/>
  <c r="K766" i="8" s="1"/>
  <c r="H767" i="8"/>
  <c r="J767" i="8" s="1"/>
  <c r="I767" i="8"/>
  <c r="K767" i="8" s="1"/>
  <c r="H768" i="8"/>
  <c r="J768" i="8" s="1"/>
  <c r="I768" i="8"/>
  <c r="K768" i="8" s="1"/>
  <c r="H769" i="8"/>
  <c r="J769" i="8" s="1"/>
  <c r="I769" i="8"/>
  <c r="K769" i="8" s="1"/>
  <c r="H770" i="8"/>
  <c r="J770" i="8" s="1"/>
  <c r="I770" i="8"/>
  <c r="K770" i="8" s="1"/>
  <c r="H771" i="8"/>
  <c r="J771" i="8" s="1"/>
  <c r="I771" i="8"/>
  <c r="K771" i="8" s="1"/>
  <c r="H772" i="8"/>
  <c r="J772" i="8" s="1"/>
  <c r="I772" i="8"/>
  <c r="K772" i="8" s="1"/>
  <c r="H773" i="8"/>
  <c r="J773" i="8" s="1"/>
  <c r="I773" i="8"/>
  <c r="K773" i="8" s="1"/>
  <c r="H774" i="8"/>
  <c r="J774" i="8" s="1"/>
  <c r="I774" i="8"/>
  <c r="K774" i="8" s="1"/>
  <c r="H775" i="8"/>
  <c r="J775" i="8" s="1"/>
  <c r="I775" i="8"/>
  <c r="K775" i="8" s="1"/>
  <c r="H776" i="8"/>
  <c r="J776" i="8" s="1"/>
  <c r="I776" i="8"/>
  <c r="K776" i="8" s="1"/>
  <c r="H777" i="8"/>
  <c r="J777" i="8" s="1"/>
  <c r="I777" i="8"/>
  <c r="K777" i="8" s="1"/>
  <c r="H778" i="8"/>
  <c r="J778" i="8" s="1"/>
  <c r="I778" i="8"/>
  <c r="K778" i="8" s="1"/>
  <c r="H779" i="8"/>
  <c r="J779" i="8" s="1"/>
  <c r="I779" i="8"/>
  <c r="K779" i="8" s="1"/>
  <c r="H780" i="8"/>
  <c r="J780" i="8" s="1"/>
  <c r="I780" i="8"/>
  <c r="K780" i="8" s="1"/>
  <c r="H781" i="8"/>
  <c r="J781" i="8" s="1"/>
  <c r="I781" i="8"/>
  <c r="K781" i="8" s="1"/>
  <c r="H782" i="8"/>
  <c r="J782" i="8" s="1"/>
  <c r="I782" i="8"/>
  <c r="K782" i="8" s="1"/>
  <c r="H783" i="8"/>
  <c r="J783" i="8" s="1"/>
  <c r="I783" i="8"/>
  <c r="K783" i="8" s="1"/>
  <c r="H784" i="8"/>
  <c r="J784" i="8" s="1"/>
  <c r="I784" i="8"/>
  <c r="K784" i="8" s="1"/>
  <c r="H785" i="8"/>
  <c r="J785" i="8" s="1"/>
  <c r="I785" i="8"/>
  <c r="K785" i="8" s="1"/>
  <c r="H786" i="8"/>
  <c r="J786" i="8" s="1"/>
  <c r="I786" i="8"/>
  <c r="K786" i="8" s="1"/>
  <c r="H787" i="8"/>
  <c r="J787" i="8" s="1"/>
  <c r="I787" i="8"/>
  <c r="K787" i="8" s="1"/>
  <c r="H788" i="8"/>
  <c r="J788" i="8" s="1"/>
  <c r="I788" i="8"/>
  <c r="K788" i="8" s="1"/>
  <c r="H789" i="8"/>
  <c r="J789" i="8" s="1"/>
  <c r="I789" i="8"/>
  <c r="K789" i="8" s="1"/>
  <c r="H790" i="8"/>
  <c r="J790" i="8" s="1"/>
  <c r="I790" i="8"/>
  <c r="K790" i="8" s="1"/>
  <c r="H791" i="8"/>
  <c r="J791" i="8" s="1"/>
  <c r="I791" i="8"/>
  <c r="K791" i="8" s="1"/>
  <c r="H792" i="8"/>
  <c r="J792" i="8" s="1"/>
  <c r="I792" i="8"/>
  <c r="K792" i="8" s="1"/>
  <c r="H793" i="8"/>
  <c r="J793" i="8" s="1"/>
  <c r="I793" i="8"/>
  <c r="K793" i="8" s="1"/>
  <c r="H794" i="8"/>
  <c r="J794" i="8" s="1"/>
  <c r="I794" i="8"/>
  <c r="K794" i="8" s="1"/>
  <c r="H795" i="8"/>
  <c r="J795" i="8" s="1"/>
  <c r="I795" i="8"/>
  <c r="K795" i="8" s="1"/>
  <c r="H796" i="8"/>
  <c r="J796" i="8" s="1"/>
  <c r="I796" i="8"/>
  <c r="K796" i="8" s="1"/>
  <c r="H797" i="8"/>
  <c r="J797" i="8" s="1"/>
  <c r="I797" i="8"/>
  <c r="K797" i="8" s="1"/>
  <c r="H798" i="8"/>
  <c r="J798" i="8" s="1"/>
  <c r="I798" i="8"/>
  <c r="K798" i="8" s="1"/>
  <c r="H799" i="8"/>
  <c r="J799" i="8" s="1"/>
  <c r="I799" i="8"/>
  <c r="K799" i="8" s="1"/>
  <c r="H800" i="8"/>
  <c r="J800" i="8" s="1"/>
  <c r="I800" i="8"/>
  <c r="K800" i="8" s="1"/>
  <c r="H801" i="8"/>
  <c r="J801" i="8" s="1"/>
  <c r="I801" i="8"/>
  <c r="K801" i="8" s="1"/>
  <c r="H802" i="8"/>
  <c r="J802" i="8" s="1"/>
  <c r="I802" i="8"/>
  <c r="K802" i="8" s="1"/>
  <c r="H803" i="8"/>
  <c r="J803" i="8" s="1"/>
  <c r="I803" i="8"/>
  <c r="K803" i="8" s="1"/>
  <c r="H804" i="8"/>
  <c r="J804" i="8" s="1"/>
  <c r="I804" i="8"/>
  <c r="K804" i="8" s="1"/>
  <c r="H805" i="8"/>
  <c r="J805" i="8" s="1"/>
  <c r="I805" i="8"/>
  <c r="K805" i="8" s="1"/>
  <c r="H806" i="8"/>
  <c r="J806" i="8" s="1"/>
  <c r="I806" i="8"/>
  <c r="K806" i="8" s="1"/>
  <c r="H807" i="8"/>
  <c r="J807" i="8" s="1"/>
  <c r="I807" i="8"/>
  <c r="K807" i="8" s="1"/>
  <c r="H808" i="8"/>
  <c r="J808" i="8" s="1"/>
  <c r="I808" i="8"/>
  <c r="K808" i="8" s="1"/>
  <c r="H809" i="8"/>
  <c r="J809" i="8" s="1"/>
  <c r="I809" i="8"/>
  <c r="K809" i="8" s="1"/>
  <c r="H810" i="8"/>
  <c r="J810" i="8" s="1"/>
  <c r="I810" i="8"/>
  <c r="K810" i="8" s="1"/>
  <c r="H811" i="8"/>
  <c r="J811" i="8" s="1"/>
  <c r="I811" i="8"/>
  <c r="K811" i="8" s="1"/>
  <c r="H812" i="8"/>
  <c r="J812" i="8" s="1"/>
  <c r="I812" i="8"/>
  <c r="K812" i="8" s="1"/>
  <c r="H813" i="8"/>
  <c r="J813" i="8" s="1"/>
  <c r="I813" i="8"/>
  <c r="K813" i="8" s="1"/>
  <c r="H814" i="8"/>
  <c r="J814" i="8" s="1"/>
  <c r="I814" i="8"/>
  <c r="K814" i="8" s="1"/>
  <c r="H815" i="8"/>
  <c r="J815" i="8" s="1"/>
  <c r="I815" i="8"/>
  <c r="K815" i="8" s="1"/>
  <c r="H816" i="8"/>
  <c r="J816" i="8" s="1"/>
  <c r="I816" i="8"/>
  <c r="K816" i="8" s="1"/>
  <c r="H817" i="8"/>
  <c r="J817" i="8" s="1"/>
  <c r="I817" i="8"/>
  <c r="K817" i="8" s="1"/>
  <c r="H818" i="8"/>
  <c r="J818" i="8" s="1"/>
  <c r="I818" i="8"/>
  <c r="K818" i="8" s="1"/>
  <c r="H819" i="8"/>
  <c r="J819" i="8" s="1"/>
  <c r="I819" i="8"/>
  <c r="K819" i="8" s="1"/>
  <c r="H820" i="8"/>
  <c r="J820" i="8" s="1"/>
  <c r="I820" i="8"/>
  <c r="K820" i="8" s="1"/>
  <c r="H821" i="8"/>
  <c r="J821" i="8" s="1"/>
  <c r="I821" i="8"/>
  <c r="K821" i="8" s="1"/>
  <c r="H822" i="8"/>
  <c r="J822" i="8" s="1"/>
  <c r="I822" i="8"/>
  <c r="K822" i="8" s="1"/>
  <c r="H823" i="8"/>
  <c r="J823" i="8" s="1"/>
  <c r="I823" i="8"/>
  <c r="K823" i="8" s="1"/>
  <c r="H824" i="8"/>
  <c r="J824" i="8" s="1"/>
  <c r="I824" i="8"/>
  <c r="K824" i="8" s="1"/>
  <c r="H825" i="8"/>
  <c r="J825" i="8" s="1"/>
  <c r="I825" i="8"/>
  <c r="K825" i="8" s="1"/>
  <c r="H826" i="8"/>
  <c r="J826" i="8" s="1"/>
  <c r="I826" i="8"/>
  <c r="K826" i="8" s="1"/>
  <c r="H827" i="8"/>
  <c r="J827" i="8" s="1"/>
  <c r="I827" i="8"/>
  <c r="K827" i="8" s="1"/>
  <c r="H828" i="8"/>
  <c r="J828" i="8" s="1"/>
  <c r="I828" i="8"/>
  <c r="K828" i="8" s="1"/>
  <c r="H829" i="8"/>
  <c r="J829" i="8" s="1"/>
  <c r="I829" i="8"/>
  <c r="K829" i="8" s="1"/>
  <c r="H830" i="8"/>
  <c r="J830" i="8" s="1"/>
  <c r="I830" i="8"/>
  <c r="K830" i="8" s="1"/>
  <c r="H831" i="8"/>
  <c r="J831" i="8" s="1"/>
  <c r="I831" i="8"/>
  <c r="K831" i="8" s="1"/>
  <c r="H832" i="8"/>
  <c r="J832" i="8" s="1"/>
  <c r="I832" i="8"/>
  <c r="K832" i="8" s="1"/>
  <c r="H833" i="8"/>
  <c r="J833" i="8" s="1"/>
  <c r="I833" i="8"/>
  <c r="K833" i="8" s="1"/>
  <c r="H834" i="8"/>
  <c r="J834" i="8" s="1"/>
  <c r="I834" i="8"/>
  <c r="K834" i="8" s="1"/>
  <c r="H835" i="8"/>
  <c r="J835" i="8" s="1"/>
  <c r="I835" i="8"/>
  <c r="K835" i="8" s="1"/>
  <c r="H836" i="8"/>
  <c r="J836" i="8" s="1"/>
  <c r="I836" i="8"/>
  <c r="K836" i="8" s="1"/>
  <c r="H837" i="8"/>
  <c r="J837" i="8" s="1"/>
  <c r="I837" i="8"/>
  <c r="K837" i="8" s="1"/>
  <c r="H838" i="8"/>
  <c r="J838" i="8" s="1"/>
  <c r="I838" i="8"/>
  <c r="K838" i="8" s="1"/>
  <c r="H839" i="8"/>
  <c r="J839" i="8" s="1"/>
  <c r="I839" i="8"/>
  <c r="K839" i="8" s="1"/>
  <c r="H840" i="8"/>
  <c r="J840" i="8" s="1"/>
  <c r="I840" i="8"/>
  <c r="K840" i="8" s="1"/>
  <c r="H841" i="8"/>
  <c r="J841" i="8" s="1"/>
  <c r="I841" i="8"/>
  <c r="K841" i="8" s="1"/>
  <c r="H842" i="8"/>
  <c r="J842" i="8" s="1"/>
  <c r="I842" i="8"/>
  <c r="K842" i="8" s="1"/>
  <c r="H843" i="8"/>
  <c r="J843" i="8" s="1"/>
  <c r="I843" i="8"/>
  <c r="K843" i="8" s="1"/>
  <c r="H844" i="8"/>
  <c r="J844" i="8" s="1"/>
  <c r="I844" i="8"/>
  <c r="K844" i="8" s="1"/>
  <c r="H845" i="8"/>
  <c r="J845" i="8" s="1"/>
  <c r="I845" i="8"/>
  <c r="K845" i="8" s="1"/>
  <c r="H846" i="8"/>
  <c r="J846" i="8" s="1"/>
  <c r="I846" i="8"/>
  <c r="K846" i="8" s="1"/>
  <c r="H847" i="8"/>
  <c r="J847" i="8" s="1"/>
  <c r="I847" i="8"/>
  <c r="K847" i="8" s="1"/>
  <c r="H848" i="8"/>
  <c r="J848" i="8" s="1"/>
  <c r="I848" i="8"/>
  <c r="K848" i="8" s="1"/>
  <c r="H849" i="8"/>
  <c r="J849" i="8" s="1"/>
  <c r="I849" i="8"/>
  <c r="K849" i="8" s="1"/>
  <c r="H850" i="8"/>
  <c r="J850" i="8" s="1"/>
  <c r="I850" i="8"/>
  <c r="K850" i="8" s="1"/>
  <c r="H851" i="8"/>
  <c r="J851" i="8" s="1"/>
  <c r="I851" i="8"/>
  <c r="K851" i="8" s="1"/>
  <c r="H852" i="8"/>
  <c r="J852" i="8" s="1"/>
  <c r="I852" i="8"/>
  <c r="K852" i="8" s="1"/>
  <c r="H853" i="8"/>
  <c r="J853" i="8" s="1"/>
  <c r="I853" i="8"/>
  <c r="K853" i="8" s="1"/>
  <c r="H854" i="8"/>
  <c r="J854" i="8" s="1"/>
  <c r="I854" i="8"/>
  <c r="K854" i="8" s="1"/>
  <c r="H855" i="8"/>
  <c r="J855" i="8" s="1"/>
  <c r="I855" i="8"/>
  <c r="K855" i="8" s="1"/>
  <c r="H856" i="8"/>
  <c r="J856" i="8" s="1"/>
  <c r="I856" i="8"/>
  <c r="K856" i="8" s="1"/>
  <c r="H857" i="8"/>
  <c r="J857" i="8" s="1"/>
  <c r="I857" i="8"/>
  <c r="K857" i="8" s="1"/>
  <c r="H858" i="8"/>
  <c r="J858" i="8" s="1"/>
  <c r="I858" i="8"/>
  <c r="K858" i="8" s="1"/>
  <c r="H859" i="8"/>
  <c r="J859" i="8" s="1"/>
  <c r="I859" i="8"/>
  <c r="K859" i="8" s="1"/>
  <c r="H860" i="8"/>
  <c r="J860" i="8" s="1"/>
  <c r="I860" i="8"/>
  <c r="K860" i="8" s="1"/>
  <c r="H861" i="8"/>
  <c r="J861" i="8" s="1"/>
  <c r="I861" i="8"/>
  <c r="K861" i="8" s="1"/>
  <c r="H862" i="8"/>
  <c r="J862" i="8" s="1"/>
  <c r="I862" i="8"/>
  <c r="K862" i="8" s="1"/>
  <c r="H863" i="8"/>
  <c r="J863" i="8" s="1"/>
  <c r="I863" i="8"/>
  <c r="K863" i="8" s="1"/>
  <c r="H864" i="8"/>
  <c r="J864" i="8" s="1"/>
  <c r="I864" i="8"/>
  <c r="K864" i="8" s="1"/>
  <c r="H865" i="8"/>
  <c r="J865" i="8" s="1"/>
  <c r="I865" i="8"/>
  <c r="K865" i="8" s="1"/>
  <c r="H866" i="8"/>
  <c r="J866" i="8" s="1"/>
  <c r="I866" i="8"/>
  <c r="K866" i="8" s="1"/>
  <c r="H867" i="8"/>
  <c r="J867" i="8" s="1"/>
  <c r="I867" i="8"/>
  <c r="K867" i="8" s="1"/>
  <c r="H868" i="8"/>
  <c r="J868" i="8" s="1"/>
  <c r="I868" i="8"/>
  <c r="K868" i="8" s="1"/>
  <c r="H869" i="8"/>
  <c r="J869" i="8" s="1"/>
  <c r="I869" i="8"/>
  <c r="K869" i="8" s="1"/>
  <c r="H870" i="8"/>
  <c r="J870" i="8" s="1"/>
  <c r="I870" i="8"/>
  <c r="K870" i="8" s="1"/>
  <c r="H871" i="8"/>
  <c r="J871" i="8" s="1"/>
  <c r="I871" i="8"/>
  <c r="K871" i="8" s="1"/>
  <c r="H872" i="8"/>
  <c r="J872" i="8" s="1"/>
  <c r="I872" i="8"/>
  <c r="K872" i="8" s="1"/>
  <c r="H873" i="8"/>
  <c r="J873" i="8" s="1"/>
  <c r="I873" i="8"/>
  <c r="K873" i="8" s="1"/>
  <c r="H874" i="8"/>
  <c r="J874" i="8" s="1"/>
  <c r="I874" i="8"/>
  <c r="K874" i="8" s="1"/>
  <c r="H875" i="8"/>
  <c r="J875" i="8" s="1"/>
  <c r="I875" i="8"/>
  <c r="K875" i="8" s="1"/>
  <c r="H876" i="8"/>
  <c r="J876" i="8" s="1"/>
  <c r="I876" i="8"/>
  <c r="K876" i="8" s="1"/>
  <c r="H877" i="8"/>
  <c r="J877" i="8" s="1"/>
  <c r="I877" i="8"/>
  <c r="K877" i="8" s="1"/>
  <c r="H878" i="8"/>
  <c r="J878" i="8" s="1"/>
  <c r="I878" i="8"/>
  <c r="K878" i="8" s="1"/>
  <c r="H879" i="8"/>
  <c r="J879" i="8" s="1"/>
  <c r="I879" i="8"/>
  <c r="K879" i="8" s="1"/>
  <c r="H880" i="8"/>
  <c r="J880" i="8" s="1"/>
  <c r="I880" i="8"/>
  <c r="K880" i="8" s="1"/>
  <c r="H881" i="8"/>
  <c r="J881" i="8" s="1"/>
  <c r="I881" i="8"/>
  <c r="K881" i="8" s="1"/>
  <c r="H882" i="8"/>
  <c r="J882" i="8" s="1"/>
  <c r="I882" i="8"/>
  <c r="K882" i="8" s="1"/>
  <c r="H883" i="8"/>
  <c r="J883" i="8" s="1"/>
  <c r="I883" i="8"/>
  <c r="K883" i="8" s="1"/>
  <c r="H884" i="8"/>
  <c r="J884" i="8" s="1"/>
  <c r="I884" i="8"/>
  <c r="K884" i="8" s="1"/>
  <c r="H885" i="8"/>
  <c r="J885" i="8" s="1"/>
  <c r="I885" i="8"/>
  <c r="K885" i="8" s="1"/>
  <c r="H886" i="8"/>
  <c r="J886" i="8" s="1"/>
  <c r="I886" i="8"/>
  <c r="K886" i="8" s="1"/>
  <c r="H887" i="8"/>
  <c r="J887" i="8" s="1"/>
  <c r="I887" i="8"/>
  <c r="K887" i="8" s="1"/>
  <c r="H888" i="8"/>
  <c r="J888" i="8" s="1"/>
  <c r="I888" i="8"/>
  <c r="K888" i="8" s="1"/>
  <c r="H889" i="8"/>
  <c r="J889" i="8" s="1"/>
  <c r="I889" i="8"/>
  <c r="K889" i="8" s="1"/>
  <c r="H890" i="8"/>
  <c r="J890" i="8" s="1"/>
  <c r="I890" i="8"/>
  <c r="K890" i="8" s="1"/>
  <c r="H891" i="8"/>
  <c r="J891" i="8" s="1"/>
  <c r="I891" i="8"/>
  <c r="K891" i="8" s="1"/>
  <c r="H892" i="8"/>
  <c r="J892" i="8" s="1"/>
  <c r="I892" i="8"/>
  <c r="K892" i="8" s="1"/>
  <c r="H893" i="8"/>
  <c r="J893" i="8" s="1"/>
  <c r="I893" i="8"/>
  <c r="K893" i="8" s="1"/>
  <c r="H894" i="8"/>
  <c r="J894" i="8" s="1"/>
  <c r="I894" i="8"/>
  <c r="K894" i="8" s="1"/>
  <c r="H895" i="8"/>
  <c r="J895" i="8" s="1"/>
  <c r="I895" i="8"/>
  <c r="K895" i="8" s="1"/>
  <c r="H896" i="8"/>
  <c r="J896" i="8" s="1"/>
  <c r="I896" i="8"/>
  <c r="K896" i="8" s="1"/>
  <c r="H897" i="8"/>
  <c r="J897" i="8" s="1"/>
  <c r="I897" i="8"/>
  <c r="K897" i="8" s="1"/>
  <c r="H898" i="8"/>
  <c r="J898" i="8" s="1"/>
  <c r="I898" i="8"/>
  <c r="K898" i="8" s="1"/>
  <c r="H899" i="8"/>
  <c r="J899" i="8" s="1"/>
  <c r="I899" i="8"/>
  <c r="K899" i="8" s="1"/>
  <c r="H900" i="8"/>
  <c r="J900" i="8" s="1"/>
  <c r="I900" i="8"/>
  <c r="K900" i="8" s="1"/>
  <c r="H901" i="8"/>
  <c r="J901" i="8" s="1"/>
  <c r="I901" i="8"/>
  <c r="K901" i="8" s="1"/>
  <c r="H902" i="8"/>
  <c r="J902" i="8" s="1"/>
  <c r="I902" i="8"/>
  <c r="K902" i="8" s="1"/>
  <c r="H903" i="8"/>
  <c r="J903" i="8" s="1"/>
  <c r="I903" i="8"/>
  <c r="K903" i="8" s="1"/>
  <c r="H904" i="8"/>
  <c r="J904" i="8" s="1"/>
  <c r="I904" i="8"/>
  <c r="K904" i="8" s="1"/>
  <c r="H905" i="8"/>
  <c r="J905" i="8" s="1"/>
  <c r="I905" i="8"/>
  <c r="K905" i="8" s="1"/>
  <c r="H906" i="8"/>
  <c r="J906" i="8" s="1"/>
  <c r="I906" i="8"/>
  <c r="K906" i="8" s="1"/>
  <c r="H907" i="8"/>
  <c r="J907" i="8" s="1"/>
  <c r="I907" i="8"/>
  <c r="K907" i="8" s="1"/>
  <c r="H908" i="8"/>
  <c r="J908" i="8" s="1"/>
  <c r="I908" i="8"/>
  <c r="K908" i="8" s="1"/>
  <c r="H909" i="8"/>
  <c r="J909" i="8" s="1"/>
  <c r="I909" i="8"/>
  <c r="K909" i="8" s="1"/>
  <c r="H910" i="8"/>
  <c r="J910" i="8" s="1"/>
  <c r="I910" i="8"/>
  <c r="K910" i="8" s="1"/>
  <c r="H911" i="8"/>
  <c r="J911" i="8" s="1"/>
  <c r="I911" i="8"/>
  <c r="K911" i="8" s="1"/>
  <c r="H912" i="8"/>
  <c r="J912" i="8" s="1"/>
  <c r="I912" i="8"/>
  <c r="K912" i="8" s="1"/>
  <c r="H913" i="8"/>
  <c r="J913" i="8" s="1"/>
  <c r="I913" i="8"/>
  <c r="K913" i="8" s="1"/>
  <c r="H914" i="8"/>
  <c r="J914" i="8" s="1"/>
  <c r="I914" i="8"/>
  <c r="K914" i="8" s="1"/>
  <c r="H915" i="8"/>
  <c r="J915" i="8" s="1"/>
  <c r="I915" i="8"/>
  <c r="K915" i="8" s="1"/>
  <c r="H916" i="8"/>
  <c r="J916" i="8" s="1"/>
  <c r="I916" i="8"/>
  <c r="K916" i="8" s="1"/>
  <c r="H917" i="8"/>
  <c r="J917" i="8" s="1"/>
  <c r="I917" i="8"/>
  <c r="K917" i="8" s="1"/>
  <c r="H918" i="8"/>
  <c r="J918" i="8" s="1"/>
  <c r="I918" i="8"/>
  <c r="K918" i="8" s="1"/>
  <c r="H919" i="8"/>
  <c r="J919" i="8" s="1"/>
  <c r="I919" i="8"/>
  <c r="K919" i="8" s="1"/>
  <c r="H920" i="8"/>
  <c r="J920" i="8" s="1"/>
  <c r="I920" i="8"/>
  <c r="K920" i="8" s="1"/>
  <c r="H921" i="8"/>
  <c r="J921" i="8" s="1"/>
  <c r="I921" i="8"/>
  <c r="K921" i="8" s="1"/>
  <c r="H922" i="8"/>
  <c r="J922" i="8" s="1"/>
  <c r="I922" i="8"/>
  <c r="K922" i="8" s="1"/>
  <c r="H923" i="8"/>
  <c r="J923" i="8" s="1"/>
  <c r="I923" i="8"/>
  <c r="K923" i="8" s="1"/>
  <c r="H924" i="8"/>
  <c r="J924" i="8" s="1"/>
  <c r="I924" i="8"/>
  <c r="K924" i="8" s="1"/>
  <c r="H925" i="8"/>
  <c r="J925" i="8" s="1"/>
  <c r="I925" i="8"/>
  <c r="K925" i="8" s="1"/>
  <c r="H926" i="8"/>
  <c r="J926" i="8" s="1"/>
  <c r="I926" i="8"/>
  <c r="K926" i="8" s="1"/>
  <c r="H927" i="8"/>
  <c r="J927" i="8" s="1"/>
  <c r="I927" i="8"/>
  <c r="K927" i="8" s="1"/>
  <c r="H928" i="8"/>
  <c r="J928" i="8" s="1"/>
  <c r="I928" i="8"/>
  <c r="K928" i="8" s="1"/>
  <c r="H929" i="8"/>
  <c r="J929" i="8" s="1"/>
  <c r="I929" i="8"/>
  <c r="K929" i="8" s="1"/>
  <c r="H930" i="8"/>
  <c r="J930" i="8" s="1"/>
  <c r="I930" i="8"/>
  <c r="K930" i="8" s="1"/>
  <c r="H931" i="8"/>
  <c r="J931" i="8" s="1"/>
  <c r="I931" i="8"/>
  <c r="K931" i="8" s="1"/>
  <c r="H932" i="8"/>
  <c r="J932" i="8" s="1"/>
  <c r="I932" i="8"/>
  <c r="K932" i="8" s="1"/>
  <c r="H933" i="8"/>
  <c r="J933" i="8" s="1"/>
  <c r="I933" i="8"/>
  <c r="K933" i="8" s="1"/>
  <c r="H934" i="8"/>
  <c r="J934" i="8" s="1"/>
  <c r="I934" i="8"/>
  <c r="K934" i="8" s="1"/>
  <c r="H935" i="8"/>
  <c r="J935" i="8" s="1"/>
  <c r="I935" i="8"/>
  <c r="K935" i="8" s="1"/>
  <c r="H936" i="8"/>
  <c r="J936" i="8" s="1"/>
  <c r="I936" i="8"/>
  <c r="K936" i="8" s="1"/>
  <c r="H937" i="8"/>
  <c r="J937" i="8" s="1"/>
  <c r="I937" i="8"/>
  <c r="K937" i="8" s="1"/>
  <c r="H938" i="8"/>
  <c r="J938" i="8" s="1"/>
  <c r="I938" i="8"/>
  <c r="K938" i="8" s="1"/>
  <c r="H939" i="8"/>
  <c r="J939" i="8" s="1"/>
  <c r="I939" i="8"/>
  <c r="K939" i="8" s="1"/>
  <c r="H940" i="8"/>
  <c r="J940" i="8" s="1"/>
  <c r="I940" i="8"/>
  <c r="K940" i="8" s="1"/>
  <c r="H941" i="8"/>
  <c r="J941" i="8" s="1"/>
  <c r="I941" i="8"/>
  <c r="K941" i="8" s="1"/>
  <c r="H942" i="8"/>
  <c r="J942" i="8" s="1"/>
  <c r="I942" i="8"/>
  <c r="K942" i="8" s="1"/>
  <c r="H943" i="8"/>
  <c r="J943" i="8" s="1"/>
  <c r="I943" i="8"/>
  <c r="K943" i="8" s="1"/>
  <c r="H944" i="8"/>
  <c r="J944" i="8" s="1"/>
  <c r="I944" i="8"/>
  <c r="K944" i="8" s="1"/>
  <c r="H945" i="8"/>
  <c r="J945" i="8" s="1"/>
  <c r="I945" i="8"/>
  <c r="K945" i="8" s="1"/>
  <c r="H946" i="8"/>
  <c r="J946" i="8" s="1"/>
  <c r="I946" i="8"/>
  <c r="K946" i="8" s="1"/>
  <c r="H947" i="8"/>
  <c r="J947" i="8" s="1"/>
  <c r="I947" i="8"/>
  <c r="K947" i="8" s="1"/>
  <c r="H948" i="8"/>
  <c r="J948" i="8" s="1"/>
  <c r="I948" i="8"/>
  <c r="K948" i="8" s="1"/>
  <c r="H949" i="8"/>
  <c r="J949" i="8" s="1"/>
  <c r="I949" i="8"/>
  <c r="K949" i="8" s="1"/>
  <c r="H950" i="8"/>
  <c r="J950" i="8" s="1"/>
  <c r="I950" i="8"/>
  <c r="K950" i="8" s="1"/>
  <c r="H951" i="8"/>
  <c r="J951" i="8" s="1"/>
  <c r="I951" i="8"/>
  <c r="K951" i="8" s="1"/>
  <c r="H952" i="8"/>
  <c r="J952" i="8" s="1"/>
  <c r="I952" i="8"/>
  <c r="K952" i="8" s="1"/>
  <c r="H953" i="8"/>
  <c r="J953" i="8" s="1"/>
  <c r="I953" i="8"/>
  <c r="K953" i="8" s="1"/>
  <c r="H954" i="8"/>
  <c r="J954" i="8" s="1"/>
  <c r="I954" i="8"/>
  <c r="K954" i="8" s="1"/>
  <c r="H955" i="8"/>
  <c r="J955" i="8" s="1"/>
  <c r="I955" i="8"/>
  <c r="K955" i="8" s="1"/>
  <c r="H956" i="8"/>
  <c r="J956" i="8" s="1"/>
  <c r="I956" i="8"/>
  <c r="K956" i="8" s="1"/>
  <c r="H957" i="8"/>
  <c r="J957" i="8" s="1"/>
  <c r="I957" i="8"/>
  <c r="K957" i="8" s="1"/>
  <c r="H958" i="8"/>
  <c r="J958" i="8" s="1"/>
  <c r="I958" i="8"/>
  <c r="K958" i="8" s="1"/>
  <c r="H959" i="8"/>
  <c r="J959" i="8" s="1"/>
  <c r="I959" i="8"/>
  <c r="K959" i="8" s="1"/>
  <c r="H960" i="8"/>
  <c r="J960" i="8" s="1"/>
  <c r="I960" i="8"/>
  <c r="K960" i="8" s="1"/>
  <c r="H961" i="8"/>
  <c r="J961" i="8" s="1"/>
  <c r="I961" i="8"/>
  <c r="K961" i="8" s="1"/>
  <c r="H962" i="8"/>
  <c r="J962" i="8" s="1"/>
  <c r="I962" i="8"/>
  <c r="K962" i="8" s="1"/>
  <c r="H963" i="8"/>
  <c r="J963" i="8" s="1"/>
  <c r="I963" i="8"/>
  <c r="K963" i="8" s="1"/>
  <c r="H964" i="8"/>
  <c r="J964" i="8" s="1"/>
  <c r="I964" i="8"/>
  <c r="K964" i="8" s="1"/>
  <c r="H965" i="8"/>
  <c r="J965" i="8" s="1"/>
  <c r="I965" i="8"/>
  <c r="K965" i="8" s="1"/>
  <c r="H966" i="8"/>
  <c r="J966" i="8" s="1"/>
  <c r="I966" i="8"/>
  <c r="K966" i="8" s="1"/>
  <c r="H967" i="8"/>
  <c r="J967" i="8" s="1"/>
  <c r="I967" i="8"/>
  <c r="K967" i="8" s="1"/>
  <c r="H968" i="8"/>
  <c r="J968" i="8" s="1"/>
  <c r="I968" i="8"/>
  <c r="K968" i="8" s="1"/>
  <c r="H969" i="8"/>
  <c r="J969" i="8" s="1"/>
  <c r="I969" i="8"/>
  <c r="K969" i="8" s="1"/>
  <c r="H970" i="8"/>
  <c r="J970" i="8" s="1"/>
  <c r="I970" i="8"/>
  <c r="K970" i="8" s="1"/>
  <c r="H971" i="8"/>
  <c r="J971" i="8" s="1"/>
  <c r="I971" i="8"/>
  <c r="K971" i="8" s="1"/>
  <c r="H972" i="8"/>
  <c r="J972" i="8" s="1"/>
  <c r="I972" i="8"/>
  <c r="K972" i="8" s="1"/>
  <c r="H973" i="8"/>
  <c r="J973" i="8" s="1"/>
  <c r="I973" i="8"/>
  <c r="K973" i="8" s="1"/>
  <c r="H974" i="8"/>
  <c r="J974" i="8" s="1"/>
  <c r="I974" i="8"/>
  <c r="K974" i="8" s="1"/>
  <c r="H975" i="8"/>
  <c r="J975" i="8" s="1"/>
  <c r="I975" i="8"/>
  <c r="K975" i="8" s="1"/>
  <c r="H976" i="8"/>
  <c r="J976" i="8" s="1"/>
  <c r="I976" i="8"/>
  <c r="K976" i="8" s="1"/>
  <c r="H977" i="8"/>
  <c r="J977" i="8" s="1"/>
  <c r="I977" i="8"/>
  <c r="K977" i="8" s="1"/>
  <c r="H978" i="8"/>
  <c r="J978" i="8" s="1"/>
  <c r="I978" i="8"/>
  <c r="K978" i="8" s="1"/>
  <c r="H979" i="8"/>
  <c r="J979" i="8" s="1"/>
  <c r="I979" i="8"/>
  <c r="K979" i="8" s="1"/>
  <c r="H980" i="8"/>
  <c r="J980" i="8" s="1"/>
  <c r="I980" i="8"/>
  <c r="K980" i="8" s="1"/>
  <c r="H981" i="8"/>
  <c r="J981" i="8" s="1"/>
  <c r="I981" i="8"/>
  <c r="K981" i="8" s="1"/>
  <c r="H982" i="8"/>
  <c r="J982" i="8" s="1"/>
  <c r="I982" i="8"/>
  <c r="K982" i="8" s="1"/>
  <c r="H983" i="8"/>
  <c r="J983" i="8" s="1"/>
  <c r="I983" i="8"/>
  <c r="K983" i="8" s="1"/>
  <c r="H984" i="8"/>
  <c r="J984" i="8" s="1"/>
  <c r="I984" i="8"/>
  <c r="K984" i="8" s="1"/>
  <c r="H985" i="8"/>
  <c r="J985" i="8" s="1"/>
  <c r="I985" i="8"/>
  <c r="K985" i="8" s="1"/>
  <c r="H986" i="8"/>
  <c r="J986" i="8" s="1"/>
  <c r="I986" i="8"/>
  <c r="K986" i="8" s="1"/>
  <c r="H987" i="8"/>
  <c r="J987" i="8" s="1"/>
  <c r="I987" i="8"/>
  <c r="K987" i="8" s="1"/>
  <c r="H988" i="8"/>
  <c r="J988" i="8" s="1"/>
  <c r="I988" i="8"/>
  <c r="K988" i="8" s="1"/>
  <c r="H989" i="8"/>
  <c r="J989" i="8" s="1"/>
  <c r="I989" i="8"/>
  <c r="K989" i="8" s="1"/>
  <c r="H990" i="8"/>
  <c r="J990" i="8" s="1"/>
  <c r="I990" i="8"/>
  <c r="K990" i="8" s="1"/>
  <c r="H991" i="8"/>
  <c r="J991" i="8" s="1"/>
  <c r="I991" i="8"/>
  <c r="K991" i="8" s="1"/>
  <c r="H992" i="8"/>
  <c r="J992" i="8" s="1"/>
  <c r="I992" i="8"/>
  <c r="K992" i="8" s="1"/>
  <c r="H993" i="8"/>
  <c r="J993" i="8" s="1"/>
  <c r="I993" i="8"/>
  <c r="K993" i="8" s="1"/>
  <c r="H994" i="8"/>
  <c r="J994" i="8" s="1"/>
  <c r="I994" i="8"/>
  <c r="K994" i="8" s="1"/>
  <c r="H995" i="8"/>
  <c r="J995" i="8" s="1"/>
  <c r="I995" i="8"/>
  <c r="K995" i="8" s="1"/>
  <c r="H996" i="8"/>
  <c r="J996" i="8" s="1"/>
  <c r="I996" i="8"/>
  <c r="K996" i="8" s="1"/>
  <c r="H997" i="8"/>
  <c r="J997" i="8" s="1"/>
  <c r="I997" i="8"/>
  <c r="K997" i="8" s="1"/>
  <c r="H998" i="8"/>
  <c r="J998" i="8" s="1"/>
  <c r="I998" i="8"/>
  <c r="K998" i="8" s="1"/>
  <c r="H999" i="8"/>
  <c r="J999" i="8" s="1"/>
  <c r="I999" i="8"/>
  <c r="K999" i="8" s="1"/>
  <c r="H1000" i="8"/>
  <c r="J1000" i="8" s="1"/>
  <c r="I1000" i="8"/>
  <c r="K1000" i="8" s="1"/>
  <c r="H1001" i="8"/>
  <c r="J1001" i="8" s="1"/>
  <c r="I1001" i="8"/>
  <c r="K1001" i="8" s="1"/>
  <c r="H1002" i="8"/>
  <c r="J1002" i="8" s="1"/>
  <c r="I1002" i="8"/>
  <c r="K1002" i="8" s="1"/>
  <c r="H1003" i="8"/>
  <c r="J1003" i="8" s="1"/>
  <c r="I1003" i="8"/>
  <c r="K1003" i="8" s="1"/>
  <c r="H1004" i="8"/>
  <c r="J1004" i="8" s="1"/>
  <c r="I1004" i="8"/>
  <c r="K1004" i="8" s="1"/>
  <c r="H1005" i="8"/>
  <c r="J1005" i="8" s="1"/>
  <c r="I1005" i="8"/>
  <c r="K1005" i="8" s="1"/>
  <c r="H1006" i="8"/>
  <c r="J1006" i="8" s="1"/>
  <c r="I1006" i="8"/>
  <c r="K1006" i="8" s="1"/>
  <c r="H1007" i="8"/>
  <c r="J1007" i="8" s="1"/>
  <c r="I1007" i="8"/>
  <c r="K1007" i="8" s="1"/>
  <c r="H1008" i="8"/>
  <c r="J1008" i="8" s="1"/>
  <c r="I1008" i="8"/>
  <c r="K1008" i="8" s="1"/>
  <c r="H1009" i="8"/>
  <c r="J1009" i="8" s="1"/>
  <c r="I1009" i="8"/>
  <c r="K1009" i="8" s="1"/>
  <c r="H1010" i="8"/>
  <c r="J1010" i="8" s="1"/>
  <c r="I1010" i="8"/>
  <c r="K1010" i="8" s="1"/>
  <c r="H1011" i="8"/>
  <c r="J1011" i="8" s="1"/>
  <c r="I1011" i="8"/>
  <c r="K1011" i="8" s="1"/>
  <c r="H1012" i="8"/>
  <c r="J1012" i="8" s="1"/>
  <c r="I1012" i="8"/>
  <c r="K1012" i="8" s="1"/>
  <c r="H1013" i="8"/>
  <c r="J1013" i="8" s="1"/>
  <c r="I1013" i="8"/>
  <c r="K1013" i="8" s="1"/>
  <c r="H1014" i="8"/>
  <c r="J1014" i="8" s="1"/>
  <c r="I1014" i="8"/>
  <c r="K1014" i="8" s="1"/>
  <c r="H1015" i="8"/>
  <c r="J1015" i="8" s="1"/>
  <c r="I1015" i="8"/>
  <c r="K1015" i="8" s="1"/>
  <c r="H1016" i="8"/>
  <c r="J1016" i="8" s="1"/>
  <c r="I1016" i="8"/>
  <c r="K1016" i="8" s="1"/>
  <c r="H1017" i="8"/>
  <c r="J1017" i="8" s="1"/>
  <c r="I1017" i="8"/>
  <c r="K1017" i="8" s="1"/>
  <c r="H1018" i="8"/>
  <c r="J1018" i="8" s="1"/>
  <c r="I1018" i="8"/>
  <c r="K1018" i="8" s="1"/>
  <c r="H1019" i="8"/>
  <c r="J1019" i="8" s="1"/>
  <c r="I1019" i="8"/>
  <c r="K1019" i="8" s="1"/>
  <c r="H1020" i="8"/>
  <c r="J1020" i="8" s="1"/>
  <c r="I1020" i="8"/>
  <c r="K1020" i="8" s="1"/>
  <c r="H1021" i="8"/>
  <c r="J1021" i="8" s="1"/>
  <c r="I1021" i="8"/>
  <c r="K1021" i="8" s="1"/>
  <c r="H1022" i="8"/>
  <c r="J1022" i="8" s="1"/>
  <c r="I1022" i="8"/>
  <c r="K1022" i="8" s="1"/>
  <c r="H1023" i="8"/>
  <c r="J1023" i="8" s="1"/>
  <c r="I1023" i="8"/>
  <c r="K1023" i="8" s="1"/>
  <c r="H1024" i="8"/>
  <c r="J1024" i="8" s="1"/>
  <c r="I1024" i="8"/>
  <c r="K1024" i="8" s="1"/>
  <c r="H1025" i="8"/>
  <c r="J1025" i="8" s="1"/>
  <c r="I1025" i="8"/>
  <c r="K1025" i="8" s="1"/>
  <c r="H1026" i="8"/>
  <c r="J1026" i="8" s="1"/>
  <c r="I1026" i="8"/>
  <c r="K1026" i="8" s="1"/>
  <c r="H1027" i="8"/>
  <c r="J1027" i="8" s="1"/>
  <c r="I1027" i="8"/>
  <c r="K1027" i="8" s="1"/>
  <c r="H1028" i="8"/>
  <c r="J1028" i="8" s="1"/>
  <c r="I1028" i="8"/>
  <c r="K1028" i="8" s="1"/>
  <c r="H1029" i="8"/>
  <c r="J1029" i="8" s="1"/>
  <c r="I1029" i="8"/>
  <c r="K1029" i="8" s="1"/>
  <c r="H1030" i="8"/>
  <c r="J1030" i="8" s="1"/>
  <c r="I1030" i="8"/>
  <c r="K1030" i="8" s="1"/>
  <c r="H1031" i="8"/>
  <c r="J1031" i="8" s="1"/>
  <c r="I1031" i="8"/>
  <c r="K1031" i="8" s="1"/>
  <c r="H1032" i="8"/>
  <c r="J1032" i="8" s="1"/>
  <c r="I1032" i="8"/>
  <c r="K1032" i="8" s="1"/>
  <c r="H1033" i="8"/>
  <c r="J1033" i="8" s="1"/>
  <c r="I1033" i="8"/>
  <c r="K1033" i="8" s="1"/>
  <c r="H1034" i="8"/>
  <c r="J1034" i="8" s="1"/>
  <c r="I1034" i="8"/>
  <c r="K1034" i="8" s="1"/>
  <c r="H1035" i="8"/>
  <c r="J1035" i="8" s="1"/>
  <c r="I1035" i="8"/>
  <c r="K1035" i="8" s="1"/>
  <c r="H1036" i="8"/>
  <c r="J1036" i="8" s="1"/>
  <c r="I1036" i="8"/>
  <c r="K1036" i="8" s="1"/>
  <c r="H1037" i="8"/>
  <c r="J1037" i="8" s="1"/>
  <c r="I1037" i="8"/>
  <c r="K1037" i="8" s="1"/>
  <c r="H1038" i="8"/>
  <c r="J1038" i="8" s="1"/>
  <c r="I1038" i="8"/>
  <c r="K1038" i="8" s="1"/>
  <c r="H1039" i="8"/>
  <c r="J1039" i="8" s="1"/>
  <c r="I1039" i="8"/>
  <c r="K1039" i="8" s="1"/>
  <c r="H1040" i="8"/>
  <c r="J1040" i="8" s="1"/>
  <c r="I1040" i="8"/>
  <c r="K1040" i="8" s="1"/>
  <c r="H1041" i="8"/>
  <c r="J1041" i="8" s="1"/>
  <c r="I1041" i="8"/>
  <c r="K1041" i="8" s="1"/>
  <c r="H1042" i="8"/>
  <c r="J1042" i="8" s="1"/>
  <c r="I1042" i="8"/>
  <c r="K1042" i="8" s="1"/>
  <c r="H1043" i="8"/>
  <c r="J1043" i="8" s="1"/>
  <c r="I1043" i="8"/>
  <c r="K1043" i="8" s="1"/>
  <c r="H1044" i="8"/>
  <c r="J1044" i="8" s="1"/>
  <c r="I1044" i="8"/>
  <c r="K1044" i="8" s="1"/>
  <c r="H1045" i="8"/>
  <c r="J1045" i="8" s="1"/>
  <c r="I1045" i="8"/>
  <c r="K1045" i="8" s="1"/>
  <c r="H1046" i="8"/>
  <c r="J1046" i="8" s="1"/>
  <c r="I1046" i="8"/>
  <c r="K1046" i="8" s="1"/>
  <c r="H1047" i="8"/>
  <c r="J1047" i="8" s="1"/>
  <c r="I1047" i="8"/>
  <c r="K1047" i="8" s="1"/>
  <c r="H1048" i="8"/>
  <c r="J1048" i="8" s="1"/>
  <c r="I1048" i="8"/>
  <c r="K1048" i="8" s="1"/>
  <c r="H1049" i="8"/>
  <c r="J1049" i="8" s="1"/>
  <c r="I1049" i="8"/>
  <c r="K1049" i="8" s="1"/>
  <c r="H1050" i="8"/>
  <c r="J1050" i="8" s="1"/>
  <c r="I1050" i="8"/>
  <c r="K1050" i="8" s="1"/>
  <c r="H1051" i="8"/>
  <c r="J1051" i="8" s="1"/>
  <c r="I1051" i="8"/>
  <c r="K1051" i="8" s="1"/>
  <c r="H1052" i="8"/>
  <c r="J1052" i="8" s="1"/>
  <c r="I1052" i="8"/>
  <c r="K1052" i="8" s="1"/>
  <c r="H1053" i="8"/>
  <c r="J1053" i="8" s="1"/>
  <c r="I1053" i="8"/>
  <c r="K1053" i="8" s="1"/>
  <c r="H1054" i="8"/>
  <c r="J1054" i="8" s="1"/>
  <c r="I1054" i="8"/>
  <c r="K1054" i="8" s="1"/>
  <c r="H1055" i="8"/>
  <c r="J1055" i="8" s="1"/>
  <c r="I1055" i="8"/>
  <c r="K1055" i="8" s="1"/>
  <c r="H1056" i="8"/>
  <c r="J1056" i="8" s="1"/>
  <c r="I1056" i="8"/>
  <c r="K1056" i="8" s="1"/>
  <c r="H1057" i="8"/>
  <c r="J1057" i="8" s="1"/>
  <c r="I1057" i="8"/>
  <c r="K1057" i="8" s="1"/>
  <c r="H1058" i="8"/>
  <c r="J1058" i="8" s="1"/>
  <c r="I1058" i="8"/>
  <c r="K1058" i="8" s="1"/>
  <c r="H1059" i="8"/>
  <c r="J1059" i="8" s="1"/>
  <c r="I1059" i="8"/>
  <c r="K1059" i="8" s="1"/>
  <c r="H1060" i="8"/>
  <c r="J1060" i="8" s="1"/>
  <c r="I1060" i="8"/>
  <c r="K1060" i="8" s="1"/>
  <c r="H1061" i="8"/>
  <c r="J1061" i="8" s="1"/>
  <c r="I1061" i="8"/>
  <c r="K1061" i="8" s="1"/>
  <c r="H1062" i="8"/>
  <c r="J1062" i="8" s="1"/>
  <c r="I1062" i="8"/>
  <c r="K1062" i="8" s="1"/>
  <c r="H1063" i="8"/>
  <c r="J1063" i="8" s="1"/>
  <c r="I1063" i="8"/>
  <c r="K1063" i="8" s="1"/>
  <c r="H1064" i="8"/>
  <c r="J1064" i="8" s="1"/>
  <c r="I1064" i="8"/>
  <c r="K1064" i="8" s="1"/>
  <c r="H1065" i="8"/>
  <c r="J1065" i="8" s="1"/>
  <c r="I1065" i="8"/>
  <c r="K1065" i="8" s="1"/>
  <c r="H1066" i="8"/>
  <c r="J1066" i="8" s="1"/>
  <c r="I1066" i="8"/>
  <c r="K1066" i="8" s="1"/>
  <c r="H1067" i="8"/>
  <c r="J1067" i="8" s="1"/>
  <c r="I1067" i="8"/>
  <c r="K1067" i="8" s="1"/>
  <c r="H1068" i="8"/>
  <c r="J1068" i="8" s="1"/>
  <c r="I1068" i="8"/>
  <c r="K1068" i="8" s="1"/>
  <c r="H1069" i="8"/>
  <c r="J1069" i="8" s="1"/>
  <c r="I1069" i="8"/>
  <c r="K1069" i="8" s="1"/>
  <c r="H1070" i="8"/>
  <c r="J1070" i="8" s="1"/>
  <c r="I1070" i="8"/>
  <c r="K1070" i="8" s="1"/>
  <c r="H1071" i="8"/>
  <c r="J1071" i="8" s="1"/>
  <c r="I1071" i="8"/>
  <c r="K1071" i="8" s="1"/>
  <c r="H1072" i="8"/>
  <c r="J1072" i="8" s="1"/>
  <c r="I1072" i="8"/>
  <c r="K1072" i="8" s="1"/>
  <c r="H1073" i="8"/>
  <c r="J1073" i="8" s="1"/>
  <c r="I1073" i="8"/>
  <c r="K1073" i="8" s="1"/>
  <c r="H1074" i="8"/>
  <c r="J1074" i="8" s="1"/>
  <c r="I1074" i="8"/>
  <c r="K1074" i="8" s="1"/>
  <c r="H1075" i="8"/>
  <c r="J1075" i="8" s="1"/>
  <c r="I1075" i="8"/>
  <c r="K1075" i="8" s="1"/>
  <c r="H1076" i="8"/>
  <c r="J1076" i="8" s="1"/>
  <c r="I1076" i="8"/>
  <c r="K1076" i="8" s="1"/>
  <c r="H1077" i="8"/>
  <c r="J1077" i="8" s="1"/>
  <c r="I1077" i="8"/>
  <c r="K1077" i="8" s="1"/>
  <c r="H1078" i="8"/>
  <c r="J1078" i="8" s="1"/>
  <c r="I1078" i="8"/>
  <c r="K1078" i="8" s="1"/>
  <c r="H1079" i="8"/>
  <c r="J1079" i="8" s="1"/>
  <c r="I1079" i="8"/>
  <c r="K1079" i="8" s="1"/>
  <c r="H1080" i="8"/>
  <c r="J1080" i="8" s="1"/>
  <c r="I1080" i="8"/>
  <c r="K1080" i="8" s="1"/>
  <c r="H1081" i="8"/>
  <c r="J1081" i="8" s="1"/>
  <c r="I1081" i="8"/>
  <c r="K1081" i="8" s="1"/>
  <c r="H1082" i="8"/>
  <c r="J1082" i="8" s="1"/>
  <c r="I1082" i="8"/>
  <c r="K1082" i="8" s="1"/>
  <c r="H1083" i="8"/>
  <c r="J1083" i="8" s="1"/>
  <c r="I1083" i="8"/>
  <c r="K1083" i="8" s="1"/>
  <c r="H1084" i="8"/>
  <c r="J1084" i="8" s="1"/>
  <c r="I1084" i="8"/>
  <c r="K1084" i="8" s="1"/>
  <c r="H1085" i="8"/>
  <c r="J1085" i="8" s="1"/>
  <c r="I1085" i="8"/>
  <c r="K1085" i="8" s="1"/>
  <c r="H1086" i="8"/>
  <c r="J1086" i="8" s="1"/>
  <c r="I1086" i="8"/>
  <c r="K1086" i="8" s="1"/>
  <c r="H1087" i="8"/>
  <c r="J1087" i="8" s="1"/>
  <c r="I1087" i="8"/>
  <c r="K1087" i="8" s="1"/>
  <c r="H1088" i="8"/>
  <c r="J1088" i="8" s="1"/>
  <c r="I1088" i="8"/>
  <c r="K1088" i="8" s="1"/>
  <c r="H1089" i="8"/>
  <c r="J1089" i="8" s="1"/>
  <c r="I1089" i="8"/>
  <c r="K1089" i="8" s="1"/>
  <c r="H1090" i="8"/>
  <c r="J1090" i="8" s="1"/>
  <c r="I1090" i="8"/>
  <c r="K1090" i="8" s="1"/>
  <c r="H1091" i="8"/>
  <c r="J1091" i="8" s="1"/>
  <c r="I1091" i="8"/>
  <c r="K1091" i="8" s="1"/>
  <c r="H1092" i="8"/>
  <c r="J1092" i="8" s="1"/>
  <c r="I1092" i="8"/>
  <c r="K1092" i="8" s="1"/>
  <c r="H1093" i="8"/>
  <c r="J1093" i="8" s="1"/>
  <c r="I1093" i="8"/>
  <c r="K1093" i="8" s="1"/>
  <c r="H1094" i="8"/>
  <c r="J1094" i="8" s="1"/>
  <c r="I1094" i="8"/>
  <c r="K1094" i="8" s="1"/>
  <c r="H1095" i="8"/>
  <c r="J1095" i="8" s="1"/>
  <c r="I1095" i="8"/>
  <c r="K1095" i="8" s="1"/>
  <c r="H1096" i="8"/>
  <c r="J1096" i="8" s="1"/>
  <c r="I1096" i="8"/>
  <c r="K1096" i="8" s="1"/>
  <c r="H1097" i="8"/>
  <c r="J1097" i="8" s="1"/>
  <c r="I1097" i="8"/>
  <c r="K1097" i="8" s="1"/>
  <c r="H1098" i="8"/>
  <c r="J1098" i="8" s="1"/>
  <c r="I1098" i="8"/>
  <c r="K1098" i="8" s="1"/>
  <c r="H1099" i="8"/>
  <c r="J1099" i="8" s="1"/>
  <c r="I1099" i="8"/>
  <c r="K1099" i="8" s="1"/>
  <c r="H1100" i="8"/>
  <c r="J1100" i="8" s="1"/>
  <c r="I1100" i="8"/>
  <c r="K1100" i="8" s="1"/>
  <c r="H1101" i="8"/>
  <c r="J1101" i="8" s="1"/>
  <c r="I1101" i="8"/>
  <c r="K1101" i="8" s="1"/>
  <c r="H1102" i="8"/>
  <c r="J1102" i="8" s="1"/>
  <c r="I1102" i="8"/>
  <c r="K1102" i="8" s="1"/>
  <c r="H1103" i="8"/>
  <c r="J1103" i="8" s="1"/>
  <c r="I1103" i="8"/>
  <c r="K1103" i="8" s="1"/>
  <c r="H1104" i="8"/>
  <c r="J1104" i="8" s="1"/>
  <c r="I1104" i="8"/>
  <c r="K1104" i="8" s="1"/>
  <c r="H1105" i="8"/>
  <c r="J1105" i="8" s="1"/>
  <c r="I1105" i="8"/>
  <c r="K1105" i="8" s="1"/>
  <c r="H1106" i="8"/>
  <c r="J1106" i="8" s="1"/>
  <c r="I1106" i="8"/>
  <c r="K1106" i="8" s="1"/>
  <c r="H1107" i="8"/>
  <c r="J1107" i="8" s="1"/>
  <c r="I1107" i="8"/>
  <c r="K1107" i="8" s="1"/>
  <c r="H1108" i="8"/>
  <c r="J1108" i="8" s="1"/>
  <c r="I1108" i="8"/>
  <c r="K1108" i="8" s="1"/>
  <c r="H1109" i="8"/>
  <c r="J1109" i="8" s="1"/>
  <c r="I1109" i="8"/>
  <c r="K1109" i="8" s="1"/>
  <c r="H1110" i="8"/>
  <c r="J1110" i="8" s="1"/>
  <c r="I1110" i="8"/>
  <c r="K1110" i="8" s="1"/>
  <c r="H1111" i="8"/>
  <c r="J1111" i="8" s="1"/>
  <c r="I1111" i="8"/>
  <c r="K1111" i="8" s="1"/>
  <c r="H1112" i="8"/>
  <c r="J1112" i="8" s="1"/>
  <c r="I1112" i="8"/>
  <c r="K1112" i="8" s="1"/>
  <c r="H1113" i="8"/>
  <c r="J1113" i="8" s="1"/>
  <c r="I1113" i="8"/>
  <c r="K1113" i="8" s="1"/>
  <c r="H1114" i="8"/>
  <c r="J1114" i="8" s="1"/>
  <c r="I1114" i="8"/>
  <c r="K1114" i="8" s="1"/>
  <c r="H1115" i="8"/>
  <c r="J1115" i="8" s="1"/>
  <c r="I1115" i="8"/>
  <c r="K1115" i="8" s="1"/>
  <c r="H1116" i="8"/>
  <c r="J1116" i="8" s="1"/>
  <c r="I1116" i="8"/>
  <c r="K1116" i="8" s="1"/>
  <c r="H1117" i="8"/>
  <c r="J1117" i="8" s="1"/>
  <c r="I1117" i="8"/>
  <c r="K1117" i="8" s="1"/>
  <c r="H1118" i="8"/>
  <c r="J1118" i="8" s="1"/>
  <c r="I1118" i="8"/>
  <c r="K1118" i="8" s="1"/>
  <c r="H1119" i="8"/>
  <c r="J1119" i="8" s="1"/>
  <c r="I1119" i="8"/>
  <c r="K1119" i="8" s="1"/>
  <c r="H1120" i="8"/>
  <c r="J1120" i="8" s="1"/>
  <c r="I1120" i="8"/>
  <c r="K1120" i="8" s="1"/>
  <c r="H1121" i="8"/>
  <c r="J1121" i="8" s="1"/>
  <c r="I1121" i="8"/>
  <c r="K1121" i="8" s="1"/>
  <c r="H1122" i="8"/>
  <c r="J1122" i="8" s="1"/>
  <c r="I1122" i="8"/>
  <c r="K1122" i="8" s="1"/>
  <c r="H1123" i="8"/>
  <c r="J1123" i="8" s="1"/>
  <c r="I1123" i="8"/>
  <c r="K1123" i="8" s="1"/>
  <c r="H1124" i="8"/>
  <c r="J1124" i="8" s="1"/>
  <c r="I1124" i="8"/>
  <c r="K1124" i="8" s="1"/>
  <c r="H1125" i="8"/>
  <c r="J1125" i="8" s="1"/>
  <c r="I1125" i="8"/>
  <c r="K1125" i="8" s="1"/>
  <c r="H1126" i="8"/>
  <c r="J1126" i="8" s="1"/>
  <c r="I1126" i="8"/>
  <c r="K1126" i="8" s="1"/>
  <c r="H1127" i="8"/>
  <c r="J1127" i="8" s="1"/>
  <c r="I1127" i="8"/>
  <c r="K1127" i="8" s="1"/>
  <c r="H1128" i="8"/>
  <c r="J1128" i="8" s="1"/>
  <c r="I1128" i="8"/>
  <c r="K1128" i="8" s="1"/>
  <c r="H1129" i="8"/>
  <c r="J1129" i="8" s="1"/>
  <c r="I1129" i="8"/>
  <c r="K1129" i="8" s="1"/>
  <c r="H1130" i="8"/>
  <c r="J1130" i="8" s="1"/>
  <c r="I1130" i="8"/>
  <c r="K1130" i="8" s="1"/>
  <c r="H1131" i="8"/>
  <c r="J1131" i="8" s="1"/>
  <c r="I1131" i="8"/>
  <c r="K1131" i="8" s="1"/>
  <c r="H1132" i="8"/>
  <c r="J1132" i="8" s="1"/>
  <c r="I1132" i="8"/>
  <c r="K1132" i="8" s="1"/>
  <c r="H1133" i="8"/>
  <c r="J1133" i="8" s="1"/>
  <c r="I1133" i="8"/>
  <c r="K1133" i="8" s="1"/>
  <c r="H1134" i="8"/>
  <c r="J1134" i="8" s="1"/>
  <c r="I1134" i="8"/>
  <c r="K1134" i="8" s="1"/>
  <c r="H1135" i="8"/>
  <c r="J1135" i="8" s="1"/>
  <c r="I1135" i="8"/>
  <c r="K1135" i="8" s="1"/>
  <c r="H1136" i="8"/>
  <c r="J1136" i="8" s="1"/>
  <c r="I1136" i="8"/>
  <c r="K1136" i="8" s="1"/>
  <c r="H1137" i="8"/>
  <c r="J1137" i="8" s="1"/>
  <c r="I1137" i="8"/>
  <c r="K1137" i="8" s="1"/>
  <c r="H1138" i="8"/>
  <c r="J1138" i="8" s="1"/>
  <c r="I1138" i="8"/>
  <c r="K1138" i="8" s="1"/>
  <c r="H1139" i="8"/>
  <c r="J1139" i="8" s="1"/>
  <c r="I1139" i="8"/>
  <c r="K1139" i="8" s="1"/>
  <c r="H1140" i="8"/>
  <c r="J1140" i="8" s="1"/>
  <c r="I1140" i="8"/>
  <c r="K1140" i="8" s="1"/>
  <c r="H1141" i="8"/>
  <c r="J1141" i="8" s="1"/>
  <c r="I1141" i="8"/>
  <c r="K1141" i="8" s="1"/>
  <c r="H1142" i="8"/>
  <c r="J1142" i="8" s="1"/>
  <c r="I1142" i="8"/>
  <c r="K1142" i="8" s="1"/>
  <c r="H1143" i="8"/>
  <c r="J1143" i="8" s="1"/>
  <c r="I1143" i="8"/>
  <c r="K1143" i="8" s="1"/>
  <c r="H1144" i="8"/>
  <c r="J1144" i="8" s="1"/>
  <c r="I1144" i="8"/>
  <c r="K1144" i="8" s="1"/>
  <c r="H1145" i="8"/>
  <c r="J1145" i="8" s="1"/>
  <c r="I1145" i="8"/>
  <c r="K1145" i="8" s="1"/>
  <c r="H1146" i="8"/>
  <c r="J1146" i="8" s="1"/>
  <c r="I1146" i="8"/>
  <c r="K1146" i="8" s="1"/>
  <c r="H1147" i="8"/>
  <c r="J1147" i="8" s="1"/>
  <c r="I1147" i="8"/>
  <c r="K1147" i="8" s="1"/>
  <c r="H1148" i="8"/>
  <c r="J1148" i="8" s="1"/>
  <c r="I1148" i="8"/>
  <c r="K1148" i="8" s="1"/>
  <c r="H1149" i="8"/>
  <c r="J1149" i="8" s="1"/>
  <c r="I1149" i="8"/>
  <c r="K1149" i="8" s="1"/>
  <c r="H1150" i="8"/>
  <c r="J1150" i="8" s="1"/>
  <c r="I1150" i="8"/>
  <c r="K1150" i="8" s="1"/>
  <c r="H1151" i="8"/>
  <c r="J1151" i="8" s="1"/>
  <c r="I1151" i="8"/>
  <c r="K1151" i="8" s="1"/>
  <c r="H1152" i="8"/>
  <c r="J1152" i="8" s="1"/>
  <c r="I1152" i="8"/>
  <c r="K1152" i="8" s="1"/>
  <c r="H1153" i="8"/>
  <c r="J1153" i="8" s="1"/>
  <c r="I1153" i="8"/>
  <c r="K1153" i="8" s="1"/>
  <c r="H1154" i="8"/>
  <c r="J1154" i="8" s="1"/>
  <c r="I1154" i="8"/>
  <c r="K1154" i="8" s="1"/>
  <c r="H1155" i="8"/>
  <c r="J1155" i="8" s="1"/>
  <c r="I1155" i="8"/>
  <c r="K1155" i="8" s="1"/>
  <c r="H1156" i="8"/>
  <c r="J1156" i="8" s="1"/>
  <c r="I1156" i="8"/>
  <c r="K1156" i="8" s="1"/>
  <c r="H1157" i="8"/>
  <c r="J1157" i="8" s="1"/>
  <c r="I1157" i="8"/>
  <c r="K1157" i="8" s="1"/>
  <c r="H1158" i="8"/>
  <c r="J1158" i="8" s="1"/>
  <c r="I1158" i="8"/>
  <c r="K1158" i="8" s="1"/>
  <c r="H1159" i="8"/>
  <c r="J1159" i="8" s="1"/>
  <c r="I1159" i="8"/>
  <c r="K1159" i="8" s="1"/>
  <c r="H1160" i="8"/>
  <c r="J1160" i="8" s="1"/>
  <c r="I1160" i="8"/>
  <c r="K1160" i="8" s="1"/>
  <c r="H1161" i="8"/>
  <c r="J1161" i="8" s="1"/>
  <c r="I1161" i="8"/>
  <c r="K1161" i="8" s="1"/>
  <c r="H1162" i="8"/>
  <c r="J1162" i="8" s="1"/>
  <c r="I1162" i="8"/>
  <c r="K1162" i="8" s="1"/>
  <c r="H1163" i="8"/>
  <c r="J1163" i="8" s="1"/>
  <c r="I1163" i="8"/>
  <c r="K1163" i="8" s="1"/>
  <c r="H1164" i="8"/>
  <c r="J1164" i="8" s="1"/>
  <c r="I1164" i="8"/>
  <c r="K1164" i="8" s="1"/>
  <c r="H1165" i="8"/>
  <c r="J1165" i="8" s="1"/>
  <c r="I1165" i="8"/>
  <c r="K1165" i="8" s="1"/>
  <c r="H1166" i="8"/>
  <c r="J1166" i="8" s="1"/>
  <c r="I1166" i="8"/>
  <c r="K1166" i="8" s="1"/>
  <c r="H1167" i="8"/>
  <c r="J1167" i="8" s="1"/>
  <c r="I1167" i="8"/>
  <c r="K1167" i="8" s="1"/>
  <c r="H1168" i="8"/>
  <c r="J1168" i="8" s="1"/>
  <c r="I1168" i="8"/>
  <c r="K1168" i="8" s="1"/>
  <c r="H1169" i="8"/>
  <c r="J1169" i="8" s="1"/>
  <c r="I1169" i="8"/>
  <c r="K1169" i="8" s="1"/>
  <c r="H1170" i="8"/>
  <c r="J1170" i="8" s="1"/>
  <c r="I1170" i="8"/>
  <c r="K1170" i="8" s="1"/>
  <c r="H1171" i="8"/>
  <c r="J1171" i="8" s="1"/>
  <c r="I1171" i="8"/>
  <c r="K1171" i="8" s="1"/>
  <c r="H1172" i="8"/>
  <c r="J1172" i="8" s="1"/>
  <c r="I1172" i="8"/>
  <c r="K1172" i="8" s="1"/>
  <c r="H1173" i="8"/>
  <c r="J1173" i="8" s="1"/>
  <c r="I1173" i="8"/>
  <c r="K1173" i="8" s="1"/>
  <c r="H1174" i="8"/>
  <c r="J1174" i="8" s="1"/>
  <c r="I1174" i="8"/>
  <c r="K1174" i="8" s="1"/>
  <c r="H1175" i="8"/>
  <c r="J1175" i="8" s="1"/>
  <c r="I1175" i="8"/>
  <c r="K1175" i="8" s="1"/>
  <c r="H1176" i="8"/>
  <c r="J1176" i="8" s="1"/>
  <c r="I1176" i="8"/>
  <c r="K1176" i="8" s="1"/>
  <c r="H1177" i="8"/>
  <c r="J1177" i="8" s="1"/>
  <c r="I1177" i="8"/>
  <c r="K1177" i="8" s="1"/>
  <c r="H1178" i="8"/>
  <c r="J1178" i="8" s="1"/>
  <c r="I1178" i="8"/>
  <c r="K1178" i="8" s="1"/>
  <c r="H1179" i="8"/>
  <c r="J1179" i="8" s="1"/>
  <c r="I1179" i="8"/>
  <c r="K1179" i="8" s="1"/>
  <c r="H1180" i="8"/>
  <c r="J1180" i="8" s="1"/>
  <c r="I1180" i="8"/>
  <c r="K1180" i="8" s="1"/>
  <c r="H1181" i="8"/>
  <c r="J1181" i="8" s="1"/>
  <c r="I1181" i="8"/>
  <c r="K1181" i="8" s="1"/>
  <c r="H1182" i="8"/>
  <c r="J1182" i="8" s="1"/>
  <c r="I1182" i="8"/>
  <c r="K1182" i="8" s="1"/>
  <c r="H1183" i="8"/>
  <c r="J1183" i="8" s="1"/>
  <c r="I1183" i="8"/>
  <c r="K1183" i="8" s="1"/>
  <c r="H1184" i="8"/>
  <c r="J1184" i="8" s="1"/>
  <c r="I1184" i="8"/>
  <c r="K1184" i="8" s="1"/>
  <c r="H1185" i="8"/>
  <c r="J1185" i="8" s="1"/>
  <c r="I1185" i="8"/>
  <c r="K1185" i="8" s="1"/>
  <c r="H1186" i="8"/>
  <c r="J1186" i="8" s="1"/>
  <c r="I1186" i="8"/>
  <c r="K1186" i="8" s="1"/>
  <c r="H1187" i="8"/>
  <c r="J1187" i="8" s="1"/>
  <c r="I1187" i="8"/>
  <c r="K1187" i="8" s="1"/>
  <c r="H1188" i="8"/>
  <c r="J1188" i="8" s="1"/>
  <c r="I1188" i="8"/>
  <c r="K1188" i="8" s="1"/>
  <c r="H1189" i="8"/>
  <c r="J1189" i="8" s="1"/>
  <c r="I1189" i="8"/>
  <c r="K1189" i="8" s="1"/>
  <c r="H1190" i="8"/>
  <c r="J1190" i="8" s="1"/>
  <c r="I1190" i="8"/>
  <c r="K1190" i="8" s="1"/>
  <c r="H1191" i="8"/>
  <c r="J1191" i="8" s="1"/>
  <c r="I1191" i="8"/>
  <c r="K1191" i="8" s="1"/>
  <c r="H1192" i="8"/>
  <c r="J1192" i="8" s="1"/>
  <c r="I1192" i="8"/>
  <c r="K1192" i="8" s="1"/>
  <c r="H1193" i="8"/>
  <c r="J1193" i="8" s="1"/>
  <c r="I1193" i="8"/>
  <c r="K1193" i="8" s="1"/>
  <c r="H1194" i="8"/>
  <c r="J1194" i="8" s="1"/>
  <c r="I1194" i="8"/>
  <c r="K1194" i="8" s="1"/>
  <c r="H1195" i="8"/>
  <c r="J1195" i="8" s="1"/>
  <c r="I1195" i="8"/>
  <c r="K1195" i="8" s="1"/>
  <c r="H1196" i="8"/>
  <c r="J1196" i="8" s="1"/>
  <c r="I1196" i="8"/>
  <c r="K1196" i="8" s="1"/>
  <c r="H1197" i="8"/>
  <c r="J1197" i="8" s="1"/>
  <c r="I1197" i="8"/>
  <c r="K1197" i="8" s="1"/>
  <c r="H1198" i="8"/>
  <c r="J1198" i="8" s="1"/>
  <c r="I1198" i="8"/>
  <c r="K1198" i="8" s="1"/>
  <c r="H1199" i="8"/>
  <c r="J1199" i="8" s="1"/>
  <c r="I1199" i="8"/>
  <c r="K1199" i="8" s="1"/>
  <c r="H1200" i="8"/>
  <c r="J1200" i="8" s="1"/>
  <c r="I1200" i="8"/>
  <c r="K1200" i="8" s="1"/>
  <c r="H1201" i="8"/>
  <c r="J1201" i="8" s="1"/>
  <c r="I1201" i="8"/>
  <c r="K1201" i="8" s="1"/>
  <c r="H1202" i="8"/>
  <c r="J1202" i="8" s="1"/>
  <c r="I1202" i="8"/>
  <c r="K1202" i="8" s="1"/>
  <c r="H1203" i="8"/>
  <c r="J1203" i="8" s="1"/>
  <c r="I1203" i="8"/>
  <c r="K1203" i="8" s="1"/>
  <c r="H1204" i="8"/>
  <c r="J1204" i="8" s="1"/>
  <c r="I1204" i="8"/>
  <c r="K1204" i="8" s="1"/>
  <c r="H1205" i="8"/>
  <c r="J1205" i="8" s="1"/>
  <c r="I1205" i="8"/>
  <c r="K1205" i="8" s="1"/>
  <c r="H1206" i="8"/>
  <c r="J1206" i="8" s="1"/>
  <c r="I1206" i="8"/>
  <c r="K1206" i="8" s="1"/>
  <c r="H1207" i="8"/>
  <c r="J1207" i="8" s="1"/>
  <c r="I1207" i="8"/>
  <c r="K1207" i="8" s="1"/>
  <c r="H1208" i="8"/>
  <c r="J1208" i="8" s="1"/>
  <c r="I1208" i="8"/>
  <c r="K1208" i="8" s="1"/>
  <c r="H1209" i="8"/>
  <c r="J1209" i="8" s="1"/>
  <c r="I1209" i="8"/>
  <c r="K1209" i="8" s="1"/>
  <c r="H1210" i="8"/>
  <c r="J1210" i="8" s="1"/>
  <c r="I1210" i="8"/>
  <c r="K1210" i="8" s="1"/>
  <c r="H1211" i="8"/>
  <c r="J1211" i="8" s="1"/>
  <c r="I1211" i="8"/>
  <c r="K1211" i="8" s="1"/>
  <c r="H1212" i="8"/>
  <c r="J1212" i="8" s="1"/>
  <c r="I1212" i="8"/>
  <c r="K1212" i="8" s="1"/>
  <c r="H1213" i="8"/>
  <c r="J1213" i="8" s="1"/>
  <c r="I1213" i="8"/>
  <c r="K1213" i="8" s="1"/>
  <c r="H1214" i="8"/>
  <c r="J1214" i="8" s="1"/>
  <c r="I1214" i="8"/>
  <c r="K1214" i="8" s="1"/>
  <c r="H1215" i="8"/>
  <c r="J1215" i="8" s="1"/>
  <c r="I1215" i="8"/>
  <c r="K1215" i="8" s="1"/>
  <c r="H1216" i="8"/>
  <c r="J1216" i="8" s="1"/>
  <c r="I1216" i="8"/>
  <c r="K1216" i="8" s="1"/>
  <c r="H1217" i="8"/>
  <c r="J1217" i="8" s="1"/>
  <c r="I1217" i="8"/>
  <c r="K1217" i="8" s="1"/>
  <c r="H1218" i="8"/>
  <c r="J1218" i="8" s="1"/>
  <c r="I1218" i="8"/>
  <c r="K1218" i="8" s="1"/>
  <c r="H1219" i="8"/>
  <c r="J1219" i="8" s="1"/>
  <c r="I1219" i="8"/>
  <c r="K1219" i="8" s="1"/>
  <c r="H1220" i="8"/>
  <c r="J1220" i="8" s="1"/>
  <c r="I1220" i="8"/>
  <c r="K1220" i="8" s="1"/>
  <c r="H1221" i="8"/>
  <c r="J1221" i="8" s="1"/>
  <c r="I1221" i="8"/>
  <c r="K1221" i="8" s="1"/>
  <c r="H1222" i="8"/>
  <c r="J1222" i="8" s="1"/>
  <c r="I1222" i="8"/>
  <c r="K1222" i="8" s="1"/>
  <c r="H1223" i="8"/>
  <c r="J1223" i="8" s="1"/>
  <c r="I1223" i="8"/>
  <c r="K1223" i="8" s="1"/>
  <c r="H1224" i="8"/>
  <c r="J1224" i="8" s="1"/>
  <c r="I1224" i="8"/>
  <c r="K1224" i="8" s="1"/>
  <c r="H1225" i="8"/>
  <c r="J1225" i="8" s="1"/>
  <c r="I1225" i="8"/>
  <c r="K1225" i="8" s="1"/>
  <c r="H1226" i="8"/>
  <c r="J1226" i="8" s="1"/>
  <c r="I1226" i="8"/>
  <c r="K1226" i="8" s="1"/>
  <c r="H1227" i="8"/>
  <c r="J1227" i="8" s="1"/>
  <c r="I1227" i="8"/>
  <c r="K1227" i="8" s="1"/>
  <c r="H1228" i="8"/>
  <c r="J1228" i="8" s="1"/>
  <c r="I1228" i="8"/>
  <c r="K1228" i="8" s="1"/>
  <c r="H1229" i="8"/>
  <c r="J1229" i="8" s="1"/>
  <c r="I1229" i="8"/>
  <c r="K1229" i="8" s="1"/>
  <c r="H1230" i="8"/>
  <c r="J1230" i="8" s="1"/>
  <c r="I1230" i="8"/>
  <c r="K1230" i="8" s="1"/>
  <c r="H1231" i="8"/>
  <c r="J1231" i="8" s="1"/>
  <c r="I1231" i="8"/>
  <c r="K1231" i="8" s="1"/>
  <c r="H1232" i="8"/>
  <c r="J1232" i="8" s="1"/>
  <c r="I1232" i="8"/>
  <c r="K1232" i="8" s="1"/>
  <c r="H1233" i="8"/>
  <c r="J1233" i="8" s="1"/>
  <c r="I1233" i="8"/>
  <c r="K1233" i="8" s="1"/>
  <c r="H1234" i="8"/>
  <c r="J1234" i="8" s="1"/>
  <c r="I1234" i="8"/>
  <c r="K1234" i="8" s="1"/>
  <c r="H1235" i="8"/>
  <c r="J1235" i="8" s="1"/>
  <c r="I1235" i="8"/>
  <c r="K1235" i="8" s="1"/>
  <c r="H1236" i="8"/>
  <c r="J1236" i="8" s="1"/>
  <c r="I1236" i="8"/>
  <c r="K1236" i="8" s="1"/>
  <c r="H1237" i="8"/>
  <c r="J1237" i="8" s="1"/>
  <c r="I1237" i="8"/>
  <c r="K1237" i="8" s="1"/>
  <c r="H1238" i="8"/>
  <c r="J1238" i="8" s="1"/>
  <c r="I1238" i="8"/>
  <c r="K1238" i="8" s="1"/>
  <c r="H1239" i="8"/>
  <c r="J1239" i="8" s="1"/>
  <c r="I1239" i="8"/>
  <c r="K1239" i="8" s="1"/>
  <c r="H1240" i="8"/>
  <c r="J1240" i="8" s="1"/>
  <c r="I1240" i="8"/>
  <c r="K1240" i="8" s="1"/>
  <c r="H1241" i="8"/>
  <c r="J1241" i="8" s="1"/>
  <c r="I1241" i="8"/>
  <c r="K1241" i="8" s="1"/>
  <c r="H1242" i="8"/>
  <c r="J1242" i="8" s="1"/>
  <c r="I1242" i="8"/>
  <c r="K1242" i="8" s="1"/>
  <c r="H1243" i="8"/>
  <c r="J1243" i="8" s="1"/>
  <c r="I1243" i="8"/>
  <c r="K1243" i="8" s="1"/>
  <c r="H1244" i="8"/>
  <c r="J1244" i="8" s="1"/>
  <c r="I1244" i="8"/>
  <c r="K1244" i="8" s="1"/>
  <c r="H1245" i="8"/>
  <c r="J1245" i="8" s="1"/>
  <c r="I1245" i="8"/>
  <c r="K1245" i="8" s="1"/>
  <c r="H1246" i="8"/>
  <c r="J1246" i="8" s="1"/>
  <c r="I1246" i="8"/>
  <c r="K1246" i="8" s="1"/>
  <c r="H1247" i="8"/>
  <c r="J1247" i="8" s="1"/>
  <c r="I1247" i="8"/>
  <c r="K1247" i="8" s="1"/>
  <c r="H1248" i="8"/>
  <c r="J1248" i="8" s="1"/>
  <c r="I1248" i="8"/>
  <c r="K1248" i="8" s="1"/>
  <c r="H1249" i="8"/>
  <c r="J1249" i="8" s="1"/>
  <c r="I1249" i="8"/>
  <c r="K1249" i="8" s="1"/>
  <c r="H1250" i="8"/>
  <c r="J1250" i="8" s="1"/>
  <c r="I1250" i="8"/>
  <c r="K1250" i="8" s="1"/>
  <c r="H1251" i="8"/>
  <c r="J1251" i="8" s="1"/>
  <c r="I1251" i="8"/>
  <c r="K1251" i="8" s="1"/>
  <c r="H1252" i="8"/>
  <c r="J1252" i="8" s="1"/>
  <c r="I1252" i="8"/>
  <c r="K1252" i="8" s="1"/>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J1259" i="8" s="1"/>
  <c r="I1259" i="8"/>
  <c r="K1259" i="8" s="1"/>
  <c r="H1260" i="8"/>
  <c r="J1260" i="8" s="1"/>
  <c r="I1260" i="8"/>
  <c r="K1260" i="8" s="1"/>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J1268" i="8" s="1"/>
  <c r="I1268" i="8"/>
  <c r="K1268" i="8" s="1"/>
  <c r="H1269" i="8"/>
  <c r="J1269" i="8" s="1"/>
  <c r="I1269" i="8"/>
  <c r="K1269" i="8" s="1"/>
  <c r="H1270" i="8"/>
  <c r="J1270" i="8" s="1"/>
  <c r="I1270" i="8"/>
  <c r="K1270" i="8" s="1"/>
  <c r="H1271" i="8"/>
  <c r="J1271" i="8" s="1"/>
  <c r="I1271" i="8"/>
  <c r="K1271" i="8" s="1"/>
  <c r="H1272" i="8"/>
  <c r="J1272" i="8" s="1"/>
  <c r="I1272" i="8"/>
  <c r="K1272" i="8" s="1"/>
  <c r="H1273" i="8"/>
  <c r="J1273" i="8" s="1"/>
  <c r="I1273" i="8"/>
  <c r="K1273" i="8" s="1"/>
  <c r="H1274" i="8"/>
  <c r="J1274" i="8" s="1"/>
  <c r="I1274" i="8"/>
  <c r="K1274" i="8" s="1"/>
  <c r="H1275" i="8"/>
  <c r="J1275" i="8" s="1"/>
  <c r="I1275" i="8"/>
  <c r="K1275" i="8" s="1"/>
  <c r="H1276" i="8"/>
  <c r="J1276" i="8" s="1"/>
  <c r="I1276" i="8"/>
  <c r="K1276" i="8" s="1"/>
  <c r="H1277" i="8"/>
  <c r="J1277" i="8" s="1"/>
  <c r="I1277" i="8"/>
  <c r="K1277" i="8" s="1"/>
  <c r="H1278" i="8"/>
  <c r="J1278" i="8" s="1"/>
  <c r="I1278" i="8"/>
  <c r="K1278" i="8" s="1"/>
  <c r="H1279" i="8"/>
  <c r="J1279" i="8" s="1"/>
  <c r="I1279" i="8"/>
  <c r="K1279" i="8" s="1"/>
  <c r="H1280" i="8"/>
  <c r="J1280" i="8" s="1"/>
  <c r="I1280" i="8"/>
  <c r="K1280" i="8" s="1"/>
  <c r="H1281" i="8"/>
  <c r="J1281" i="8" s="1"/>
  <c r="I1281" i="8"/>
  <c r="K1281" i="8" s="1"/>
  <c r="H1282" i="8"/>
  <c r="J1282" i="8" s="1"/>
  <c r="I1282" i="8"/>
  <c r="K1282" i="8" s="1"/>
  <c r="H1283" i="8"/>
  <c r="J1283" i="8" s="1"/>
  <c r="I1283" i="8"/>
  <c r="K1283" i="8" s="1"/>
  <c r="H1284" i="8"/>
  <c r="J1284" i="8" s="1"/>
  <c r="I1284" i="8"/>
  <c r="K1284" i="8" s="1"/>
  <c r="H1285" i="8"/>
  <c r="J1285" i="8" s="1"/>
  <c r="I1285" i="8"/>
  <c r="K1285" i="8" s="1"/>
  <c r="H1286" i="8"/>
  <c r="J1286" i="8" s="1"/>
  <c r="I1286" i="8"/>
  <c r="K1286" i="8" s="1"/>
  <c r="H1287" i="8"/>
  <c r="J1287" i="8" s="1"/>
  <c r="I1287" i="8"/>
  <c r="K1287" i="8" s="1"/>
  <c r="H1288" i="8"/>
  <c r="J1288" i="8" s="1"/>
  <c r="I1288" i="8"/>
  <c r="K1288" i="8" s="1"/>
  <c r="H1289" i="8"/>
  <c r="J1289" i="8" s="1"/>
  <c r="I1289" i="8"/>
  <c r="K1289" i="8" s="1"/>
  <c r="H1290" i="8"/>
  <c r="J1290" i="8" s="1"/>
  <c r="I1290" i="8"/>
  <c r="K1290" i="8" s="1"/>
  <c r="H1291" i="8"/>
  <c r="J1291" i="8" s="1"/>
  <c r="I1291" i="8"/>
  <c r="K1291" i="8" s="1"/>
  <c r="H1292" i="8"/>
  <c r="J1292" i="8" s="1"/>
  <c r="I1292" i="8"/>
  <c r="K1292" i="8" s="1"/>
  <c r="H1293" i="8"/>
  <c r="J1293" i="8" s="1"/>
  <c r="I1293" i="8"/>
  <c r="K1293" i="8" s="1"/>
  <c r="H1294" i="8"/>
  <c r="J1294" i="8" s="1"/>
  <c r="I1294" i="8"/>
  <c r="K1294" i="8" s="1"/>
  <c r="H1295" i="8"/>
  <c r="J1295" i="8" s="1"/>
  <c r="I1295" i="8"/>
  <c r="K1295" i="8" s="1"/>
  <c r="H1296" i="8"/>
  <c r="J1296" i="8" s="1"/>
  <c r="I1296" i="8"/>
  <c r="K1296" i="8" s="1"/>
  <c r="H1297" i="8"/>
  <c r="J1297" i="8" s="1"/>
  <c r="I1297" i="8"/>
  <c r="K1297" i="8" s="1"/>
  <c r="H1298" i="8"/>
  <c r="J1298" i="8" s="1"/>
  <c r="I1298" i="8"/>
  <c r="K1298" i="8" s="1"/>
  <c r="H1299" i="8"/>
  <c r="J1299" i="8" s="1"/>
  <c r="I1299" i="8"/>
  <c r="K1299" i="8" s="1"/>
  <c r="H1300" i="8"/>
  <c r="J1300" i="8" s="1"/>
  <c r="I1300" i="8"/>
  <c r="K1300" i="8" s="1"/>
  <c r="H1301" i="8"/>
  <c r="J1301" i="8" s="1"/>
  <c r="I1301" i="8"/>
  <c r="K1301" i="8" s="1"/>
  <c r="H1302" i="8"/>
  <c r="J1302" i="8" s="1"/>
  <c r="I1302" i="8"/>
  <c r="K1302" i="8" s="1"/>
  <c r="H1303" i="8"/>
  <c r="J1303" i="8" s="1"/>
  <c r="I1303" i="8"/>
  <c r="K1303" i="8" s="1"/>
  <c r="H1304" i="8"/>
  <c r="J1304" i="8" s="1"/>
  <c r="I1304" i="8"/>
  <c r="K1304" i="8" s="1"/>
  <c r="H1305" i="8"/>
  <c r="J1305" i="8" s="1"/>
  <c r="I1305" i="8"/>
  <c r="K1305" i="8" s="1"/>
  <c r="H1306" i="8"/>
  <c r="J1306" i="8" s="1"/>
  <c r="I1306" i="8"/>
  <c r="K1306" i="8" s="1"/>
  <c r="H1307" i="8"/>
  <c r="J1307" i="8" s="1"/>
  <c r="I1307" i="8"/>
  <c r="K1307" i="8" s="1"/>
  <c r="H1308" i="8"/>
  <c r="J1308" i="8" s="1"/>
  <c r="I1308" i="8"/>
  <c r="K1308" i="8" s="1"/>
  <c r="H1309" i="8"/>
  <c r="J1309" i="8" s="1"/>
  <c r="I1309" i="8"/>
  <c r="K1309" i="8" s="1"/>
  <c r="H1310" i="8"/>
  <c r="J1310" i="8" s="1"/>
  <c r="I1310" i="8"/>
  <c r="K1310" i="8" s="1"/>
  <c r="H1311" i="8"/>
  <c r="J1311" i="8" s="1"/>
  <c r="I1311" i="8"/>
  <c r="K1311" i="8" s="1"/>
  <c r="H1312" i="8"/>
  <c r="J1312" i="8" s="1"/>
  <c r="I1312" i="8"/>
  <c r="K1312" i="8" s="1"/>
  <c r="H1313" i="8"/>
  <c r="J1313" i="8" s="1"/>
  <c r="I1313" i="8"/>
  <c r="K1313" i="8" s="1"/>
  <c r="H1314" i="8"/>
  <c r="J1314" i="8" s="1"/>
  <c r="I1314" i="8"/>
  <c r="K1314" i="8" s="1"/>
  <c r="H1315" i="8"/>
  <c r="J1315" i="8" s="1"/>
  <c r="I1315" i="8"/>
  <c r="K1315" i="8" s="1"/>
  <c r="H1316" i="8"/>
  <c r="J1316" i="8" s="1"/>
  <c r="I1316" i="8"/>
  <c r="K1316" i="8" s="1"/>
  <c r="H1317" i="8"/>
  <c r="J1317" i="8" s="1"/>
  <c r="I1317" i="8"/>
  <c r="K1317" i="8" s="1"/>
  <c r="I14" i="8"/>
  <c r="K14" i="8" s="1"/>
  <c r="H14" i="8"/>
  <c r="J14" i="8" s="1"/>
  <c r="D41" i="4" l="1"/>
  <c r="D73" i="4" l="1"/>
  <c r="B50" i="4"/>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D49" i="4"/>
  <c r="D62" i="4" l="1"/>
  <c r="D48" i="4"/>
  <c r="D46" i="4"/>
  <c r="D45" i="4"/>
  <c r="D42" i="4"/>
  <c r="D43" i="4" s="1"/>
  <c r="D72" i="4" l="1"/>
  <c r="D74" i="4"/>
  <c r="D51" i="4"/>
  <c r="D47" i="4" l="1"/>
  <c r="D55" i="4" s="1"/>
  <c r="D52" i="4" l="1"/>
  <c r="D53" i="4" s="1"/>
  <c r="D57" i="4"/>
  <c r="D58" i="4" s="1"/>
  <c r="D64" i="4" l="1"/>
  <c r="D59" i="4" l="1"/>
  <c r="D60" i="4" s="1"/>
  <c r="D65" i="4" l="1"/>
  <c r="D67" i="4" s="1"/>
  <c r="D66" i="4" l="1"/>
  <c r="D68" i="4" l="1"/>
  <c r="D69" i="4" l="1"/>
  <c r="D70" i="4" s="1"/>
  <c r="D76" i="4" s="1"/>
  <c r="D79" i="4" s="1"/>
  <c r="D80" i="4" l="1"/>
  <c r="D82" i="4" s="1"/>
  <c r="D84" i="4" l="1"/>
  <c r="D86" i="4" l="1"/>
  <c r="D89" i="4" s="1"/>
</calcChain>
</file>

<file path=xl/sharedStrings.xml><?xml version="1.0" encoding="utf-8"?>
<sst xmlns="http://schemas.openxmlformats.org/spreadsheetml/2006/main" count="9121" uniqueCount="2611">
  <si>
    <t>956-0</t>
  </si>
  <si>
    <t>955-0</t>
  </si>
  <si>
    <t>952-4</t>
  </si>
  <si>
    <t>952-3</t>
  </si>
  <si>
    <t>952-2</t>
  </si>
  <si>
    <t>952-1</t>
  </si>
  <si>
    <t>951-4</t>
  </si>
  <si>
    <t>951-3</t>
  </si>
  <si>
    <t>951-2</t>
  </si>
  <si>
    <t>951-1</t>
  </si>
  <si>
    <t>950-4</t>
  </si>
  <si>
    <t>950-3</t>
  </si>
  <si>
    <t>950-2</t>
  </si>
  <si>
    <t>950-1</t>
  </si>
  <si>
    <t>930-4</t>
  </si>
  <si>
    <t>930-3</t>
  </si>
  <si>
    <t>930-2</t>
  </si>
  <si>
    <t>930-1</t>
  </si>
  <si>
    <t>912-4</t>
  </si>
  <si>
    <t>912-3</t>
  </si>
  <si>
    <t>912-2</t>
  </si>
  <si>
    <t>912-1</t>
  </si>
  <si>
    <t>911-4</t>
  </si>
  <si>
    <t>911-3</t>
  </si>
  <si>
    <t>911-2</t>
  </si>
  <si>
    <t>911-1</t>
  </si>
  <si>
    <t>910-4</t>
  </si>
  <si>
    <t>910-3</t>
  </si>
  <si>
    <t>910-2</t>
  </si>
  <si>
    <t>910-1</t>
  </si>
  <si>
    <t>894-4</t>
  </si>
  <si>
    <t>894-3</t>
  </si>
  <si>
    <t>894-2</t>
  </si>
  <si>
    <t>894-1</t>
  </si>
  <si>
    <t>893-4</t>
  </si>
  <si>
    <t>893-3</t>
  </si>
  <si>
    <t>893-2</t>
  </si>
  <si>
    <t>893-1</t>
  </si>
  <si>
    <t>892-4</t>
  </si>
  <si>
    <t>892-3</t>
  </si>
  <si>
    <t>892-2</t>
  </si>
  <si>
    <t>892-1</t>
  </si>
  <si>
    <t>890-4</t>
  </si>
  <si>
    <t>890-3</t>
  </si>
  <si>
    <t>890-2</t>
  </si>
  <si>
    <t>890-1</t>
  </si>
  <si>
    <t>Neonate</t>
  </si>
  <si>
    <t>863-4</t>
  </si>
  <si>
    <t>863-3</t>
  </si>
  <si>
    <t>863-2</t>
  </si>
  <si>
    <t>863-1</t>
  </si>
  <si>
    <t>862-4</t>
  </si>
  <si>
    <t>862-3</t>
  </si>
  <si>
    <t>862-2</t>
  </si>
  <si>
    <t>862-1</t>
  </si>
  <si>
    <t>861-4</t>
  </si>
  <si>
    <t>861-3</t>
  </si>
  <si>
    <t>861-2</t>
  </si>
  <si>
    <t>861-1</t>
  </si>
  <si>
    <t>860-4</t>
  </si>
  <si>
    <t>860-3</t>
  </si>
  <si>
    <t>860-2</t>
  </si>
  <si>
    <t>860-1</t>
  </si>
  <si>
    <t>850-4</t>
  </si>
  <si>
    <t>850-3</t>
  </si>
  <si>
    <t>850-2</t>
  </si>
  <si>
    <t>850-1</t>
  </si>
  <si>
    <t>844-4</t>
  </si>
  <si>
    <t>844-3</t>
  </si>
  <si>
    <t>844-2</t>
  </si>
  <si>
    <t>844-1</t>
  </si>
  <si>
    <t>843-4</t>
  </si>
  <si>
    <t>843-3</t>
  </si>
  <si>
    <t>843-2</t>
  </si>
  <si>
    <t>843-1</t>
  </si>
  <si>
    <t>842-4</t>
  </si>
  <si>
    <t>842-3</t>
  </si>
  <si>
    <t>842-2</t>
  </si>
  <si>
    <t>842-1</t>
  </si>
  <si>
    <t>841-4</t>
  </si>
  <si>
    <t>841-3</t>
  </si>
  <si>
    <t>841-2</t>
  </si>
  <si>
    <t>841-1</t>
  </si>
  <si>
    <t>816-4</t>
  </si>
  <si>
    <t>816-3</t>
  </si>
  <si>
    <t>816-2</t>
  </si>
  <si>
    <t>816-1</t>
  </si>
  <si>
    <t>815-4</t>
  </si>
  <si>
    <t>815-3</t>
  </si>
  <si>
    <t>815-2</t>
  </si>
  <si>
    <t>815-1</t>
  </si>
  <si>
    <t>813-4</t>
  </si>
  <si>
    <t>813-3</t>
  </si>
  <si>
    <t>813-2</t>
  </si>
  <si>
    <t>813-1</t>
  </si>
  <si>
    <t>812-4</t>
  </si>
  <si>
    <t>812-3</t>
  </si>
  <si>
    <t>812-2</t>
  </si>
  <si>
    <t>812-1</t>
  </si>
  <si>
    <t>811-4</t>
  </si>
  <si>
    <t>811-3</t>
  </si>
  <si>
    <t>811-2</t>
  </si>
  <si>
    <t>811-1</t>
  </si>
  <si>
    <t>776-4</t>
  </si>
  <si>
    <t>776-3</t>
  </si>
  <si>
    <t>776-2</t>
  </si>
  <si>
    <t>776-1</t>
  </si>
  <si>
    <t>775-4</t>
  </si>
  <si>
    <t>775-3</t>
  </si>
  <si>
    <t>775-2</t>
  </si>
  <si>
    <t>775-1</t>
  </si>
  <si>
    <t>774-4</t>
  </si>
  <si>
    <t>774-3</t>
  </si>
  <si>
    <t>774-2</t>
  </si>
  <si>
    <t>774-1</t>
  </si>
  <si>
    <t>773-4</t>
  </si>
  <si>
    <t>773-3</t>
  </si>
  <si>
    <t>773-2</t>
  </si>
  <si>
    <t>773-1</t>
  </si>
  <si>
    <t>772-4</t>
  </si>
  <si>
    <t>772-3</t>
  </si>
  <si>
    <t>772-2</t>
  </si>
  <si>
    <t>772-1</t>
  </si>
  <si>
    <t>770-4</t>
  </si>
  <si>
    <t>770-3</t>
  </si>
  <si>
    <t>770-2</t>
  </si>
  <si>
    <t>770-1</t>
  </si>
  <si>
    <t>760-4</t>
  </si>
  <si>
    <t>760-3</t>
  </si>
  <si>
    <t>760-2</t>
  </si>
  <si>
    <t>760-1</t>
  </si>
  <si>
    <t>759-4</t>
  </si>
  <si>
    <t>759-3</t>
  </si>
  <si>
    <t>759-2</t>
  </si>
  <si>
    <t>759-1</t>
  </si>
  <si>
    <t>758-4</t>
  </si>
  <si>
    <t>758-3</t>
  </si>
  <si>
    <t>758-2</t>
  </si>
  <si>
    <t>758-1</t>
  </si>
  <si>
    <t>757-4</t>
  </si>
  <si>
    <t>757-3</t>
  </si>
  <si>
    <t>757-2</t>
  </si>
  <si>
    <t>757-1</t>
  </si>
  <si>
    <t>756-4</t>
  </si>
  <si>
    <t>756-3</t>
  </si>
  <si>
    <t>756-2</t>
  </si>
  <si>
    <t>756-1</t>
  </si>
  <si>
    <t>755-4</t>
  </si>
  <si>
    <t>755-3</t>
  </si>
  <si>
    <t>755-2</t>
  </si>
  <si>
    <t>755-1</t>
  </si>
  <si>
    <t>754-4</t>
  </si>
  <si>
    <t>754-3</t>
  </si>
  <si>
    <t>754-2</t>
  </si>
  <si>
    <t>754-1</t>
  </si>
  <si>
    <t>753-4</t>
  </si>
  <si>
    <t>753-3</t>
  </si>
  <si>
    <t>753-2</t>
  </si>
  <si>
    <t>753-1</t>
  </si>
  <si>
    <t>752-4</t>
  </si>
  <si>
    <t>752-3</t>
  </si>
  <si>
    <t>752-2</t>
  </si>
  <si>
    <t>752-1</t>
  </si>
  <si>
    <t>751-4</t>
  </si>
  <si>
    <t>751-3</t>
  </si>
  <si>
    <t>751-2</t>
  </si>
  <si>
    <t>751-1</t>
  </si>
  <si>
    <t>750-4</t>
  </si>
  <si>
    <t>750-3</t>
  </si>
  <si>
    <t>750-2</t>
  </si>
  <si>
    <t>750-1</t>
  </si>
  <si>
    <t>740-4</t>
  </si>
  <si>
    <t>740-3</t>
  </si>
  <si>
    <t>740-2</t>
  </si>
  <si>
    <t>740-1</t>
  </si>
  <si>
    <t>724-4</t>
  </si>
  <si>
    <t>724-3</t>
  </si>
  <si>
    <t>724-2</t>
  </si>
  <si>
    <t>724-1</t>
  </si>
  <si>
    <t>723-4</t>
  </si>
  <si>
    <t>723-3</t>
  </si>
  <si>
    <t>723-2</t>
  </si>
  <si>
    <t>723-1</t>
  </si>
  <si>
    <t>722-4</t>
  </si>
  <si>
    <t>722-3</t>
  </si>
  <si>
    <t>722-2</t>
  </si>
  <si>
    <t>722-1</t>
  </si>
  <si>
    <t>721-4</t>
  </si>
  <si>
    <t>721-3</t>
  </si>
  <si>
    <t>721-2</t>
  </si>
  <si>
    <t>721-1</t>
  </si>
  <si>
    <t>720-4</t>
  </si>
  <si>
    <t>720-3</t>
  </si>
  <si>
    <t>720-2</t>
  </si>
  <si>
    <t>720-1</t>
  </si>
  <si>
    <t>711-4</t>
  </si>
  <si>
    <t>711-3</t>
  </si>
  <si>
    <t>711-2</t>
  </si>
  <si>
    <t>711-1</t>
  </si>
  <si>
    <t>710-4</t>
  </si>
  <si>
    <t>710-3</t>
  </si>
  <si>
    <t>710-2</t>
  </si>
  <si>
    <t>710-1</t>
  </si>
  <si>
    <t>694-4</t>
  </si>
  <si>
    <t>694-3</t>
  </si>
  <si>
    <t>694-2</t>
  </si>
  <si>
    <t>694-1</t>
  </si>
  <si>
    <t>692-4</t>
  </si>
  <si>
    <t>692-3</t>
  </si>
  <si>
    <t>692-2</t>
  </si>
  <si>
    <t>692-1</t>
  </si>
  <si>
    <t>691-4</t>
  </si>
  <si>
    <t>691-3</t>
  </si>
  <si>
    <t>691-2</t>
  </si>
  <si>
    <t>691-1</t>
  </si>
  <si>
    <t>690-4</t>
  </si>
  <si>
    <t>690-3</t>
  </si>
  <si>
    <t>690-2</t>
  </si>
  <si>
    <t>690-1</t>
  </si>
  <si>
    <t>681-4</t>
  </si>
  <si>
    <t>681-3</t>
  </si>
  <si>
    <t>681-2</t>
  </si>
  <si>
    <t>681-1</t>
  </si>
  <si>
    <t>680-4</t>
  </si>
  <si>
    <t>680-3</t>
  </si>
  <si>
    <t>680-2</t>
  </si>
  <si>
    <t>680-1</t>
  </si>
  <si>
    <t>663-4</t>
  </si>
  <si>
    <t>663-3</t>
  </si>
  <si>
    <t>663-2</t>
  </si>
  <si>
    <t>663-1</t>
  </si>
  <si>
    <t>662-4</t>
  </si>
  <si>
    <t>662-3</t>
  </si>
  <si>
    <t>662-2</t>
  </si>
  <si>
    <t>662-1</t>
  </si>
  <si>
    <t>661-4</t>
  </si>
  <si>
    <t>661-3</t>
  </si>
  <si>
    <t>661-2</t>
  </si>
  <si>
    <t>661-1</t>
  </si>
  <si>
    <t>660-4</t>
  </si>
  <si>
    <t>660-3</t>
  </si>
  <si>
    <t>660-2</t>
  </si>
  <si>
    <t>660-1</t>
  </si>
  <si>
    <t>651-4</t>
  </si>
  <si>
    <t>651-3</t>
  </si>
  <si>
    <t>651-2</t>
  </si>
  <si>
    <t>651-1</t>
  </si>
  <si>
    <t>650-4</t>
  </si>
  <si>
    <t>650-3</t>
  </si>
  <si>
    <t>650-2</t>
  </si>
  <si>
    <t>650-1</t>
  </si>
  <si>
    <t>640-4</t>
  </si>
  <si>
    <t>640-3</t>
  </si>
  <si>
    <t>640-2</t>
  </si>
  <si>
    <t>640-1</t>
  </si>
  <si>
    <t>639-4</t>
  </si>
  <si>
    <t>639-3</t>
  </si>
  <si>
    <t>639-2</t>
  </si>
  <si>
    <t>639-1</t>
  </si>
  <si>
    <t>636-4</t>
  </si>
  <si>
    <t>636-3</t>
  </si>
  <si>
    <t>636-2</t>
  </si>
  <si>
    <t>636-1</t>
  </si>
  <si>
    <t>634-4</t>
  </si>
  <si>
    <t>634-3</t>
  </si>
  <si>
    <t>634-2</t>
  </si>
  <si>
    <t>634-1</t>
  </si>
  <si>
    <t>633-4</t>
  </si>
  <si>
    <t>633-3</t>
  </si>
  <si>
    <t>633-2</t>
  </si>
  <si>
    <t>633-1</t>
  </si>
  <si>
    <t>631-4</t>
  </si>
  <si>
    <t>631-3</t>
  </si>
  <si>
    <t>631-2</t>
  </si>
  <si>
    <t>631-1</t>
  </si>
  <si>
    <t>630-4</t>
  </si>
  <si>
    <t>630-3</t>
  </si>
  <si>
    <t>630-2</t>
  </si>
  <si>
    <t>630-1</t>
  </si>
  <si>
    <t>626-4</t>
  </si>
  <si>
    <t>626-3</t>
  </si>
  <si>
    <t>626-2</t>
  </si>
  <si>
    <t>626-1</t>
  </si>
  <si>
    <t>625-4</t>
  </si>
  <si>
    <t>625-3</t>
  </si>
  <si>
    <t>625-2</t>
  </si>
  <si>
    <t>625-1</t>
  </si>
  <si>
    <t>623-4</t>
  </si>
  <si>
    <t>623-3</t>
  </si>
  <si>
    <t>623-2</t>
  </si>
  <si>
    <t>623-1</t>
  </si>
  <si>
    <t>622-4</t>
  </si>
  <si>
    <t>622-3</t>
  </si>
  <si>
    <t>622-2</t>
  </si>
  <si>
    <t>622-1</t>
  </si>
  <si>
    <t>621-4</t>
  </si>
  <si>
    <t>621-3</t>
  </si>
  <si>
    <t>621-2</t>
  </si>
  <si>
    <t>621-1</t>
  </si>
  <si>
    <t>614-4</t>
  </si>
  <si>
    <t>614-3</t>
  </si>
  <si>
    <t>614-2</t>
  </si>
  <si>
    <t>614-1</t>
  </si>
  <si>
    <t>613-4</t>
  </si>
  <si>
    <t>613-3</t>
  </si>
  <si>
    <t>613-2</t>
  </si>
  <si>
    <t>613-1</t>
  </si>
  <si>
    <t>612-4</t>
  </si>
  <si>
    <t>612-3</t>
  </si>
  <si>
    <t>612-2</t>
  </si>
  <si>
    <t>612-1</t>
  </si>
  <si>
    <t>611-4</t>
  </si>
  <si>
    <t>611-3</t>
  </si>
  <si>
    <t>611-2</t>
  </si>
  <si>
    <t>611-1</t>
  </si>
  <si>
    <t>609-4</t>
  </si>
  <si>
    <t>609-3</t>
  </si>
  <si>
    <t>609-2</t>
  </si>
  <si>
    <t>609-1</t>
  </si>
  <si>
    <t>608-4</t>
  </si>
  <si>
    <t>608-3</t>
  </si>
  <si>
    <t>608-2</t>
  </si>
  <si>
    <t>608-1</t>
  </si>
  <si>
    <t>607-4</t>
  </si>
  <si>
    <t>607-3</t>
  </si>
  <si>
    <t>607-2</t>
  </si>
  <si>
    <t>607-1</t>
  </si>
  <si>
    <t>603-4</t>
  </si>
  <si>
    <t>603-3</t>
  </si>
  <si>
    <t>603-2</t>
  </si>
  <si>
    <t>603-1</t>
  </si>
  <si>
    <t>602-4</t>
  </si>
  <si>
    <t>602-3</t>
  </si>
  <si>
    <t>602-2</t>
  </si>
  <si>
    <t>602-1</t>
  </si>
  <si>
    <t>593-4</t>
  </si>
  <si>
    <t>593-3</t>
  </si>
  <si>
    <t>593-2</t>
  </si>
  <si>
    <t>593-1</t>
  </si>
  <si>
    <t>591-4</t>
  </si>
  <si>
    <t>591-3</t>
  </si>
  <si>
    <t>591-2</t>
  </si>
  <si>
    <t>591-1</t>
  </si>
  <si>
    <t>589-4</t>
  </si>
  <si>
    <t>589-3</t>
  </si>
  <si>
    <t>589-2</t>
  </si>
  <si>
    <t>589-1</t>
  </si>
  <si>
    <t>588-4</t>
  </si>
  <si>
    <t>588-3</t>
  </si>
  <si>
    <t>588-2</t>
  </si>
  <si>
    <t>588-1</t>
  </si>
  <si>
    <t>583-4</t>
  </si>
  <si>
    <t>583-3</t>
  </si>
  <si>
    <t>583-2</t>
  </si>
  <si>
    <t>583-1</t>
  </si>
  <si>
    <t>581-4</t>
  </si>
  <si>
    <t>581-3</t>
  </si>
  <si>
    <t>581-2</t>
  </si>
  <si>
    <t>581-1</t>
  </si>
  <si>
    <t>580-4</t>
  </si>
  <si>
    <t>580-3</t>
  </si>
  <si>
    <t>580-2</t>
  </si>
  <si>
    <t>580-1</t>
  </si>
  <si>
    <t>Obstetrics</t>
  </si>
  <si>
    <t>566-4</t>
  </si>
  <si>
    <t>566-3</t>
  </si>
  <si>
    <t>566-2</t>
  </si>
  <si>
    <t>566-1</t>
  </si>
  <si>
    <t>565-4</t>
  </si>
  <si>
    <t>565-3</t>
  </si>
  <si>
    <t>565-2</t>
  </si>
  <si>
    <t>565-1</t>
  </si>
  <si>
    <t>564-4</t>
  </si>
  <si>
    <t>564-3</t>
  </si>
  <si>
    <t>564-2</t>
  </si>
  <si>
    <t>564-1</t>
  </si>
  <si>
    <t>563-4</t>
  </si>
  <si>
    <t>563-3</t>
  </si>
  <si>
    <t>563-2</t>
  </si>
  <si>
    <t>563-1</t>
  </si>
  <si>
    <t>561-4</t>
  </si>
  <si>
    <t>561-3</t>
  </si>
  <si>
    <t>561-2</t>
  </si>
  <si>
    <t>561-1</t>
  </si>
  <si>
    <t>560-4</t>
  </si>
  <si>
    <t>560-3</t>
  </si>
  <si>
    <t>560-2</t>
  </si>
  <si>
    <t>560-1</t>
  </si>
  <si>
    <t>546-4</t>
  </si>
  <si>
    <t>546-3</t>
  </si>
  <si>
    <t>546-2</t>
  </si>
  <si>
    <t>546-1</t>
  </si>
  <si>
    <t>545-4</t>
  </si>
  <si>
    <t>545-3</t>
  </si>
  <si>
    <t>545-2</t>
  </si>
  <si>
    <t>545-1</t>
  </si>
  <si>
    <t>544-4</t>
  </si>
  <si>
    <t>544-3</t>
  </si>
  <si>
    <t>544-2</t>
  </si>
  <si>
    <t>544-1</t>
  </si>
  <si>
    <t>542-4</t>
  </si>
  <si>
    <t>542-3</t>
  </si>
  <si>
    <t>542-2</t>
  </si>
  <si>
    <t>542-1</t>
  </si>
  <si>
    <t>541-4</t>
  </si>
  <si>
    <t>541-3</t>
  </si>
  <si>
    <t>541-2</t>
  </si>
  <si>
    <t>541-1</t>
  </si>
  <si>
    <t>540-4</t>
  </si>
  <si>
    <t>540-3</t>
  </si>
  <si>
    <t>540-2</t>
  </si>
  <si>
    <t>540-1</t>
  </si>
  <si>
    <t>532-4</t>
  </si>
  <si>
    <t>532-3</t>
  </si>
  <si>
    <t>532-2</t>
  </si>
  <si>
    <t>532-1</t>
  </si>
  <si>
    <t>531-4</t>
  </si>
  <si>
    <t>531-3</t>
  </si>
  <si>
    <t>531-2</t>
  </si>
  <si>
    <t>531-1</t>
  </si>
  <si>
    <t>530-4</t>
  </si>
  <si>
    <t>530-3</t>
  </si>
  <si>
    <t>530-2</t>
  </si>
  <si>
    <t>530-1</t>
  </si>
  <si>
    <t>519-4</t>
  </si>
  <si>
    <t>519-3</t>
  </si>
  <si>
    <t>519-2</t>
  </si>
  <si>
    <t>519-1</t>
  </si>
  <si>
    <t>518-4</t>
  </si>
  <si>
    <t>518-3</t>
  </si>
  <si>
    <t>518-2</t>
  </si>
  <si>
    <t>518-1</t>
  </si>
  <si>
    <t>517-4</t>
  </si>
  <si>
    <t>517-3</t>
  </si>
  <si>
    <t>517-2</t>
  </si>
  <si>
    <t>517-1</t>
  </si>
  <si>
    <t>514-4</t>
  </si>
  <si>
    <t>514-3</t>
  </si>
  <si>
    <t>514-2</t>
  </si>
  <si>
    <t>514-1</t>
  </si>
  <si>
    <t>513-4</t>
  </si>
  <si>
    <t>513-3</t>
  </si>
  <si>
    <t>513-2</t>
  </si>
  <si>
    <t>513-1</t>
  </si>
  <si>
    <t>512-4</t>
  </si>
  <si>
    <t>512-3</t>
  </si>
  <si>
    <t>512-2</t>
  </si>
  <si>
    <t>512-1</t>
  </si>
  <si>
    <t>511-4</t>
  </si>
  <si>
    <t>511-3</t>
  </si>
  <si>
    <t>511-2</t>
  </si>
  <si>
    <t>511-1</t>
  </si>
  <si>
    <t>510-4</t>
  </si>
  <si>
    <t>510-3</t>
  </si>
  <si>
    <t>510-2</t>
  </si>
  <si>
    <t>510-1</t>
  </si>
  <si>
    <t>501-4</t>
  </si>
  <si>
    <t>501-3</t>
  </si>
  <si>
    <t>501-2</t>
  </si>
  <si>
    <t>501-1</t>
  </si>
  <si>
    <t>500-4</t>
  </si>
  <si>
    <t>500-3</t>
  </si>
  <si>
    <t>500-2</t>
  </si>
  <si>
    <t>500-1</t>
  </si>
  <si>
    <t>484-4</t>
  </si>
  <si>
    <t>484-3</t>
  </si>
  <si>
    <t>484-2</t>
  </si>
  <si>
    <t>484-1</t>
  </si>
  <si>
    <t>483-4</t>
  </si>
  <si>
    <t>483-3</t>
  </si>
  <si>
    <t>483-2</t>
  </si>
  <si>
    <t>483-1</t>
  </si>
  <si>
    <t>482-4</t>
  </si>
  <si>
    <t>482-3</t>
  </si>
  <si>
    <t>482-2</t>
  </si>
  <si>
    <t>482-1</t>
  </si>
  <si>
    <t>480-4</t>
  </si>
  <si>
    <t>480-3</t>
  </si>
  <si>
    <t>480-2</t>
  </si>
  <si>
    <t>480-1</t>
  </si>
  <si>
    <t>468-4</t>
  </si>
  <si>
    <t>468-3</t>
  </si>
  <si>
    <t>468-2</t>
  </si>
  <si>
    <t>468-1</t>
  </si>
  <si>
    <t>466-4</t>
  </si>
  <si>
    <t>466-3</t>
  </si>
  <si>
    <t>466-2</t>
  </si>
  <si>
    <t>466-1</t>
  </si>
  <si>
    <t>465-4</t>
  </si>
  <si>
    <t>465-3</t>
  </si>
  <si>
    <t>465-2</t>
  </si>
  <si>
    <t>465-1</t>
  </si>
  <si>
    <t>463-4</t>
  </si>
  <si>
    <t>463-3</t>
  </si>
  <si>
    <t>463-2</t>
  </si>
  <si>
    <t>463-1</t>
  </si>
  <si>
    <t>462-4</t>
  </si>
  <si>
    <t>462-3</t>
  </si>
  <si>
    <t>462-2</t>
  </si>
  <si>
    <t>462-1</t>
  </si>
  <si>
    <t>461-4</t>
  </si>
  <si>
    <t>461-3</t>
  </si>
  <si>
    <t>461-2</t>
  </si>
  <si>
    <t>461-1</t>
  </si>
  <si>
    <t>447-4</t>
  </si>
  <si>
    <t>447-3</t>
  </si>
  <si>
    <t>447-2</t>
  </si>
  <si>
    <t>447-1</t>
  </si>
  <si>
    <t>446-4</t>
  </si>
  <si>
    <t>446-3</t>
  </si>
  <si>
    <t>446-2</t>
  </si>
  <si>
    <t>446-1</t>
  </si>
  <si>
    <t>445-4</t>
  </si>
  <si>
    <t>445-3</t>
  </si>
  <si>
    <t>445-2</t>
  </si>
  <si>
    <t>445-1</t>
  </si>
  <si>
    <t>444-4</t>
  </si>
  <si>
    <t>444-3</t>
  </si>
  <si>
    <t>444-2</t>
  </si>
  <si>
    <t>444-1</t>
  </si>
  <si>
    <t>443-4</t>
  </si>
  <si>
    <t>443-3</t>
  </si>
  <si>
    <t>443-2</t>
  </si>
  <si>
    <t>443-1</t>
  </si>
  <si>
    <t>442-4</t>
  </si>
  <si>
    <t>442-3</t>
  </si>
  <si>
    <t>442-2</t>
  </si>
  <si>
    <t>442-1</t>
  </si>
  <si>
    <t>441-4</t>
  </si>
  <si>
    <t>441-3</t>
  </si>
  <si>
    <t>441-2</t>
  </si>
  <si>
    <t>441-1</t>
  </si>
  <si>
    <t>440-4</t>
  </si>
  <si>
    <t>440-3</t>
  </si>
  <si>
    <t>440-2</t>
  </si>
  <si>
    <t>440-1</t>
  </si>
  <si>
    <t>425-4</t>
  </si>
  <si>
    <t>425-3</t>
  </si>
  <si>
    <t>425-2</t>
  </si>
  <si>
    <t>425-1</t>
  </si>
  <si>
    <t>424-4</t>
  </si>
  <si>
    <t>424-3</t>
  </si>
  <si>
    <t>424-2</t>
  </si>
  <si>
    <t>424-1</t>
  </si>
  <si>
    <t>423-4</t>
  </si>
  <si>
    <t>423-3</t>
  </si>
  <si>
    <t>423-2</t>
  </si>
  <si>
    <t>423-1</t>
  </si>
  <si>
    <t>422-4</t>
  </si>
  <si>
    <t>422-3</t>
  </si>
  <si>
    <t>422-2</t>
  </si>
  <si>
    <t>422-1</t>
  </si>
  <si>
    <t>421-4</t>
  </si>
  <si>
    <t>421-3</t>
  </si>
  <si>
    <t>421-2</t>
  </si>
  <si>
    <t>421-1</t>
  </si>
  <si>
    <t>420-4</t>
  </si>
  <si>
    <t>420-3</t>
  </si>
  <si>
    <t>420-2</t>
  </si>
  <si>
    <t>420-1</t>
  </si>
  <si>
    <t>405-4</t>
  </si>
  <si>
    <t>405-3</t>
  </si>
  <si>
    <t>405-2</t>
  </si>
  <si>
    <t>405-1</t>
  </si>
  <si>
    <t>404-4</t>
  </si>
  <si>
    <t>404-3</t>
  </si>
  <si>
    <t>404-2</t>
  </si>
  <si>
    <t>404-1</t>
  </si>
  <si>
    <t>403-4</t>
  </si>
  <si>
    <t>403-3</t>
  </si>
  <si>
    <t>403-2</t>
  </si>
  <si>
    <t>403-1</t>
  </si>
  <si>
    <t>401-4</t>
  </si>
  <si>
    <t>401-3</t>
  </si>
  <si>
    <t>401-2</t>
  </si>
  <si>
    <t>401-1</t>
  </si>
  <si>
    <t>385-4</t>
  </si>
  <si>
    <t>385-3</t>
  </si>
  <si>
    <t>385-2</t>
  </si>
  <si>
    <t>385-1</t>
  </si>
  <si>
    <t>384-4</t>
  </si>
  <si>
    <t>384-3</t>
  </si>
  <si>
    <t>384-2</t>
  </si>
  <si>
    <t>384-1</t>
  </si>
  <si>
    <t>383-4</t>
  </si>
  <si>
    <t>383-3</t>
  </si>
  <si>
    <t>383-2</t>
  </si>
  <si>
    <t>383-1</t>
  </si>
  <si>
    <t>382-4</t>
  </si>
  <si>
    <t>382-3</t>
  </si>
  <si>
    <t>382-2</t>
  </si>
  <si>
    <t>382-1</t>
  </si>
  <si>
    <t>381-4</t>
  </si>
  <si>
    <t>381-3</t>
  </si>
  <si>
    <t>381-2</t>
  </si>
  <si>
    <t>381-1</t>
  </si>
  <si>
    <t>380-4</t>
  </si>
  <si>
    <t>380-3</t>
  </si>
  <si>
    <t>380-2</t>
  </si>
  <si>
    <t>380-1</t>
  </si>
  <si>
    <t>364-4</t>
  </si>
  <si>
    <t>364-3</t>
  </si>
  <si>
    <t>364-2</t>
  </si>
  <si>
    <t>364-1</t>
  </si>
  <si>
    <t>363-4</t>
  </si>
  <si>
    <t>363-3</t>
  </si>
  <si>
    <t>363-2</t>
  </si>
  <si>
    <t>363-1</t>
  </si>
  <si>
    <t>362-4</t>
  </si>
  <si>
    <t>362-3</t>
  </si>
  <si>
    <t>362-2</t>
  </si>
  <si>
    <t>362-1</t>
  </si>
  <si>
    <t>361-4</t>
  </si>
  <si>
    <t>361-3</t>
  </si>
  <si>
    <t>361-2</t>
  </si>
  <si>
    <t>361-1</t>
  </si>
  <si>
    <t>351-4</t>
  </si>
  <si>
    <t>351-3</t>
  </si>
  <si>
    <t>351-2</t>
  </si>
  <si>
    <t>351-1</t>
  </si>
  <si>
    <t>349-4</t>
  </si>
  <si>
    <t>349-3</t>
  </si>
  <si>
    <t>349-2</t>
  </si>
  <si>
    <t>349-1</t>
  </si>
  <si>
    <t>347-4</t>
  </si>
  <si>
    <t>347-3</t>
  </si>
  <si>
    <t>347-2</t>
  </si>
  <si>
    <t>347-1</t>
  </si>
  <si>
    <t>346-4</t>
  </si>
  <si>
    <t>346-3</t>
  </si>
  <si>
    <t>346-2</t>
  </si>
  <si>
    <t>346-1</t>
  </si>
  <si>
    <t>344-4</t>
  </si>
  <si>
    <t>344-3</t>
  </si>
  <si>
    <t>344-2</t>
  </si>
  <si>
    <t>344-1</t>
  </si>
  <si>
    <t>343-4</t>
  </si>
  <si>
    <t>343-3</t>
  </si>
  <si>
    <t>343-2</t>
  </si>
  <si>
    <t>343-1</t>
  </si>
  <si>
    <t>342-4</t>
  </si>
  <si>
    <t>342-3</t>
  </si>
  <si>
    <t>342-2</t>
  </si>
  <si>
    <t>342-1</t>
  </si>
  <si>
    <t>341-4</t>
  </si>
  <si>
    <t>341-3</t>
  </si>
  <si>
    <t>341-2</t>
  </si>
  <si>
    <t>341-1</t>
  </si>
  <si>
    <t>340-4</t>
  </si>
  <si>
    <t>340-3</t>
  </si>
  <si>
    <t>340-2</t>
  </si>
  <si>
    <t>340-1</t>
  </si>
  <si>
    <t>321-4</t>
  </si>
  <si>
    <t>321-3</t>
  </si>
  <si>
    <t>321-2</t>
  </si>
  <si>
    <t>321-1</t>
  </si>
  <si>
    <t>320-4</t>
  </si>
  <si>
    <t>320-3</t>
  </si>
  <si>
    <t>320-2</t>
  </si>
  <si>
    <t>320-1</t>
  </si>
  <si>
    <t>317-4</t>
  </si>
  <si>
    <t>317-3</t>
  </si>
  <si>
    <t>317-2</t>
  </si>
  <si>
    <t>317-1</t>
  </si>
  <si>
    <t>316-4</t>
  </si>
  <si>
    <t>316-3</t>
  </si>
  <si>
    <t>316-2</t>
  </si>
  <si>
    <t>316-1</t>
  </si>
  <si>
    <t>315-4</t>
  </si>
  <si>
    <t>315-3</t>
  </si>
  <si>
    <t>315-2</t>
  </si>
  <si>
    <t>315-1</t>
  </si>
  <si>
    <t>314-4</t>
  </si>
  <si>
    <t>314-3</t>
  </si>
  <si>
    <t>314-2</t>
  </si>
  <si>
    <t>314-1</t>
  </si>
  <si>
    <t>313-4</t>
  </si>
  <si>
    <t>313-3</t>
  </si>
  <si>
    <t>313-2</t>
  </si>
  <si>
    <t>313-1</t>
  </si>
  <si>
    <t>312-4</t>
  </si>
  <si>
    <t>312-3</t>
  </si>
  <si>
    <t>312-2</t>
  </si>
  <si>
    <t>312-1</t>
  </si>
  <si>
    <t>310-4</t>
  </si>
  <si>
    <t>310-3</t>
  </si>
  <si>
    <t>310-2</t>
  </si>
  <si>
    <t>310-1</t>
  </si>
  <si>
    <t>309-4</t>
  </si>
  <si>
    <t>309-3</t>
  </si>
  <si>
    <t>309-2</t>
  </si>
  <si>
    <t>309-1</t>
  </si>
  <si>
    <t>308-4</t>
  </si>
  <si>
    <t>308-3</t>
  </si>
  <si>
    <t>308-2</t>
  </si>
  <si>
    <t>308-1</t>
  </si>
  <si>
    <t>305-4</t>
  </si>
  <si>
    <t>305-3</t>
  </si>
  <si>
    <t>305-2</t>
  </si>
  <si>
    <t>305-1</t>
  </si>
  <si>
    <t>304-4</t>
  </si>
  <si>
    <t>304-3</t>
  </si>
  <si>
    <t>304-2</t>
  </si>
  <si>
    <t>304-1</t>
  </si>
  <si>
    <t>303-4</t>
  </si>
  <si>
    <t>303-3</t>
  </si>
  <si>
    <t>303-2</t>
  </si>
  <si>
    <t>303-1</t>
  </si>
  <si>
    <t>302-4</t>
  </si>
  <si>
    <t>302-3</t>
  </si>
  <si>
    <t>302-2</t>
  </si>
  <si>
    <t>302-1</t>
  </si>
  <si>
    <t>301-4</t>
  </si>
  <si>
    <t>301-3</t>
  </si>
  <si>
    <t>301-2</t>
  </si>
  <si>
    <t>301-1</t>
  </si>
  <si>
    <t>284-4</t>
  </si>
  <si>
    <t>284-3</t>
  </si>
  <si>
    <t>284-2</t>
  </si>
  <si>
    <t>284-1</t>
  </si>
  <si>
    <t>283-4</t>
  </si>
  <si>
    <t>283-3</t>
  </si>
  <si>
    <t>283-2</t>
  </si>
  <si>
    <t>283-1</t>
  </si>
  <si>
    <t>282-4</t>
  </si>
  <si>
    <t>282-3</t>
  </si>
  <si>
    <t>282-2</t>
  </si>
  <si>
    <t>282-1</t>
  </si>
  <si>
    <t>281-4</t>
  </si>
  <si>
    <t>281-3</t>
  </si>
  <si>
    <t>281-2</t>
  </si>
  <si>
    <t>281-1</t>
  </si>
  <si>
    <t>280-4</t>
  </si>
  <si>
    <t>280-3</t>
  </si>
  <si>
    <t>280-2</t>
  </si>
  <si>
    <t>280-1</t>
  </si>
  <si>
    <t>279-4</t>
  </si>
  <si>
    <t>279-3</t>
  </si>
  <si>
    <t>279-2</t>
  </si>
  <si>
    <t>279-1</t>
  </si>
  <si>
    <t>264-4</t>
  </si>
  <si>
    <t>264-3</t>
  </si>
  <si>
    <t>264-2</t>
  </si>
  <si>
    <t>264-1</t>
  </si>
  <si>
    <t>263-4</t>
  </si>
  <si>
    <t>263-3</t>
  </si>
  <si>
    <t>263-2</t>
  </si>
  <si>
    <t>263-1</t>
  </si>
  <si>
    <t>261-4</t>
  </si>
  <si>
    <t>261-3</t>
  </si>
  <si>
    <t>261-2</t>
  </si>
  <si>
    <t>261-1</t>
  </si>
  <si>
    <t>260-4</t>
  </si>
  <si>
    <t>260-3</t>
  </si>
  <si>
    <t>260-2</t>
  </si>
  <si>
    <t>260-1</t>
  </si>
  <si>
    <t>254-4</t>
  </si>
  <si>
    <t>254-3</t>
  </si>
  <si>
    <t>254-2</t>
  </si>
  <si>
    <t>254-1</t>
  </si>
  <si>
    <t>253-4</t>
  </si>
  <si>
    <t>253-3</t>
  </si>
  <si>
    <t>253-2</t>
  </si>
  <si>
    <t>253-1</t>
  </si>
  <si>
    <t>252-4</t>
  </si>
  <si>
    <t>252-3</t>
  </si>
  <si>
    <t>252-2</t>
  </si>
  <si>
    <t>252-1</t>
  </si>
  <si>
    <t>251-4</t>
  </si>
  <si>
    <t>251-3</t>
  </si>
  <si>
    <t>251-2</t>
  </si>
  <si>
    <t>251-1</t>
  </si>
  <si>
    <t>249-4</t>
  </si>
  <si>
    <t>249-3</t>
  </si>
  <si>
    <t>249-2</t>
  </si>
  <si>
    <t>249-1</t>
  </si>
  <si>
    <t>248-4</t>
  </si>
  <si>
    <t>248-3</t>
  </si>
  <si>
    <t>248-2</t>
  </si>
  <si>
    <t>248-1</t>
  </si>
  <si>
    <t>247-4</t>
  </si>
  <si>
    <t>247-3</t>
  </si>
  <si>
    <t>247-2</t>
  </si>
  <si>
    <t>247-1</t>
  </si>
  <si>
    <t>246-4</t>
  </si>
  <si>
    <t>246-3</t>
  </si>
  <si>
    <t>246-2</t>
  </si>
  <si>
    <t>246-1</t>
  </si>
  <si>
    <t>245-4</t>
  </si>
  <si>
    <t>245-3</t>
  </si>
  <si>
    <t>245-2</t>
  </si>
  <si>
    <t>245-1</t>
  </si>
  <si>
    <t>244-4</t>
  </si>
  <si>
    <t>244-3</t>
  </si>
  <si>
    <t>244-2</t>
  </si>
  <si>
    <t>244-1</t>
  </si>
  <si>
    <t>243-4</t>
  </si>
  <si>
    <t>243-3</t>
  </si>
  <si>
    <t>243-2</t>
  </si>
  <si>
    <t>243-1</t>
  </si>
  <si>
    <t>242-4</t>
  </si>
  <si>
    <t>242-3</t>
  </si>
  <si>
    <t>242-2</t>
  </si>
  <si>
    <t>242-1</t>
  </si>
  <si>
    <t>241-4</t>
  </si>
  <si>
    <t>241-3</t>
  </si>
  <si>
    <t>241-2</t>
  </si>
  <si>
    <t>241-1</t>
  </si>
  <si>
    <t>240-4</t>
  </si>
  <si>
    <t>240-3</t>
  </si>
  <si>
    <t>240-2</t>
  </si>
  <si>
    <t>240-1</t>
  </si>
  <si>
    <t>229-4</t>
  </si>
  <si>
    <t>229-3</t>
  </si>
  <si>
    <t>229-2</t>
  </si>
  <si>
    <t>229-1</t>
  </si>
  <si>
    <t>228-4</t>
  </si>
  <si>
    <t>228-3</t>
  </si>
  <si>
    <t>228-2</t>
  </si>
  <si>
    <t>228-1</t>
  </si>
  <si>
    <t>227-4</t>
  </si>
  <si>
    <t>227-3</t>
  </si>
  <si>
    <t>227-2</t>
  </si>
  <si>
    <t>227-1</t>
  </si>
  <si>
    <t>226-4</t>
  </si>
  <si>
    <t>226-3</t>
  </si>
  <si>
    <t>226-2</t>
  </si>
  <si>
    <t>226-1</t>
  </si>
  <si>
    <t>224-4</t>
  </si>
  <si>
    <t>224-3</t>
  </si>
  <si>
    <t>224-2</t>
  </si>
  <si>
    <t>224-1</t>
  </si>
  <si>
    <t>223-4</t>
  </si>
  <si>
    <t>223-3</t>
  </si>
  <si>
    <t>223-2</t>
  </si>
  <si>
    <t>223-1</t>
  </si>
  <si>
    <t>222-4</t>
  </si>
  <si>
    <t>222-3</t>
  </si>
  <si>
    <t>222-2</t>
  </si>
  <si>
    <t>222-1</t>
  </si>
  <si>
    <t>220-4</t>
  </si>
  <si>
    <t>220-3</t>
  </si>
  <si>
    <t>220-2</t>
  </si>
  <si>
    <t>220-1</t>
  </si>
  <si>
    <t>207-4</t>
  </si>
  <si>
    <t>207-3</t>
  </si>
  <si>
    <t>207-2</t>
  </si>
  <si>
    <t>207-1</t>
  </si>
  <si>
    <t>206-4</t>
  </si>
  <si>
    <t>206-3</t>
  </si>
  <si>
    <t>206-2</t>
  </si>
  <si>
    <t>206-1</t>
  </si>
  <si>
    <t>205-4</t>
  </si>
  <si>
    <t>205-3</t>
  </si>
  <si>
    <t>205-2</t>
  </si>
  <si>
    <t>205-1</t>
  </si>
  <si>
    <t>204-4</t>
  </si>
  <si>
    <t>204-3</t>
  </si>
  <si>
    <t>204-2</t>
  </si>
  <si>
    <t>204-1</t>
  </si>
  <si>
    <t>203-4</t>
  </si>
  <si>
    <t>203-3</t>
  </si>
  <si>
    <t>203-2</t>
  </si>
  <si>
    <t>203-1</t>
  </si>
  <si>
    <t>201-4</t>
  </si>
  <si>
    <t>201-3</t>
  </si>
  <si>
    <t>201-2</t>
  </si>
  <si>
    <t>201-1</t>
  </si>
  <si>
    <t>200-4</t>
  </si>
  <si>
    <t>200-3</t>
  </si>
  <si>
    <t>200-2</t>
  </si>
  <si>
    <t>200-1</t>
  </si>
  <si>
    <t>199-4</t>
  </si>
  <si>
    <t>199-3</t>
  </si>
  <si>
    <t>199-2</t>
  </si>
  <si>
    <t>199-1</t>
  </si>
  <si>
    <t>198-4</t>
  </si>
  <si>
    <t>198-3</t>
  </si>
  <si>
    <t>198-2</t>
  </si>
  <si>
    <t>198-1</t>
  </si>
  <si>
    <t>197-4</t>
  </si>
  <si>
    <t>197-3</t>
  </si>
  <si>
    <t>197-2</t>
  </si>
  <si>
    <t>197-1</t>
  </si>
  <si>
    <t>196-4</t>
  </si>
  <si>
    <t>196-3</t>
  </si>
  <si>
    <t>196-2</t>
  </si>
  <si>
    <t>196-1</t>
  </si>
  <si>
    <t>194-4</t>
  </si>
  <si>
    <t>194-3</t>
  </si>
  <si>
    <t>194-2</t>
  </si>
  <si>
    <t>194-1</t>
  </si>
  <si>
    <t>193-4</t>
  </si>
  <si>
    <t>193-3</t>
  </si>
  <si>
    <t>193-2</t>
  </si>
  <si>
    <t>193-1</t>
  </si>
  <si>
    <t>192-4</t>
  </si>
  <si>
    <t>192-3</t>
  </si>
  <si>
    <t>192-2</t>
  </si>
  <si>
    <t>192-1</t>
  </si>
  <si>
    <t>191-4</t>
  </si>
  <si>
    <t>191-3</t>
  </si>
  <si>
    <t>191-2</t>
  </si>
  <si>
    <t>191-1</t>
  </si>
  <si>
    <t>190-4</t>
  </si>
  <si>
    <t>190-3</t>
  </si>
  <si>
    <t>190-2</t>
  </si>
  <si>
    <t>190-1</t>
  </si>
  <si>
    <t>180-4</t>
  </si>
  <si>
    <t>180-3</t>
  </si>
  <si>
    <t>180-2</t>
  </si>
  <si>
    <t>180-1</t>
  </si>
  <si>
    <t>177-4</t>
  </si>
  <si>
    <t>177-3</t>
  </si>
  <si>
    <t>177-2</t>
  </si>
  <si>
    <t>177-1</t>
  </si>
  <si>
    <t>176-4</t>
  </si>
  <si>
    <t>176-3</t>
  </si>
  <si>
    <t>176-2</t>
  </si>
  <si>
    <t>176-1</t>
  </si>
  <si>
    <t>175-4</t>
  </si>
  <si>
    <t>175-3</t>
  </si>
  <si>
    <t>175-2</t>
  </si>
  <si>
    <t>175-1</t>
  </si>
  <si>
    <t>174-4</t>
  </si>
  <si>
    <t>174-3</t>
  </si>
  <si>
    <t>174-2</t>
  </si>
  <si>
    <t>174-1</t>
  </si>
  <si>
    <t>171-4</t>
  </si>
  <si>
    <t>171-3</t>
  </si>
  <si>
    <t>171-2</t>
  </si>
  <si>
    <t>171-1</t>
  </si>
  <si>
    <t>170-4</t>
  </si>
  <si>
    <t>170-3</t>
  </si>
  <si>
    <t>170-2</t>
  </si>
  <si>
    <t>170-1</t>
  </si>
  <si>
    <t>169-4</t>
  </si>
  <si>
    <t>169-3</t>
  </si>
  <si>
    <t>169-2</t>
  </si>
  <si>
    <t>169-1</t>
  </si>
  <si>
    <t>167-4</t>
  </si>
  <si>
    <t>167-3</t>
  </si>
  <si>
    <t>167-2</t>
  </si>
  <si>
    <t>167-1</t>
  </si>
  <si>
    <t>166-4</t>
  </si>
  <si>
    <t>166-3</t>
  </si>
  <si>
    <t>166-2</t>
  </si>
  <si>
    <t>166-1</t>
  </si>
  <si>
    <t>165-4</t>
  </si>
  <si>
    <t>165-3</t>
  </si>
  <si>
    <t>165-2</t>
  </si>
  <si>
    <t>165-1</t>
  </si>
  <si>
    <t>163-4</t>
  </si>
  <si>
    <t>163-3</t>
  </si>
  <si>
    <t>163-2</t>
  </si>
  <si>
    <t>163-1</t>
  </si>
  <si>
    <t>162-4</t>
  </si>
  <si>
    <t>162-3</t>
  </si>
  <si>
    <t>162-2</t>
  </si>
  <si>
    <t>162-1</t>
  </si>
  <si>
    <t>161-4</t>
  </si>
  <si>
    <t>161-3</t>
  </si>
  <si>
    <t>161-2</t>
  </si>
  <si>
    <t>161-1</t>
  </si>
  <si>
    <t>160-4</t>
  </si>
  <si>
    <t>160-3</t>
  </si>
  <si>
    <t>160-2</t>
  </si>
  <si>
    <t>160-1</t>
  </si>
  <si>
    <t>144-4</t>
  </si>
  <si>
    <t>144-3</t>
  </si>
  <si>
    <t>144-2</t>
  </si>
  <si>
    <t>144-1</t>
  </si>
  <si>
    <t>143-4</t>
  </si>
  <si>
    <t>143-3</t>
  </si>
  <si>
    <t>143-2</t>
  </si>
  <si>
    <t>143-1</t>
  </si>
  <si>
    <t>142-4</t>
  </si>
  <si>
    <t>142-3</t>
  </si>
  <si>
    <t>142-2</t>
  </si>
  <si>
    <t>142-1</t>
  </si>
  <si>
    <t>141-4</t>
  </si>
  <si>
    <t>141-3</t>
  </si>
  <si>
    <t>141-2</t>
  </si>
  <si>
    <t>141-1</t>
  </si>
  <si>
    <t>140-4</t>
  </si>
  <si>
    <t>140-3</t>
  </si>
  <si>
    <t>140-2</t>
  </si>
  <si>
    <t>140-1</t>
  </si>
  <si>
    <t>139-4</t>
  </si>
  <si>
    <t>139-3</t>
  </si>
  <si>
    <t>139-2</t>
  </si>
  <si>
    <t>139-1</t>
  </si>
  <si>
    <t>138-4</t>
  </si>
  <si>
    <t>138-3</t>
  </si>
  <si>
    <t>138-2</t>
  </si>
  <si>
    <t>138-1</t>
  </si>
  <si>
    <t>137-4</t>
  </si>
  <si>
    <t>137-3</t>
  </si>
  <si>
    <t>137-2</t>
  </si>
  <si>
    <t>137-1</t>
  </si>
  <si>
    <t>136-4</t>
  </si>
  <si>
    <t>136-3</t>
  </si>
  <si>
    <t>136-2</t>
  </si>
  <si>
    <t>136-1</t>
  </si>
  <si>
    <t>135-4</t>
  </si>
  <si>
    <t>135-3</t>
  </si>
  <si>
    <t>135-2</t>
  </si>
  <si>
    <t>135-1</t>
  </si>
  <si>
    <t>134-4</t>
  </si>
  <si>
    <t>134-3</t>
  </si>
  <si>
    <t>134-2</t>
  </si>
  <si>
    <t>134-1</t>
  </si>
  <si>
    <t>133-4</t>
  </si>
  <si>
    <t>133-3</t>
  </si>
  <si>
    <t>133-2</t>
  </si>
  <si>
    <t>133-1</t>
  </si>
  <si>
    <t>132-4</t>
  </si>
  <si>
    <t>132-3</t>
  </si>
  <si>
    <t>132-2</t>
  </si>
  <si>
    <t>132-1</t>
  </si>
  <si>
    <t>131-4</t>
  </si>
  <si>
    <t>131-3</t>
  </si>
  <si>
    <t>131-2</t>
  </si>
  <si>
    <t>131-1</t>
  </si>
  <si>
    <t>130-4</t>
  </si>
  <si>
    <t>130-3</t>
  </si>
  <si>
    <t>130-2</t>
  </si>
  <si>
    <t>130-1</t>
  </si>
  <si>
    <t>121-4</t>
  </si>
  <si>
    <t>121-3</t>
  </si>
  <si>
    <t>121-2</t>
  </si>
  <si>
    <t>121-1</t>
  </si>
  <si>
    <t>120-4</t>
  </si>
  <si>
    <t>120-3</t>
  </si>
  <si>
    <t>120-2</t>
  </si>
  <si>
    <t>120-1</t>
  </si>
  <si>
    <t>115-4</t>
  </si>
  <si>
    <t>115-3</t>
  </si>
  <si>
    <t>115-2</t>
  </si>
  <si>
    <t>115-1</t>
  </si>
  <si>
    <t>114-4</t>
  </si>
  <si>
    <t>114-3</t>
  </si>
  <si>
    <t>114-2</t>
  </si>
  <si>
    <t>114-1</t>
  </si>
  <si>
    <t>113-4</t>
  </si>
  <si>
    <t>113-3</t>
  </si>
  <si>
    <t>113-2</t>
  </si>
  <si>
    <t>113-1</t>
  </si>
  <si>
    <t>111-4</t>
  </si>
  <si>
    <t>111-3</t>
  </si>
  <si>
    <t>111-2</t>
  </si>
  <si>
    <t>111-1</t>
  </si>
  <si>
    <t>110-4</t>
  </si>
  <si>
    <t>110-3</t>
  </si>
  <si>
    <t>110-2</t>
  </si>
  <si>
    <t>110-1</t>
  </si>
  <si>
    <t>098-4</t>
  </si>
  <si>
    <t>098-3</t>
  </si>
  <si>
    <t>098-2</t>
  </si>
  <si>
    <t>098-1</t>
  </si>
  <si>
    <t>097-4</t>
  </si>
  <si>
    <t>097-3</t>
  </si>
  <si>
    <t>097-2</t>
  </si>
  <si>
    <t>097-1</t>
  </si>
  <si>
    <t>095-4</t>
  </si>
  <si>
    <t>095-3</t>
  </si>
  <si>
    <t>095-2</t>
  </si>
  <si>
    <t>095-1</t>
  </si>
  <si>
    <t>092-4</t>
  </si>
  <si>
    <t>092-3</t>
  </si>
  <si>
    <t>092-2</t>
  </si>
  <si>
    <t>092-1</t>
  </si>
  <si>
    <t>091-4</t>
  </si>
  <si>
    <t>091-3</t>
  </si>
  <si>
    <t>091-2</t>
  </si>
  <si>
    <t>091-1</t>
  </si>
  <si>
    <t>089-4</t>
  </si>
  <si>
    <t>089-3</t>
  </si>
  <si>
    <t>089-2</t>
  </si>
  <si>
    <t>089-1</t>
  </si>
  <si>
    <t>082-4</t>
  </si>
  <si>
    <t>082-3</t>
  </si>
  <si>
    <t>082-2</t>
  </si>
  <si>
    <t>082-1</t>
  </si>
  <si>
    <t>073-4</t>
  </si>
  <si>
    <t>073-3</t>
  </si>
  <si>
    <t>073-2</t>
  </si>
  <si>
    <t>073-1</t>
  </si>
  <si>
    <t>058-4</t>
  </si>
  <si>
    <t>058-3</t>
  </si>
  <si>
    <t>058-2</t>
  </si>
  <si>
    <t>058-1</t>
  </si>
  <si>
    <t>057-4</t>
  </si>
  <si>
    <t>057-3</t>
  </si>
  <si>
    <t>057-2</t>
  </si>
  <si>
    <t>057-1</t>
  </si>
  <si>
    <t>056-4</t>
  </si>
  <si>
    <t>056-3</t>
  </si>
  <si>
    <t>056-2</t>
  </si>
  <si>
    <t>056-1</t>
  </si>
  <si>
    <t>055-4</t>
  </si>
  <si>
    <t>055-3</t>
  </si>
  <si>
    <t>055-2</t>
  </si>
  <si>
    <t>055-1</t>
  </si>
  <si>
    <t>054-4</t>
  </si>
  <si>
    <t>054-3</t>
  </si>
  <si>
    <t>054-2</t>
  </si>
  <si>
    <t>054-1</t>
  </si>
  <si>
    <t>053-4</t>
  </si>
  <si>
    <t>053-3</t>
  </si>
  <si>
    <t>053-2</t>
  </si>
  <si>
    <t>053-1</t>
  </si>
  <si>
    <t>052-4</t>
  </si>
  <si>
    <t>052-3</t>
  </si>
  <si>
    <t>052-2</t>
  </si>
  <si>
    <t>052-1</t>
  </si>
  <si>
    <t>051-4</t>
  </si>
  <si>
    <t>051-3</t>
  </si>
  <si>
    <t>051-2</t>
  </si>
  <si>
    <t>051-1</t>
  </si>
  <si>
    <t>050-4</t>
  </si>
  <si>
    <t>050-3</t>
  </si>
  <si>
    <t>050-2</t>
  </si>
  <si>
    <t>050-1</t>
  </si>
  <si>
    <t>049-4</t>
  </si>
  <si>
    <t>049-3</t>
  </si>
  <si>
    <t>049-2</t>
  </si>
  <si>
    <t>049-1</t>
  </si>
  <si>
    <t>048-4</t>
  </si>
  <si>
    <t>048-3</t>
  </si>
  <si>
    <t>048-2</t>
  </si>
  <si>
    <t>048-1</t>
  </si>
  <si>
    <t>047-4</t>
  </si>
  <si>
    <t>047-3</t>
  </si>
  <si>
    <t>047-2</t>
  </si>
  <si>
    <t>047-1</t>
  </si>
  <si>
    <t>046-4</t>
  </si>
  <si>
    <t>046-3</t>
  </si>
  <si>
    <t>046-2</t>
  </si>
  <si>
    <t>046-1</t>
  </si>
  <si>
    <t>045-4</t>
  </si>
  <si>
    <t>045-3</t>
  </si>
  <si>
    <t>045-2</t>
  </si>
  <si>
    <t>045-1</t>
  </si>
  <si>
    <t>044-4</t>
  </si>
  <si>
    <t>044-3</t>
  </si>
  <si>
    <t>044-2</t>
  </si>
  <si>
    <t>044-1</t>
  </si>
  <si>
    <t>043-4</t>
  </si>
  <si>
    <t>043-3</t>
  </si>
  <si>
    <t>043-2</t>
  </si>
  <si>
    <t>043-1</t>
  </si>
  <si>
    <t>042-4</t>
  </si>
  <si>
    <t>042-3</t>
  </si>
  <si>
    <t>042-2</t>
  </si>
  <si>
    <t>042-1</t>
  </si>
  <si>
    <t>041-4</t>
  </si>
  <si>
    <t>041-3</t>
  </si>
  <si>
    <t>041-2</t>
  </si>
  <si>
    <t>041-1</t>
  </si>
  <si>
    <t>040-4</t>
  </si>
  <si>
    <t>040-3</t>
  </si>
  <si>
    <t>040-2</t>
  </si>
  <si>
    <t>040-1</t>
  </si>
  <si>
    <t>026-4</t>
  </si>
  <si>
    <t>026-3</t>
  </si>
  <si>
    <t>026-2</t>
  </si>
  <si>
    <t>026-1</t>
  </si>
  <si>
    <t>024-4</t>
  </si>
  <si>
    <t>024-3</t>
  </si>
  <si>
    <t>024-2</t>
  </si>
  <si>
    <t>024-1</t>
  </si>
  <si>
    <t>023-4</t>
  </si>
  <si>
    <t>023-3</t>
  </si>
  <si>
    <t>023-2</t>
  </si>
  <si>
    <t>023-1</t>
  </si>
  <si>
    <t>022-4</t>
  </si>
  <si>
    <t>022-3</t>
  </si>
  <si>
    <t>022-2</t>
  </si>
  <si>
    <t>022-1</t>
  </si>
  <si>
    <t>021-4</t>
  </si>
  <si>
    <t>021-3</t>
  </si>
  <si>
    <t>021-2</t>
  </si>
  <si>
    <t>021-1</t>
  </si>
  <si>
    <t>020-4</t>
  </si>
  <si>
    <t>020-3</t>
  </si>
  <si>
    <t>020-2</t>
  </si>
  <si>
    <t>020-1</t>
  </si>
  <si>
    <t>006-4</t>
  </si>
  <si>
    <t>006-3</t>
  </si>
  <si>
    <t>006-2</t>
  </si>
  <si>
    <t>006-1</t>
  </si>
  <si>
    <t>005-4</t>
  </si>
  <si>
    <t>005-3</t>
  </si>
  <si>
    <t>005-2</t>
  </si>
  <si>
    <t>005-1</t>
  </si>
  <si>
    <t>004-4</t>
  </si>
  <si>
    <t>004-3</t>
  </si>
  <si>
    <t>004-2</t>
  </si>
  <si>
    <t>004-1</t>
  </si>
  <si>
    <t>002-4</t>
  </si>
  <si>
    <t>002-3</t>
  </si>
  <si>
    <t>002-2</t>
  </si>
  <si>
    <t>002-1</t>
  </si>
  <si>
    <t>001-4</t>
  </si>
  <si>
    <t>001-3</t>
  </si>
  <si>
    <t>001-2</t>
  </si>
  <si>
    <t>001-1</t>
  </si>
  <si>
    <t>APR-DRG</t>
  </si>
  <si>
    <t>D</t>
  </si>
  <si>
    <t>E</t>
  </si>
  <si>
    <t>Values for input boxes</t>
  </si>
  <si>
    <t>Covered charges</t>
  </si>
  <si>
    <t>Hospital-specific cost-to-charge ratio</t>
  </si>
  <si>
    <t>Length of stay</t>
  </si>
  <si>
    <t>Used for transfer pricing adjustment</t>
  </si>
  <si>
    <t>No</t>
  </si>
  <si>
    <t>Yes</t>
  </si>
  <si>
    <t>Patient age (in years)</t>
  </si>
  <si>
    <t>Is discharge status equal to 30?</t>
  </si>
  <si>
    <t>Indicates an interim claim</t>
  </si>
  <si>
    <t>From separate APR-DRG grouping software</t>
  </si>
  <si>
    <t>APR-DRG description</t>
  </si>
  <si>
    <t>Look up from DRG table</t>
  </si>
  <si>
    <t>PAYMENT POLICY PARAMETERS SET BY MEDICAID</t>
  </si>
  <si>
    <t>IS THIS AN INTERIM CLAIM?</t>
  </si>
  <si>
    <t>WHAT IS THE DRG BASE PAYMENT?</t>
  </si>
  <si>
    <t>DRG base payment for this claim</t>
  </si>
  <si>
    <t>IS A TRANSFER PAYMENT ADJUSTMENT MADE?</t>
  </si>
  <si>
    <t>Is a transfer adjustment potentially applicable?</t>
  </si>
  <si>
    <t>Estimated cost of this case</t>
  </si>
  <si>
    <t>DRG payment so far</t>
  </si>
  <si>
    <t>IS AN ADJUSTMENT FOR PARTIAL ELIGIBILITY MADE?</t>
  </si>
  <si>
    <t>CALCULATION OF ALLOWED AMOUNT AND REIMBURSEMENT AMOUNT</t>
  </si>
  <si>
    <t>Allowed amount</t>
  </si>
  <si>
    <t>Payment amount</t>
  </si>
  <si>
    <t>Mississippi Division of Medicaid DRG Pricing Calculator</t>
  </si>
  <si>
    <t>Interim claim per diem amount</t>
  </si>
  <si>
    <t>Interim claim day threshold</t>
  </si>
  <si>
    <t>Cost outlier threshold</t>
  </si>
  <si>
    <t>Marginal cost percentage</t>
  </si>
  <si>
    <t>Base DRG w/o SOI</t>
  </si>
  <si>
    <t xml:space="preserve">Pediatric mental health policy adjustor </t>
  </si>
  <si>
    <t>Adult mental health policy adjustor</t>
  </si>
  <si>
    <t xml:space="preserve">Rehab policy adjustor </t>
  </si>
  <si>
    <t>Applies to DRGs 860-1 to 860-4 only</t>
  </si>
  <si>
    <t>IS OUTLIER ADJUSTMENT MADE?</t>
  </si>
  <si>
    <t xml:space="preserve">Day Outlier Adjustment </t>
  </si>
  <si>
    <t>Day outlier amount</t>
  </si>
  <si>
    <t xml:space="preserve">DRG Payment After Outlier Adjustment </t>
  </si>
  <si>
    <t xml:space="preserve">DRG Payment After Prorated Adjustment </t>
  </si>
  <si>
    <t>Cost Outlier Adjustment</t>
  </si>
  <si>
    <t>Allowed amount at this point</t>
  </si>
  <si>
    <t>The age of the beneficiary</t>
  </si>
  <si>
    <t>National Average LOS</t>
  </si>
  <si>
    <t>Obstetric/Newborn policy adjustor</t>
  </si>
  <si>
    <t>Pediatric Policy Adjustor</t>
  </si>
  <si>
    <t>Adult Policy Adjustor</t>
  </si>
  <si>
    <t>T</t>
  </si>
  <si>
    <t>NA</t>
  </si>
  <si>
    <t>APR-DRG Description</t>
  </si>
  <si>
    <t>Add-on amount for medical education (where applicable)</t>
  </si>
  <si>
    <t>Third party liability</t>
  </si>
  <si>
    <t>Patient cost-sharing</t>
  </si>
  <si>
    <t>Is discharge status equal to 30 (still a patient)?</t>
  </si>
  <si>
    <t>Applies to transplant DRGs as shown in the attached DRG table</t>
  </si>
  <si>
    <t>Applies to mental health DRGs as shown in the attached DRG table</t>
  </si>
  <si>
    <t>Base DRG (Without Severity)</t>
  </si>
  <si>
    <t>DRG base price</t>
  </si>
  <si>
    <t xml:space="preserve">These values are unique for each claim and are input by the hospital </t>
  </si>
  <si>
    <t xml:space="preserve">DRG Base Payment Pediatric </t>
  </si>
  <si>
    <t xml:space="preserve">DRG Base Payment Adult </t>
  </si>
  <si>
    <t>Medicaid Provider #</t>
  </si>
  <si>
    <t>Medicare Provider #</t>
  </si>
  <si>
    <t>Charge Mode</t>
  </si>
  <si>
    <t>State</t>
  </si>
  <si>
    <t>AK</t>
  </si>
  <si>
    <t>AL</t>
  </si>
  <si>
    <t>AR</t>
  </si>
  <si>
    <t>AZ</t>
  </si>
  <si>
    <t>CA</t>
  </si>
  <si>
    <t>CO</t>
  </si>
  <si>
    <t>CT</t>
  </si>
  <si>
    <t>DC</t>
  </si>
  <si>
    <t>FL</t>
  </si>
  <si>
    <t>GA</t>
  </si>
  <si>
    <t>HI</t>
  </si>
  <si>
    <t>IA</t>
  </si>
  <si>
    <t>ID</t>
  </si>
  <si>
    <t>IL</t>
  </si>
  <si>
    <t>IN</t>
  </si>
  <si>
    <t>KY</t>
  </si>
  <si>
    <t>LA</t>
  </si>
  <si>
    <t>MA</t>
  </si>
  <si>
    <t>MD</t>
  </si>
  <si>
    <t>MI</t>
  </si>
  <si>
    <t>MN</t>
  </si>
  <si>
    <t>MO</t>
  </si>
  <si>
    <t>02472258</t>
  </si>
  <si>
    <t>Allegiance Specialty Hospital of Greenville</t>
  </si>
  <si>
    <t>MS</t>
  </si>
  <si>
    <t>00020237</t>
  </si>
  <si>
    <t>00220621</t>
  </si>
  <si>
    <t>Alliance Healthcare System</t>
  </si>
  <si>
    <t>00020046</t>
  </si>
  <si>
    <t>00220495</t>
  </si>
  <si>
    <t>Anderson Regional Medical Center - South Campus</t>
  </si>
  <si>
    <t>00220809</t>
  </si>
  <si>
    <t>Baptist Medical Center - Leake</t>
  </si>
  <si>
    <t>00020084</t>
  </si>
  <si>
    <t>Baptist Memorial Hospital - Booneville</t>
  </si>
  <si>
    <t>00020143</t>
  </si>
  <si>
    <t>Baptist Memorial Hospital - Desoto County</t>
  </si>
  <si>
    <t>00220136</t>
  </si>
  <si>
    <t>Baptist Memorial Hospital - Golden Triangle</t>
  </si>
  <si>
    <t>00020016</t>
  </si>
  <si>
    <t>Baptist Memorial Hospital - North Ms.</t>
  </si>
  <si>
    <t>00020010</t>
  </si>
  <si>
    <t>Baptist Memorial Hospital - Union County</t>
  </si>
  <si>
    <t>00020043</t>
  </si>
  <si>
    <t>00020182</t>
  </si>
  <si>
    <t>00220606</t>
  </si>
  <si>
    <t>Bolivar Medical Center</t>
  </si>
  <si>
    <t>00220625</t>
  </si>
  <si>
    <t>Brentwood Behavioral Healthcare of MS</t>
  </si>
  <si>
    <t>00020213</t>
  </si>
  <si>
    <t>00220630</t>
  </si>
  <si>
    <t>00431215</t>
  </si>
  <si>
    <t>00020140</t>
  </si>
  <si>
    <t>00020079</t>
  </si>
  <si>
    <t>00020133</t>
  </si>
  <si>
    <t>Covington County Hospital</t>
  </si>
  <si>
    <t>00220417</t>
  </si>
  <si>
    <t>00020145</t>
  </si>
  <si>
    <t>Delta Regional Medical Center</t>
  </si>
  <si>
    <t>00220411</t>
  </si>
  <si>
    <t>00020012</t>
  </si>
  <si>
    <t>Field Memorial Community Hospital</t>
  </si>
  <si>
    <t>00020007</t>
  </si>
  <si>
    <t>Forrest General Hospital</t>
  </si>
  <si>
    <t>00020130</t>
  </si>
  <si>
    <t>Franklin County Memorial Hospital</t>
  </si>
  <si>
    <t>00220734</t>
  </si>
  <si>
    <t>00020290</t>
  </si>
  <si>
    <t>George County Hospital</t>
  </si>
  <si>
    <t>00020003</t>
  </si>
  <si>
    <t>06200741</t>
  </si>
  <si>
    <t>Greene County Hospital</t>
  </si>
  <si>
    <t>00020025</t>
  </si>
  <si>
    <t>Greenwood Leflore Hospital</t>
  </si>
  <si>
    <t>00020026</t>
  </si>
  <si>
    <t>00020214</t>
  </si>
  <si>
    <t>00020166</t>
  </si>
  <si>
    <t>Hancock Medical Center</t>
  </si>
  <si>
    <t>00020115</t>
  </si>
  <si>
    <t>Hardy Wilson Memorial Hospital</t>
  </si>
  <si>
    <t>00220682</t>
  </si>
  <si>
    <t>Highland Community Hospital</t>
  </si>
  <si>
    <t>00220609</t>
  </si>
  <si>
    <t>Holmes County Hospital &amp; Clinics</t>
  </si>
  <si>
    <t>00020177</t>
  </si>
  <si>
    <t>Jasper General Hospital</t>
  </si>
  <si>
    <t>00020193</t>
  </si>
  <si>
    <t>Jefferson County Hospital</t>
  </si>
  <si>
    <t>00220441</t>
  </si>
  <si>
    <t>02934741</t>
  </si>
  <si>
    <t>John C. Stennis Memorial Hospital</t>
  </si>
  <si>
    <t>00020008</t>
  </si>
  <si>
    <t>King's Daughters Medical Center - Brookhaven</t>
  </si>
  <si>
    <t>00020082</t>
  </si>
  <si>
    <t>04125505</t>
  </si>
  <si>
    <t>Laird Hospital, Inc.</t>
  </si>
  <si>
    <t>00020170</t>
  </si>
  <si>
    <t>Lawrence County Hospital</t>
  </si>
  <si>
    <t>08087360</t>
  </si>
  <si>
    <t>00020042</t>
  </si>
  <si>
    <t>Magee General Hospital</t>
  </si>
  <si>
    <t>00020020</t>
  </si>
  <si>
    <t>Magnolia Regional Health Center</t>
  </si>
  <si>
    <t>00020116</t>
  </si>
  <si>
    <t>00020027</t>
  </si>
  <si>
    <t>Memorial Hospital at Gulfport</t>
  </si>
  <si>
    <t>00020223</t>
  </si>
  <si>
    <t>00220392</t>
  </si>
  <si>
    <t>Mississippi Baptist Medical Center</t>
  </si>
  <si>
    <t>00020035</t>
  </si>
  <si>
    <t>00020172</t>
  </si>
  <si>
    <t>00020181</t>
  </si>
  <si>
    <t>Neshoba County General Hospital</t>
  </si>
  <si>
    <t>00020081</t>
  </si>
  <si>
    <t>00220631</t>
  </si>
  <si>
    <t>00020118</t>
  </si>
  <si>
    <t>00220380</t>
  </si>
  <si>
    <t>00020041</t>
  </si>
  <si>
    <t>Noxubee General Hospital</t>
  </si>
  <si>
    <t>00220338</t>
  </si>
  <si>
    <t>00020219</t>
  </si>
  <si>
    <t>Oktibbeha County Hospital</t>
  </si>
  <si>
    <t>00220612</t>
  </si>
  <si>
    <t>01956816</t>
  </si>
  <si>
    <t>Patients Choice Medical Center</t>
  </si>
  <si>
    <t>00220297</t>
  </si>
  <si>
    <t>Pearl River County Hospital</t>
  </si>
  <si>
    <t>00020191</t>
  </si>
  <si>
    <t>Perry County General Hospital</t>
  </si>
  <si>
    <t>00220692</t>
  </si>
  <si>
    <t>00020096</t>
  </si>
  <si>
    <t>Pontotoc Health Services, Inc.</t>
  </si>
  <si>
    <t>05337711</t>
  </si>
  <si>
    <t>07603524</t>
  </si>
  <si>
    <t>07176518</t>
  </si>
  <si>
    <t>Regency Hospital of Meridian</t>
  </si>
  <si>
    <t>00220174</t>
  </si>
  <si>
    <t>00220467</t>
  </si>
  <si>
    <t>00220571</t>
  </si>
  <si>
    <t>00020049</t>
  </si>
  <si>
    <t>Rush Foundation Hospital</t>
  </si>
  <si>
    <t>00220324</t>
  </si>
  <si>
    <t>S. E. Lackey Memorial Hospital</t>
  </si>
  <si>
    <t>00220144</t>
  </si>
  <si>
    <t>05553701</t>
  </si>
  <si>
    <t>Select Specialty Hospital - Jackson</t>
  </si>
  <si>
    <t>00020129</t>
  </si>
  <si>
    <t>Sharkey Issaquena Community Hospital</t>
  </si>
  <si>
    <t>00020167</t>
  </si>
  <si>
    <t>00020059</t>
  </si>
  <si>
    <t>00020141</t>
  </si>
  <si>
    <t>South Central Regional Medical Center</t>
  </si>
  <si>
    <t>00020032</t>
  </si>
  <si>
    <t>South Sunflower County Hospital</t>
  </si>
  <si>
    <t>00020207</t>
  </si>
  <si>
    <t>Southwest MS Regional Medical Center</t>
  </si>
  <si>
    <t>00220723</t>
  </si>
  <si>
    <t>Specialty Hospital of Meridian</t>
  </si>
  <si>
    <t>00020034</t>
  </si>
  <si>
    <t>St. Dominic - Jackson Memorial Hospital</t>
  </si>
  <si>
    <t>00220714</t>
  </si>
  <si>
    <t>Stone County Hospital</t>
  </si>
  <si>
    <t>00020161</t>
  </si>
  <si>
    <t>Tallahatchie General Hospital</t>
  </si>
  <si>
    <t>00020111</t>
  </si>
  <si>
    <t>Tippah County Hospital</t>
  </si>
  <si>
    <t>00020393</t>
  </si>
  <si>
    <t>Tishomingo Health Services</t>
  </si>
  <si>
    <t>00220415</t>
  </si>
  <si>
    <t>Trace Regional Hospital</t>
  </si>
  <si>
    <t>00020229</t>
  </si>
  <si>
    <t>00020156</t>
  </si>
  <si>
    <t>Tyler Holmes Memorial Hospital</t>
  </si>
  <si>
    <t>00020149</t>
  </si>
  <si>
    <t>University of MS Medical Center</t>
  </si>
  <si>
    <t>00020208</t>
  </si>
  <si>
    <t>00020131</t>
  </si>
  <si>
    <t>Wayne General Hospital</t>
  </si>
  <si>
    <t>00020178</t>
  </si>
  <si>
    <t>Webster General Hospital</t>
  </si>
  <si>
    <t>00220462</t>
  </si>
  <si>
    <t>00020011</t>
  </si>
  <si>
    <t>Whitfield Medical Surgical Hospital</t>
  </si>
  <si>
    <t>00220243</t>
  </si>
  <si>
    <t>00220466</t>
  </si>
  <si>
    <t>00020175</t>
  </si>
  <si>
    <t>Yalobusha General Hospital</t>
  </si>
  <si>
    <t>MT</t>
  </si>
  <si>
    <t>NC</t>
  </si>
  <si>
    <t>ND</t>
  </si>
  <si>
    <t>NE</t>
  </si>
  <si>
    <t>NJ</t>
  </si>
  <si>
    <t>NM</t>
  </si>
  <si>
    <t>NV</t>
  </si>
  <si>
    <t>NY</t>
  </si>
  <si>
    <t>OH</t>
  </si>
  <si>
    <t>OK</t>
  </si>
  <si>
    <t>OR</t>
  </si>
  <si>
    <t>PA</t>
  </si>
  <si>
    <t>RI</t>
  </si>
  <si>
    <t>SC</t>
  </si>
  <si>
    <t>SD</t>
  </si>
  <si>
    <t>TN</t>
  </si>
  <si>
    <t>TX</t>
  </si>
  <si>
    <t>UT</t>
  </si>
  <si>
    <t>VA</t>
  </si>
  <si>
    <t>WA</t>
  </si>
  <si>
    <t>WI</t>
  </si>
  <si>
    <t>WV</t>
  </si>
  <si>
    <t>Arkansas</t>
  </si>
  <si>
    <t>Alaska</t>
  </si>
  <si>
    <t>Alabama</t>
  </si>
  <si>
    <t>Arizona</t>
  </si>
  <si>
    <t>California</t>
  </si>
  <si>
    <t>Colorado</t>
  </si>
  <si>
    <t>Connecticut</t>
  </si>
  <si>
    <t>Florida</t>
  </si>
  <si>
    <t>Georgia</t>
  </si>
  <si>
    <t>Hawaii</t>
  </si>
  <si>
    <t>Iowa</t>
  </si>
  <si>
    <t>Idaho</t>
  </si>
  <si>
    <t>Illinois</t>
  </si>
  <si>
    <t>Kentucky</t>
  </si>
  <si>
    <t>Maine</t>
  </si>
  <si>
    <t>Maryland</t>
  </si>
  <si>
    <t>Michigan</t>
  </si>
  <si>
    <t>Minnesota</t>
  </si>
  <si>
    <t>Missouri</t>
  </si>
  <si>
    <t>Montana</t>
  </si>
  <si>
    <t>North Carolina</t>
  </si>
  <si>
    <t>Nebraska</t>
  </si>
  <si>
    <t>New Mexico</t>
  </si>
  <si>
    <t>Nevada</t>
  </si>
  <si>
    <t>New York</t>
  </si>
  <si>
    <t>Ohio</t>
  </si>
  <si>
    <t>Oklahoma</t>
  </si>
  <si>
    <t>South Carolina</t>
  </si>
  <si>
    <t>South Dakota</t>
  </si>
  <si>
    <t>North Dakota</t>
  </si>
  <si>
    <t>Texas</t>
  </si>
  <si>
    <t>Virginia</t>
  </si>
  <si>
    <t>Washington</t>
  </si>
  <si>
    <t>West Virginia</t>
  </si>
  <si>
    <t>Oregon</t>
  </si>
  <si>
    <t>Wisconsin</t>
  </si>
  <si>
    <t>Medicaid Care Category Pediatric</t>
  </si>
  <si>
    <t>001</t>
  </si>
  <si>
    <t>002</t>
  </si>
  <si>
    <t>004</t>
  </si>
  <si>
    <t>005</t>
  </si>
  <si>
    <t>006</t>
  </si>
  <si>
    <t>020</t>
  </si>
  <si>
    <t>021</t>
  </si>
  <si>
    <t>022</t>
  </si>
  <si>
    <t>023</t>
  </si>
  <si>
    <t>024</t>
  </si>
  <si>
    <t>026</t>
  </si>
  <si>
    <t>040</t>
  </si>
  <si>
    <t>041</t>
  </si>
  <si>
    <t>042</t>
  </si>
  <si>
    <t>043</t>
  </si>
  <si>
    <t>044</t>
  </si>
  <si>
    <t>045</t>
  </si>
  <si>
    <t>046</t>
  </si>
  <si>
    <t>047</t>
  </si>
  <si>
    <t>048</t>
  </si>
  <si>
    <t>049</t>
  </si>
  <si>
    <t>050</t>
  </si>
  <si>
    <t>051</t>
  </si>
  <si>
    <t>052</t>
  </si>
  <si>
    <t>053</t>
  </si>
  <si>
    <t>054</t>
  </si>
  <si>
    <t>055</t>
  </si>
  <si>
    <t>056</t>
  </si>
  <si>
    <t>057</t>
  </si>
  <si>
    <t>058</t>
  </si>
  <si>
    <t>073</t>
  </si>
  <si>
    <t>082</t>
  </si>
  <si>
    <t>089</t>
  </si>
  <si>
    <t>091</t>
  </si>
  <si>
    <t>092</t>
  </si>
  <si>
    <t>095</t>
  </si>
  <si>
    <t>097</t>
  </si>
  <si>
    <t>098</t>
  </si>
  <si>
    <t>110</t>
  </si>
  <si>
    <t>111</t>
  </si>
  <si>
    <t>113</t>
  </si>
  <si>
    <t>114</t>
  </si>
  <si>
    <t>115</t>
  </si>
  <si>
    <t>120</t>
  </si>
  <si>
    <t>121</t>
  </si>
  <si>
    <t>130</t>
  </si>
  <si>
    <t>131</t>
  </si>
  <si>
    <t>132</t>
  </si>
  <si>
    <t>133</t>
  </si>
  <si>
    <t>134</t>
  </si>
  <si>
    <t>135</t>
  </si>
  <si>
    <t>136</t>
  </si>
  <si>
    <t>137</t>
  </si>
  <si>
    <t>138</t>
  </si>
  <si>
    <t>139</t>
  </si>
  <si>
    <t>140</t>
  </si>
  <si>
    <t>141</t>
  </si>
  <si>
    <t>142</t>
  </si>
  <si>
    <t>143</t>
  </si>
  <si>
    <t>144</t>
  </si>
  <si>
    <t>160</t>
  </si>
  <si>
    <t>161</t>
  </si>
  <si>
    <t>162</t>
  </si>
  <si>
    <t>163</t>
  </si>
  <si>
    <t>165</t>
  </si>
  <si>
    <t>166</t>
  </si>
  <si>
    <t>167</t>
  </si>
  <si>
    <t>169</t>
  </si>
  <si>
    <t>170</t>
  </si>
  <si>
    <t>171</t>
  </si>
  <si>
    <t>174</t>
  </si>
  <si>
    <t>175</t>
  </si>
  <si>
    <t>176</t>
  </si>
  <si>
    <t>177</t>
  </si>
  <si>
    <t>180</t>
  </si>
  <si>
    <t>190</t>
  </si>
  <si>
    <t>191</t>
  </si>
  <si>
    <t>192</t>
  </si>
  <si>
    <t>193</t>
  </si>
  <si>
    <t>194</t>
  </si>
  <si>
    <t>196</t>
  </si>
  <si>
    <t>197</t>
  </si>
  <si>
    <t>198</t>
  </si>
  <si>
    <t>199</t>
  </si>
  <si>
    <t>200</t>
  </si>
  <si>
    <t>201</t>
  </si>
  <si>
    <t>203</t>
  </si>
  <si>
    <t>204</t>
  </si>
  <si>
    <t>205</t>
  </si>
  <si>
    <t>206</t>
  </si>
  <si>
    <t>207</t>
  </si>
  <si>
    <t>220</t>
  </si>
  <si>
    <t>222</t>
  </si>
  <si>
    <t>223</t>
  </si>
  <si>
    <t>224</t>
  </si>
  <si>
    <t>226</t>
  </si>
  <si>
    <t>227</t>
  </si>
  <si>
    <t>228</t>
  </si>
  <si>
    <t>229</t>
  </si>
  <si>
    <t>240</t>
  </si>
  <si>
    <t>241</t>
  </si>
  <si>
    <t>242</t>
  </si>
  <si>
    <t>243</t>
  </si>
  <si>
    <t>244</t>
  </si>
  <si>
    <t>245</t>
  </si>
  <si>
    <t>246</t>
  </si>
  <si>
    <t>247</t>
  </si>
  <si>
    <t>248</t>
  </si>
  <si>
    <t>249</t>
  </si>
  <si>
    <t>251</t>
  </si>
  <si>
    <t>252</t>
  </si>
  <si>
    <t>253</t>
  </si>
  <si>
    <t>254</t>
  </si>
  <si>
    <t>260</t>
  </si>
  <si>
    <t>261</t>
  </si>
  <si>
    <t>263</t>
  </si>
  <si>
    <t>264</t>
  </si>
  <si>
    <t>279</t>
  </si>
  <si>
    <t>280</t>
  </si>
  <si>
    <t>281</t>
  </si>
  <si>
    <t>282</t>
  </si>
  <si>
    <t>283</t>
  </si>
  <si>
    <t>284</t>
  </si>
  <si>
    <t>301</t>
  </si>
  <si>
    <t>302</t>
  </si>
  <si>
    <t>303</t>
  </si>
  <si>
    <t>304</t>
  </si>
  <si>
    <t>305</t>
  </si>
  <si>
    <t>308</t>
  </si>
  <si>
    <t>309</t>
  </si>
  <si>
    <t>310</t>
  </si>
  <si>
    <t>312</t>
  </si>
  <si>
    <t>313</t>
  </si>
  <si>
    <t>314</t>
  </si>
  <si>
    <t>315</t>
  </si>
  <si>
    <t>316</t>
  </si>
  <si>
    <t>317</t>
  </si>
  <si>
    <t>320</t>
  </si>
  <si>
    <t>321</t>
  </si>
  <si>
    <t>340</t>
  </si>
  <si>
    <t>341</t>
  </si>
  <si>
    <t>342</t>
  </si>
  <si>
    <t>343</t>
  </si>
  <si>
    <t>344</t>
  </si>
  <si>
    <t>346</t>
  </si>
  <si>
    <t>347</t>
  </si>
  <si>
    <t>349</t>
  </si>
  <si>
    <t>351</t>
  </si>
  <si>
    <t>361</t>
  </si>
  <si>
    <t>362</t>
  </si>
  <si>
    <t>363</t>
  </si>
  <si>
    <t>364</t>
  </si>
  <si>
    <t>380</t>
  </si>
  <si>
    <t>381</t>
  </si>
  <si>
    <t>382</t>
  </si>
  <si>
    <t>383</t>
  </si>
  <si>
    <t>384</t>
  </si>
  <si>
    <t>385</t>
  </si>
  <si>
    <t>401</t>
  </si>
  <si>
    <t>403</t>
  </si>
  <si>
    <t>404</t>
  </si>
  <si>
    <t>405</t>
  </si>
  <si>
    <t>420</t>
  </si>
  <si>
    <t>421</t>
  </si>
  <si>
    <t>422</t>
  </si>
  <si>
    <t>423</t>
  </si>
  <si>
    <t>424</t>
  </si>
  <si>
    <t>425</t>
  </si>
  <si>
    <t>440</t>
  </si>
  <si>
    <t>441</t>
  </si>
  <si>
    <t>442</t>
  </si>
  <si>
    <t>443</t>
  </si>
  <si>
    <t>444</t>
  </si>
  <si>
    <t>445</t>
  </si>
  <si>
    <t>446</t>
  </si>
  <si>
    <t>447</t>
  </si>
  <si>
    <t>461</t>
  </si>
  <si>
    <t>462</t>
  </si>
  <si>
    <t>463</t>
  </si>
  <si>
    <t>465</t>
  </si>
  <si>
    <t>466</t>
  </si>
  <si>
    <t>468</t>
  </si>
  <si>
    <t>480</t>
  </si>
  <si>
    <t>482</t>
  </si>
  <si>
    <t>483</t>
  </si>
  <si>
    <t>484</t>
  </si>
  <si>
    <t>500</t>
  </si>
  <si>
    <t>501</t>
  </si>
  <si>
    <t>510</t>
  </si>
  <si>
    <t>511</t>
  </si>
  <si>
    <t>512</t>
  </si>
  <si>
    <t>513</t>
  </si>
  <si>
    <t>514</t>
  </si>
  <si>
    <t>517</t>
  </si>
  <si>
    <t>518</t>
  </si>
  <si>
    <t>519</t>
  </si>
  <si>
    <t>530</t>
  </si>
  <si>
    <t>531</t>
  </si>
  <si>
    <t>532</t>
  </si>
  <si>
    <t>540</t>
  </si>
  <si>
    <t>541</t>
  </si>
  <si>
    <t>542</t>
  </si>
  <si>
    <t>544</t>
  </si>
  <si>
    <t>545</t>
  </si>
  <si>
    <t>546</t>
  </si>
  <si>
    <t>560</t>
  </si>
  <si>
    <t>561</t>
  </si>
  <si>
    <t>563</t>
  </si>
  <si>
    <t>564</t>
  </si>
  <si>
    <t>565</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</si>
  <si>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</si>
  <si>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</si>
  <si>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</si>
  <si>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</si>
  <si>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</si>
  <si>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</si>
  <si>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</si>
  <si>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</si>
  <si>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</si>
  <si>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</si>
  <si>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</si>
  <si>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</si>
  <si>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</si>
  <si>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</si>
  <si>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</si>
  <si>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</si>
  <si>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</si>
  <si>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</si>
  <si>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</si>
  <si>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</si>
  <si>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</si>
  <si>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</si>
  <si>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</si>
  <si>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</si>
  <si>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</si>
  <si>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</si>
  <si>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</si>
  <si>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</si>
  <si>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</si>
  <si>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</si>
  <si>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</si>
  <si>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</si>
  <si>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</si>
  <si>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</si>
  <si>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</si>
  <si>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</si>
  <si>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</si>
  <si>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</si>
  <si>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</si>
  <si>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</si>
  <si>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</si>
  <si>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710</t>
  </si>
  <si>
    <t>711</t>
  </si>
  <si>
    <t>720</t>
  </si>
  <si>
    <t>721</t>
  </si>
  <si>
    <t>722</t>
  </si>
  <si>
    <t>723</t>
  </si>
  <si>
    <t>724</t>
  </si>
  <si>
    <t>740</t>
  </si>
  <si>
    <t>750</t>
  </si>
  <si>
    <t>751</t>
  </si>
  <si>
    <t>752</t>
  </si>
  <si>
    <t>753</t>
  </si>
  <si>
    <t>754</t>
  </si>
  <si>
    <t>755</t>
  </si>
  <si>
    <t>756</t>
  </si>
  <si>
    <t>757</t>
  </si>
  <si>
    <t>758</t>
  </si>
  <si>
    <t>759</t>
  </si>
  <si>
    <t>760</t>
  </si>
  <si>
    <t>770</t>
  </si>
  <si>
    <t>772</t>
  </si>
  <si>
    <t>773</t>
  </si>
  <si>
    <t>774</t>
  </si>
  <si>
    <t>775</t>
  </si>
  <si>
    <t>776</t>
  </si>
  <si>
    <t>811</t>
  </si>
  <si>
    <t>812</t>
  </si>
  <si>
    <t>813</t>
  </si>
  <si>
    <t>815</t>
  </si>
  <si>
    <t>816</t>
  </si>
  <si>
    <t>841</t>
  </si>
  <si>
    <t>842</t>
  </si>
  <si>
    <t>843</t>
  </si>
  <si>
    <t>844</t>
  </si>
  <si>
    <t>850</t>
  </si>
  <si>
    <t>860</t>
  </si>
  <si>
    <t>861</t>
  </si>
  <si>
    <t>862</t>
  </si>
  <si>
    <t>863</t>
  </si>
  <si>
    <t>890</t>
  </si>
  <si>
    <t>892</t>
  </si>
  <si>
    <t>893</t>
  </si>
  <si>
    <t>894</t>
  </si>
  <si>
    <t>910</t>
  </si>
  <si>
    <t>911</t>
  </si>
  <si>
    <t>912</t>
  </si>
  <si>
    <t>930</t>
  </si>
  <si>
    <t>950</t>
  </si>
  <si>
    <t>951</t>
  </si>
  <si>
    <t>952</t>
  </si>
  <si>
    <t>955</t>
  </si>
  <si>
    <t>956</t>
  </si>
  <si>
    <t>Trnsplnt Indicator</t>
  </si>
  <si>
    <t>INPUT INFORMATION</t>
  </si>
  <si>
    <t>A</t>
  </si>
  <si>
    <t>B</t>
  </si>
  <si>
    <t>KS</t>
  </si>
  <si>
    <t>Methodist Healthcare - Olive Branch</t>
  </si>
  <si>
    <t>Wyoming</t>
  </si>
  <si>
    <t>Kansas</t>
  </si>
  <si>
    <t>Select hospital name or state</t>
  </si>
  <si>
    <t>Instructions:</t>
  </si>
  <si>
    <t>C</t>
  </si>
  <si>
    <t>Used for prorated pricing adjustment</t>
  </si>
  <si>
    <t>Patient discharge status = 02,05,07,63,65,66,82,85,91,93,94</t>
  </si>
  <si>
    <t>Neonate policy adjustor</t>
  </si>
  <si>
    <t>Look up C24</t>
  </si>
  <si>
    <t>C26 * C47</t>
  </si>
  <si>
    <t>Look up C22</t>
  </si>
  <si>
    <t>C16 * C19</t>
  </si>
  <si>
    <t>Is this stay eligible for a day outlier payment?</t>
  </si>
  <si>
    <t>Third party liability responsibility (input by hospital)</t>
  </si>
  <si>
    <t>Co-pay or other patient liability (input by hospital)</t>
  </si>
  <si>
    <t>Relative Weight</t>
  </si>
  <si>
    <t>01701363</t>
  </si>
  <si>
    <t>Alliance Health Center</t>
  </si>
  <si>
    <t>Beacham Memorial Hospital</t>
  </si>
  <si>
    <t>Choctaw Regional Medical Center</t>
  </si>
  <si>
    <t>Clay County Medical Center</t>
  </si>
  <si>
    <t>H. C. Watkins Memorial Hospital</t>
  </si>
  <si>
    <t>Jefferson Davis General Hospital</t>
  </si>
  <si>
    <t>Marion General Hospital</t>
  </si>
  <si>
    <t>Merit Health Biloxi</t>
  </si>
  <si>
    <t>Merit Health Central</t>
  </si>
  <si>
    <t>Merit Health Madison</t>
  </si>
  <si>
    <t>Merit Health Natchez</t>
  </si>
  <si>
    <t>Merit Health Northwest Mississippi</t>
  </si>
  <si>
    <t>Merit Health Rankin</t>
  </si>
  <si>
    <t>Merit Health River Oaks</t>
  </si>
  <si>
    <t>Merit Health Wesley</t>
  </si>
  <si>
    <t>Merit Health Woman's Hospital</t>
  </si>
  <si>
    <t>North Oak Regional Medical Center</t>
  </si>
  <si>
    <t>Oak Circle Center</t>
  </si>
  <si>
    <t>Regency Hospital of Hattiesburg</t>
  </si>
  <si>
    <t>Scott Regional Medical Center</t>
  </si>
  <si>
    <t>University of MS Medical Center - Grenada</t>
  </si>
  <si>
    <t>Walthall County General Hospital</t>
  </si>
  <si>
    <t>ME</t>
  </si>
  <si>
    <t>NH</t>
  </si>
  <si>
    <t>VT</t>
  </si>
  <si>
    <t>WY</t>
  </si>
  <si>
    <t>Massachusetts</t>
  </si>
  <si>
    <t>New Hampshire</t>
  </si>
  <si>
    <t>Vermont</t>
  </si>
  <si>
    <t>Medicaid covered days</t>
  </si>
  <si>
    <t>Calculated transfer payment adjustment</t>
  </si>
  <si>
    <t>Cost outlier payment amount</t>
  </si>
  <si>
    <t>Look up from CCR table</t>
  </si>
  <si>
    <t>Used to calculate the DRG base payment</t>
  </si>
  <si>
    <t>Used in the cost outlier calculation</t>
  </si>
  <si>
    <t>Used to determine eligibility for a day outlier payment for mental health stays</t>
  </si>
  <si>
    <t>Used in the mental health outlier calculation</t>
  </si>
  <si>
    <t>The relative weight with no adjustment for policy adjustors</t>
  </si>
  <si>
    <t>Used in prorated and transfer payment adjustment</t>
  </si>
  <si>
    <t>Eligibility for outlier payment does not guarantee an outlier payment amount</t>
  </si>
  <si>
    <t>Converts loss to a positive value if applicable</t>
  </si>
  <si>
    <t>Eligibility for outlier payment does not guarantee outlier payment</t>
  </si>
  <si>
    <t>Mississippi</t>
  </si>
  <si>
    <t>Mississippi Division of Medicaid DRG Pricing Calculator -- Hospital Cost-to-Charge Ratios</t>
  </si>
  <si>
    <t>2. Charge mode = D indicates that the hospital is paid by DRG.</t>
  </si>
  <si>
    <t>UB-04 Field Locator (FL) 47 minus FL 48</t>
  </si>
  <si>
    <t>Mental health long stay threshold (in days)</t>
  </si>
  <si>
    <t>Mental health outlier per diem amount</t>
  </si>
  <si>
    <t>Transplant policy adjustor</t>
  </si>
  <si>
    <t xml:space="preserve">Transplant indicator </t>
  </si>
  <si>
    <t>Casemix relative weight</t>
  </si>
  <si>
    <t>Payment relative weight</t>
  </si>
  <si>
    <t>National average length of stay (ALOS)</t>
  </si>
  <si>
    <t>Is transfer payment adjustment &gt; base payment?</t>
  </si>
  <si>
    <t>The transfer payment must be less than the base payment in order for the transfer adjustment to apply</t>
  </si>
  <si>
    <t>Estimated gain (+) or loss (-)</t>
  </si>
  <si>
    <t>Estimated loss</t>
  </si>
  <si>
    <t>Difference between estimated loss and cost outlier threshold</t>
  </si>
  <si>
    <t>DRG payment at this point</t>
  </si>
  <si>
    <t>Are MCD covered days less than length of stay (LOS)?</t>
  </si>
  <si>
    <t>Partial eligibility adjustment</t>
  </si>
  <si>
    <t>Is partial eligibility adjustment &lt; DRG payment?</t>
  </si>
  <si>
    <t>The relative weight including any applicable policy adjustors</t>
  </si>
  <si>
    <t>Used to calculate payment for interim stays; bill types 2 or 3 only</t>
  </si>
  <si>
    <t xml:space="preserve">Interim claim payment is calculated when C24 = Yes and C21 &gt; C28 </t>
  </si>
  <si>
    <t xml:space="preserve">For interim payment, the length of stay must exceed this value </t>
  </si>
  <si>
    <t>25-2013</t>
  </si>
  <si>
    <t>25-0151</t>
  </si>
  <si>
    <t>25-0012</t>
  </si>
  <si>
    <t>25-0104</t>
  </si>
  <si>
    <t>25-0081</t>
  </si>
  <si>
    <t>25-1315</t>
  </si>
  <si>
    <t>25-0044</t>
  </si>
  <si>
    <t>25-0141</t>
  </si>
  <si>
    <t>25-0100</t>
  </si>
  <si>
    <t>25-0034</t>
  </si>
  <si>
    <t>25-0006</t>
  </si>
  <si>
    <t>25-0049</t>
  </si>
  <si>
    <t>25-0093</t>
  </si>
  <si>
    <t>25-4007</t>
  </si>
  <si>
    <t>25-0112</t>
  </si>
  <si>
    <t>25-0164</t>
  </si>
  <si>
    <t>25-1320</t>
  </si>
  <si>
    <t>25-0067</t>
  </si>
  <si>
    <t>25-1325</t>
  </si>
  <si>
    <t>25-0082</t>
  </si>
  <si>
    <t>NONE</t>
  </si>
  <si>
    <t>25-1309</t>
  </si>
  <si>
    <t>25-0078</t>
  </si>
  <si>
    <t>25-0035</t>
  </si>
  <si>
    <t>25-0123</t>
  </si>
  <si>
    <t>25-0036</t>
  </si>
  <si>
    <t>25-1329</t>
  </si>
  <si>
    <t>25-0099</t>
  </si>
  <si>
    <t>25-1316</t>
  </si>
  <si>
    <t>25-0162</t>
  </si>
  <si>
    <t>25-1327</t>
  </si>
  <si>
    <t>25-0117</t>
  </si>
  <si>
    <t>25-1319</t>
  </si>
  <si>
    <t>25-0018</t>
  </si>
  <si>
    <t>25-0060</t>
  </si>
  <si>
    <t>25-1326</t>
  </si>
  <si>
    <t>25-0165</t>
  </si>
  <si>
    <t>25-1313</t>
  </si>
  <si>
    <t>25-0057</t>
  </si>
  <si>
    <t>25-1322</t>
  </si>
  <si>
    <t>25-1305</t>
  </si>
  <si>
    <t>25-0124</t>
  </si>
  <si>
    <t>25-0009</t>
  </si>
  <si>
    <t>25-0085</t>
  </si>
  <si>
    <t>25-0019</t>
  </si>
  <si>
    <t>25-0128</t>
  </si>
  <si>
    <t>25-0007</t>
  </si>
  <si>
    <t>25-0072</t>
  </si>
  <si>
    <t>25-0025</t>
  </si>
  <si>
    <t>25-0038</t>
  </si>
  <si>
    <t>25-0084</t>
  </si>
  <si>
    <t>25-0042</t>
  </si>
  <si>
    <t>25-0096</t>
  </si>
  <si>
    <t>25-0138</t>
  </si>
  <si>
    <t>25-0094</t>
  </si>
  <si>
    <t>25-0136</t>
  </si>
  <si>
    <t>25-0031</t>
  </si>
  <si>
    <t>25-0167</t>
  </si>
  <si>
    <t>25-0152</t>
  </si>
  <si>
    <t>25-0102</t>
  </si>
  <si>
    <t>25-0059</t>
  </si>
  <si>
    <t>25-0043</t>
  </si>
  <si>
    <t>25-0004</t>
  </si>
  <si>
    <t>25-0126</t>
  </si>
  <si>
    <t>25-1318</t>
  </si>
  <si>
    <t>25-1307</t>
  </si>
  <si>
    <t>22-0338</t>
  </si>
  <si>
    <t>25-0050</t>
  </si>
  <si>
    <t>25-4005</t>
  </si>
  <si>
    <t>25-0163</t>
  </si>
  <si>
    <t>25-0023</t>
  </si>
  <si>
    <t>25-1306</t>
  </si>
  <si>
    <t>25-1302</t>
  </si>
  <si>
    <t>25-1308</t>
  </si>
  <si>
    <t>25-2008</t>
  </si>
  <si>
    <t>25-0157</t>
  </si>
  <si>
    <t>25-2006</t>
  </si>
  <si>
    <t>25-2003</t>
  </si>
  <si>
    <t>25-0069</t>
  </si>
  <si>
    <t>25-1300</t>
  </si>
  <si>
    <t>25-1323</t>
  </si>
  <si>
    <t>25-2007</t>
  </si>
  <si>
    <t>25-0079</t>
  </si>
  <si>
    <t>25-1317</t>
  </si>
  <si>
    <t>25-0040</t>
  </si>
  <si>
    <t>25-0058</t>
  </si>
  <si>
    <t>25-0095</t>
  </si>
  <si>
    <t>25-0097</t>
  </si>
  <si>
    <t>25-2004</t>
  </si>
  <si>
    <t>25-0048</t>
  </si>
  <si>
    <t>25-1303</t>
  </si>
  <si>
    <t>25-1304</t>
  </si>
  <si>
    <t>25-0002</t>
  </si>
  <si>
    <t>25-0017</t>
  </si>
  <si>
    <t>25-1312</t>
  </si>
  <si>
    <t>25-0001</t>
  </si>
  <si>
    <t>25-0168</t>
  </si>
  <si>
    <t>25-1324</t>
  </si>
  <si>
    <t>25-0077</t>
  </si>
  <si>
    <t>25-0020</t>
  </si>
  <si>
    <t>25-0134</t>
  </si>
  <si>
    <t>25-0027</t>
  </si>
  <si>
    <t>25-0061</t>
  </si>
  <si>
    <t>Indiana</t>
  </si>
  <si>
    <t>Louisiana</t>
  </si>
  <si>
    <t>Pennsylvania</t>
  </si>
  <si>
    <t>Tennessee</t>
  </si>
  <si>
    <t>Utah</t>
  </si>
  <si>
    <t>This calculator spreadsheet is intended to be helpful to users, but it cannot capture all the editing and pricing complexity of the Medicaid claims processing system. In cases of difference, the claims processing system is correct.</t>
  </si>
  <si>
    <t>5. Inclusion of an APR-DRG on this table does not necessarily imply coverage by Mississippi Medicaid. For example, pancreas transplants are not a covered service.</t>
  </si>
  <si>
    <t>Notes:</t>
  </si>
  <si>
    <t>2. Mississippi Medicaid payment policy parameters have already been entered in cells C26-C38.</t>
  </si>
  <si>
    <t>Medicaid Care Category Adult</t>
  </si>
  <si>
    <t>Delaware</t>
  </si>
  <si>
    <t>District of Columbia</t>
  </si>
  <si>
    <t>New Jersey</t>
  </si>
  <si>
    <t>Rhode Island</t>
  </si>
  <si>
    <t>DE</t>
  </si>
  <si>
    <t>8. This DRG Pricing Calculator was developed by Conduent, the claims processing contractor for the Mississippi Division of Medicaid.</t>
  </si>
  <si>
    <t>Intracranial Hemorrhage</t>
  </si>
  <si>
    <t>Transient Ischemia</t>
  </si>
  <si>
    <t>Viral Meningitis</t>
  </si>
  <si>
    <t>Seizure</t>
  </si>
  <si>
    <t>Cleft Lip &amp; Palate Repair</t>
  </si>
  <si>
    <t>Pulmonary Embolism</t>
  </si>
  <si>
    <t>Bronchiolitis &amp; Rsv Pneumonia</t>
  </si>
  <si>
    <t>Asthma</t>
  </si>
  <si>
    <t>Coronary Bypass W Ami or Complex Pdx</t>
  </si>
  <si>
    <t>Coronary Bypass W/O Ami or Complex Pdx</t>
  </si>
  <si>
    <t>181-1</t>
  </si>
  <si>
    <t>181</t>
  </si>
  <si>
    <t>Lower Extremity Arterial Procedures</t>
  </si>
  <si>
    <t>181-2</t>
  </si>
  <si>
    <t>181-3</t>
  </si>
  <si>
    <t>181-4</t>
  </si>
  <si>
    <t>182-1</t>
  </si>
  <si>
    <t>182</t>
  </si>
  <si>
    <t>Other Peripheral Vascular Procedures</t>
  </si>
  <si>
    <t>182-2</t>
  </si>
  <si>
    <t>182-3</t>
  </si>
  <si>
    <t>182-4</t>
  </si>
  <si>
    <t>Acute Myocardial Infarction</t>
  </si>
  <si>
    <t>Acute &amp; Subacute Endocarditis</t>
  </si>
  <si>
    <t>Heart Failure</t>
  </si>
  <si>
    <t>Cardiac Arrest &amp; Shock</t>
  </si>
  <si>
    <t>Hypertension</t>
  </si>
  <si>
    <t>Chest Pain</t>
  </si>
  <si>
    <t>Syncope &amp; Collapse</t>
  </si>
  <si>
    <t>Cardiomyopathy</t>
  </si>
  <si>
    <t>Peritoneal Adhesiolysis</t>
  </si>
  <si>
    <t>Peptic Ulcer &amp; Gastritis</t>
  </si>
  <si>
    <t>Diverticulitis &amp; Diverticulosis</t>
  </si>
  <si>
    <t>Inflammatory Bowel Disease</t>
  </si>
  <si>
    <t>Intestinal Obstruction</t>
  </si>
  <si>
    <t>Abdominal Pain</t>
  </si>
  <si>
    <t>Alcoholic Liver Disease</t>
  </si>
  <si>
    <t>Hip Joint Replacement</t>
  </si>
  <si>
    <t>Knee Joint Replacement</t>
  </si>
  <si>
    <t>Hip &amp; Femur Fracture Repair</t>
  </si>
  <si>
    <t>Other Significant Hip &amp; Femur Surgery</t>
  </si>
  <si>
    <t>322-1</t>
  </si>
  <si>
    <t>322</t>
  </si>
  <si>
    <t>Shoulder &amp; Elbow Joint Replacement</t>
  </si>
  <si>
    <t>322-2</t>
  </si>
  <si>
    <t>322-3</t>
  </si>
  <si>
    <t>322-4</t>
  </si>
  <si>
    <t>Fracture of Femur</t>
  </si>
  <si>
    <t>Skin Ulcers</t>
  </si>
  <si>
    <t>Diabetes</t>
  </si>
  <si>
    <t>Inborn Errors of Metabolism</t>
  </si>
  <si>
    <t>Nephritis &amp; Nephrosis</t>
  </si>
  <si>
    <t>469-1</t>
  </si>
  <si>
    <t>469</t>
  </si>
  <si>
    <t>Acute Kidney Injury</t>
  </si>
  <si>
    <t>469-2</t>
  </si>
  <si>
    <t>469-3</t>
  </si>
  <si>
    <t>469-4</t>
  </si>
  <si>
    <t>470-1</t>
  </si>
  <si>
    <t>470</t>
  </si>
  <si>
    <t>Chronic Kidney Disease</t>
  </si>
  <si>
    <t>470-2</t>
  </si>
  <si>
    <t>470-3</t>
  </si>
  <si>
    <t>470-4</t>
  </si>
  <si>
    <t>Transurethral Prostatectomy</t>
  </si>
  <si>
    <t>False Labor</t>
  </si>
  <si>
    <t>Splenectomy</t>
  </si>
  <si>
    <t>Sickle Cell Anemia Crisis</t>
  </si>
  <si>
    <t>Acute Leukemia</t>
  </si>
  <si>
    <t>695-1</t>
  </si>
  <si>
    <t>695</t>
  </si>
  <si>
    <t>695-2</t>
  </si>
  <si>
    <t>695-3</t>
  </si>
  <si>
    <t>695-4</t>
  </si>
  <si>
    <t>696-1</t>
  </si>
  <si>
    <t>696</t>
  </si>
  <si>
    <t>Other Chemotherapy</t>
  </si>
  <si>
    <t>696-2</t>
  </si>
  <si>
    <t>696-3</t>
  </si>
  <si>
    <t>696-4</t>
  </si>
  <si>
    <t>Fever</t>
  </si>
  <si>
    <t>Viral Illness</t>
  </si>
  <si>
    <t>Schizophrenia</t>
  </si>
  <si>
    <t>Acute Anxiety &amp; Delirium States</t>
  </si>
  <si>
    <t>Behavioral Disorders</t>
  </si>
  <si>
    <t>Opioid Abuse &amp; Dependence</t>
  </si>
  <si>
    <t>Cocaine Abuse &amp; Dependence</t>
  </si>
  <si>
    <t>Alcohol Abuse &amp; Dependence</t>
  </si>
  <si>
    <t>Allergic Reactions</t>
  </si>
  <si>
    <t>Poisoning of Medicinal Agents</t>
  </si>
  <si>
    <t>Partial Thickness Burns W/O Skin Graft</t>
  </si>
  <si>
    <t>Rehabilitation</t>
  </si>
  <si>
    <t>Neonatal Aftercare</t>
  </si>
  <si>
    <t>Ungroupable</t>
  </si>
  <si>
    <t>Estimated gain (G) or loss (L)</t>
  </si>
  <si>
    <t>G = Gain and L = Loss</t>
  </si>
  <si>
    <t>Outlier Elig</t>
  </si>
  <si>
    <t>C = Cost and D = Day</t>
  </si>
  <si>
    <t>Is C21 &gt; C31? 1 = Yes, 0 = No</t>
  </si>
  <si>
    <t>Claiborne County Hospital</t>
  </si>
  <si>
    <t>North MS Medical Center</t>
  </si>
  <si>
    <t>Simpson General Hospital</t>
  </si>
  <si>
    <t xml:space="preserve">C60 - C64, or C55 - C64 if transfer adjustment applicable </t>
  </si>
  <si>
    <t>C67 - C29 ( True loss)</t>
  </si>
  <si>
    <r>
      <t>This calculator was developed by Conduent, the claims processing contractor fo</t>
    </r>
    <r>
      <rPr>
        <i/>
        <sz val="10"/>
        <rFont val="Arial"/>
        <family val="2"/>
      </rPr>
      <t xml:space="preserve">r Mississippi </t>
    </r>
    <r>
      <rPr>
        <i/>
        <sz val="10"/>
        <color indexed="8"/>
        <rFont val="Arial"/>
        <family val="2"/>
      </rPr>
      <t>Medicaid. It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 3M bears no responsibility for the contents of this document.</t>
    </r>
  </si>
  <si>
    <t>1. The hospital or other user inputs data in cells C16-C18, C20-C24, C40, C92-C93.</t>
  </si>
  <si>
    <t xml:space="preserve">3. The calculator will show the predicted allowed amount and paid amounts in cells C91 and C94.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</si>
  <si>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</si>
  <si>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Are MCD covered days &gt; interim claim threshold?</t>
  </si>
  <si>
    <t xml:space="preserve">WHAT APR-DRG CODE DOES MEDICAID ASSIGN? </t>
  </si>
  <si>
    <t>Merit Health River Region</t>
  </si>
  <si>
    <t>Promise Hospital Vicksburg</t>
  </si>
  <si>
    <t>Singing River Health System</t>
  </si>
  <si>
    <t>Winston Medical Center</t>
  </si>
  <si>
    <t>Baptist Memorial Hospital - Calhoun</t>
  </si>
  <si>
    <t>Diamond Grove Center</t>
  </si>
  <si>
    <t>Garden Park Medical Center</t>
  </si>
  <si>
    <t>Baptist Medical Center - Yazoo City</t>
  </si>
  <si>
    <t>Mississippi Methodist Rehabilitation Center</t>
  </si>
  <si>
    <t>Baptist Medical Center Attala</t>
  </si>
  <si>
    <t>North Sunflower Medical Center</t>
  </si>
  <si>
    <t>Parkwood Behavioral Health System</t>
  </si>
  <si>
    <t xml:space="preserve">This file is designed to enable interested parties to predict payment under an APR-DRG payment method for inpatient fee-for-service stays covered by Mississippi Medicaid. The DRG payment method was implemented on October 1, 2012. The "Calculator" sheet incorporates the pricing logic for the DRG base payment, cost outlier payments, etc. The "DRG Table" sheet shows information specific to each APR-DRG, Version 35. </t>
  </si>
  <si>
    <t>Mississippi Medicaid Table of APR-DRGs and Relative Weights Effective 7/1/2018</t>
  </si>
  <si>
    <t xml:space="preserve">1. The DRG base price, policy adjustor values, and other specific payment policy parameters are final for update July 1, 2018. </t>
  </si>
  <si>
    <t>2. National average length of stay (untrimmed arithmetic) and casemix relative weight (HSRV) values apply to Version 35 of All Patient Refined Diagnosis Related Groups (APR-DRGs).</t>
  </si>
  <si>
    <t>08/14/17 Final Rule</t>
  </si>
  <si>
    <t>2016 Average for the Bed Class</t>
  </si>
  <si>
    <t>Cost Report Year End 2016</t>
  </si>
  <si>
    <t>25-1337</t>
  </si>
  <si>
    <t>Applies if the Medicaid Care Category is Neonate</t>
  </si>
  <si>
    <t>Liver &amp;/or Intest Transpl</t>
  </si>
  <si>
    <t>Heart &amp;/or Lung Transpl</t>
  </si>
  <si>
    <t>Pancreas Transpl</t>
  </si>
  <si>
    <t>007-1</t>
  </si>
  <si>
    <t>007-2</t>
  </si>
  <si>
    <t>007-3</t>
  </si>
  <si>
    <t>007-4</t>
  </si>
  <si>
    <t>008-1</t>
  </si>
  <si>
    <t>008-2</t>
  </si>
  <si>
    <t>008-3</t>
  </si>
  <si>
    <t>008-4</t>
  </si>
  <si>
    <t>009-1</t>
  </si>
  <si>
    <t>Ecmo</t>
  </si>
  <si>
    <t>009-2</t>
  </si>
  <si>
    <t>009-3</t>
  </si>
  <si>
    <t>009-4</t>
  </si>
  <si>
    <t>010-1</t>
  </si>
  <si>
    <t>010-2</t>
  </si>
  <si>
    <t>010-3</t>
  </si>
  <si>
    <t>010-4</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</si>
  <si>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</si>
  <si>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</si>
  <si>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</si>
  <si>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</si>
  <si>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</si>
  <si>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</si>
  <si>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</si>
  <si>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</si>
  <si>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</si>
  <si>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</si>
  <si>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Nerve Disorders</t>
  </si>
  <si>
    <t>Bact &amp; Tub Inf of Nervous Sys</t>
  </si>
  <si>
    <t>Non-Bact Inf of Nerv Sys</t>
  </si>
  <si>
    <t>Migraine &amp; Oth Headaches</t>
  </si>
  <si>
    <t>Complic Skull Fx, Coma &lt;1 Hr</t>
  </si>
  <si>
    <t>Uncomplic Head Trauma</t>
  </si>
  <si>
    <t>Oth Dis of Nervous Sys</t>
  </si>
  <si>
    <t>059-1</t>
  </si>
  <si>
    <t>059-2</t>
  </si>
  <si>
    <t>059-3</t>
  </si>
  <si>
    <t>059-4</t>
  </si>
  <si>
    <t>Maj Cranial/Facial Bone Procs</t>
  </si>
  <si>
    <t>Oth Maj Head &amp; Neck Procs</t>
  </si>
  <si>
    <t xml:space="preserve">Facial Bone Procs Exc Major </t>
  </si>
  <si>
    <t>Oth Ear, Nose Throat Procs</t>
  </si>
  <si>
    <t xml:space="preserve">Ear, Nose, Throat, Facial Malig </t>
  </si>
  <si>
    <t>Vertigo &amp; Oth Labyrinth Dis</t>
  </si>
  <si>
    <t>Inf of Upper Resp Tract</t>
  </si>
  <si>
    <t>Oth Ear, Nose, Throat Diags</t>
  </si>
  <si>
    <t>Maj Resp &amp; Chest Procs</t>
  </si>
  <si>
    <t>Oth Resp &amp; Chest Procs</t>
  </si>
  <si>
    <t>Cystic Fibrosis - Pulmon Dis</t>
  </si>
  <si>
    <t>Chronic Resp Dis Fm Perinatal</t>
  </si>
  <si>
    <t xml:space="preserve"> Resp Failure</t>
  </si>
  <si>
    <t>Maj Chest &amp; Resp Trauma</t>
  </si>
  <si>
    <t>Resp Malig</t>
  </si>
  <si>
    <t>Maj Resp Inf &amp; Inflammations</t>
  </si>
  <si>
    <t>Oth Pneumonia</t>
  </si>
  <si>
    <t>Interstitial &amp; Alveolar Lung Dis</t>
  </si>
  <si>
    <t>Oth Resp Diags Exc Minor</t>
  </si>
  <si>
    <t>Resp Symptoms &amp; Minor Diags</t>
  </si>
  <si>
    <t>145-1</t>
  </si>
  <si>
    <t>Acute Bronchitis</t>
  </si>
  <si>
    <t>145-2</t>
  </si>
  <si>
    <t>145-3</t>
  </si>
  <si>
    <t>145-4</t>
  </si>
  <si>
    <t>Maj Repair of Heart Anomaly</t>
  </si>
  <si>
    <t>Defib &amp; Heart Assist Implant</t>
  </si>
  <si>
    <t>Maj Abdominal Vascular Procs</t>
  </si>
  <si>
    <t>Pacemaker &amp; Defib Replacement</t>
  </si>
  <si>
    <t>Pacemaker &amp; Defib Revision</t>
  </si>
  <si>
    <t>Oth Circulatory Sys Procs</t>
  </si>
  <si>
    <t>Peripheral &amp; Oth Vascular Dis</t>
  </si>
  <si>
    <t>Angina Pect &amp; Atherosclerosis</t>
  </si>
  <si>
    <t>Cardiac Structural Dis</t>
  </si>
  <si>
    <t xml:space="preserve">Cardiac Arrhythmias </t>
  </si>
  <si>
    <t>Oth Circulatory Sys Diags</t>
  </si>
  <si>
    <t>Maj Stomach &amp; Esophag Procs</t>
  </si>
  <si>
    <t>Oth Stomach &amp; Esophag Procs</t>
  </si>
  <si>
    <t>Oth Small &amp; Large Bowel Procs</t>
  </si>
  <si>
    <t>Anal Procs</t>
  </si>
  <si>
    <t>Oth Hernia Procs</t>
  </si>
  <si>
    <t>Inguin, Fem &amp; Umbil Hernia Procs</t>
  </si>
  <si>
    <t>Oth Digestive &amp; Abdo Procs</t>
  </si>
  <si>
    <t>230-1</t>
  </si>
  <si>
    <t>230-2</t>
  </si>
  <si>
    <t>230-3</t>
  </si>
  <si>
    <t>230-4</t>
  </si>
  <si>
    <t>231-1</t>
  </si>
  <si>
    <t>231-2</t>
  </si>
  <si>
    <t>231-3</t>
  </si>
  <si>
    <t>231-4</t>
  </si>
  <si>
    <t>232-1</t>
  </si>
  <si>
    <t>232-2</t>
  </si>
  <si>
    <t>232-3</t>
  </si>
  <si>
    <t>232-4</t>
  </si>
  <si>
    <t>233-1</t>
  </si>
  <si>
    <t>Appendectomy With Complex Prin Dx</t>
  </si>
  <si>
    <t>233-2</t>
  </si>
  <si>
    <t>233-3</t>
  </si>
  <si>
    <t>233-4</t>
  </si>
  <si>
    <t>234-1</t>
  </si>
  <si>
    <t>Appendectomy Without Complex Prin Dx</t>
  </si>
  <si>
    <t>234-2</t>
  </si>
  <si>
    <t>234-3</t>
  </si>
  <si>
    <t>234-4</t>
  </si>
  <si>
    <t>Digestive Malig</t>
  </si>
  <si>
    <t>Maj Esophageal Dis</t>
  </si>
  <si>
    <t>Oth Esophageal Dis</t>
  </si>
  <si>
    <t>Gastroint Vasc Insufficiency</t>
  </si>
  <si>
    <t>Maj Gastroint &amp; Peritoneal Inf</t>
  </si>
  <si>
    <t>Other Gastroenteritis, N &amp; V</t>
  </si>
  <si>
    <t>Complic of GI Device or Proc</t>
  </si>
  <si>
    <t>Oth &amp; Unspec GI Hemorrhage</t>
  </si>
  <si>
    <t>Oth Digestive Sys Diags</t>
  </si>
  <si>
    <t>Maj Pancreas &amp; Liver Procs</t>
  </si>
  <si>
    <t>Maj Biliary Tract Procs</t>
  </si>
  <si>
    <t>Cholecystectomy</t>
  </si>
  <si>
    <t>Oth Hepatobiliary &amp; Abdo Procs</t>
  </si>
  <si>
    <t>Hepatic Coma &amp; Oth Maj Liver Dis</t>
  </si>
  <si>
    <t>Malig of Hepatobiliary Sys</t>
  </si>
  <si>
    <t>Dis of Pancreas Exc Malig</t>
  </si>
  <si>
    <t>Oth Dis of The Liver</t>
  </si>
  <si>
    <t>Dis of Gallbladder</t>
  </si>
  <si>
    <t>Lumb Fusion for Back Curvature</t>
  </si>
  <si>
    <t>Lumb Fusion Exc Back Curvature</t>
  </si>
  <si>
    <t>Disc Excision &amp; Decompress</t>
  </si>
  <si>
    <t>Skin Graft for Connect Tis Diags</t>
  </si>
  <si>
    <t>Knee &amp; Lower Leg Procs Exc Foot</t>
  </si>
  <si>
    <t>Hand &amp; Wrist Procs</t>
  </si>
  <si>
    <t>Soft Tissue Procs</t>
  </si>
  <si>
    <t>Oth Muscskl &amp; Connect Tis Procs</t>
  </si>
  <si>
    <t>Cervical Spinal Fusion</t>
  </si>
  <si>
    <t>Fx &amp; Dislc Exc Femur, Pelvis, Back</t>
  </si>
  <si>
    <t xml:space="preserve">Muscskl Malig &amp; Pathol Fx </t>
  </si>
  <si>
    <t>Musculoskeletal Inf</t>
  </si>
  <si>
    <t>Connective Tissue Dis</t>
  </si>
  <si>
    <t>Oth Back &amp; Neck Dis, Fx &amp; Injuries</t>
  </si>
  <si>
    <t>Oth Muscskl &amp; Connect Tis Diags</t>
  </si>
  <si>
    <t>Skin Graft for Cutaneous Diags</t>
  </si>
  <si>
    <t>Mastectomy Procs</t>
  </si>
  <si>
    <t>Breast Procs Exc Mastectomy</t>
  </si>
  <si>
    <t>Oth Cutaneous &amp; Related Procs</t>
  </si>
  <si>
    <t>Maj Skin Dis</t>
  </si>
  <si>
    <t>Malignant Breast Dis</t>
  </si>
  <si>
    <t>Cellulitis &amp; Other Skin Inf</t>
  </si>
  <si>
    <t>Trauma to Cutaneous Tissue</t>
  </si>
  <si>
    <t>Oth Cutaneous Tis &amp; Breast Dis</t>
  </si>
  <si>
    <t>Procs for Obesity</t>
  </si>
  <si>
    <t>Thyroid Procs</t>
  </si>
  <si>
    <t>Oth Procs for Metabolic Dis</t>
  </si>
  <si>
    <t>Nutritional Dis</t>
  </si>
  <si>
    <t>Hypovolemia</t>
  </si>
  <si>
    <t>Oth Endocrine Dis</t>
  </si>
  <si>
    <t>Other Non-Hypovolemic Electrolyte Dis</t>
  </si>
  <si>
    <t>426-1</t>
  </si>
  <si>
    <t>426-2</t>
  </si>
  <si>
    <t>426-3</t>
  </si>
  <si>
    <t>426-4</t>
  </si>
  <si>
    <t>427-1</t>
  </si>
  <si>
    <t>427-2</t>
  </si>
  <si>
    <t>427-3</t>
  </si>
  <si>
    <t>427-4</t>
  </si>
  <si>
    <t>Kidney Transpl</t>
  </si>
  <si>
    <t>Maj Bladder Procs</t>
  </si>
  <si>
    <t>Kidney &amp; Urinary Procs for Malig</t>
  </si>
  <si>
    <t>Kidney &amp; Urinary Procs Nonmalig</t>
  </si>
  <si>
    <t>Oth Bladder Procs</t>
  </si>
  <si>
    <t>Urethral Procs</t>
  </si>
  <si>
    <t>Oth Kidney &amp; Urinary Procs</t>
  </si>
  <si>
    <t>Kidney &amp; Urinary Tract Malig</t>
  </si>
  <si>
    <t>Kidney &amp; Urinary Tract Inf</t>
  </si>
  <si>
    <t>Urinary Stones &amp; Obstruction</t>
  </si>
  <si>
    <t xml:space="preserve">Oth Kidney &amp; Urinary Diags </t>
  </si>
  <si>
    <t>Maj Male Pelvic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</si>
  <si>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</si>
  <si>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</si>
  <si>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</si>
  <si>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</si>
  <si>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</si>
  <si>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</si>
  <si>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</si>
  <si>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</si>
  <si>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</si>
  <si>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</si>
  <si>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</si>
  <si>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</si>
  <si>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</si>
  <si>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</si>
  <si>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</si>
  <si>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D&amp;C for Obstetric Diags</t>
  </si>
  <si>
    <t>Ectopic Pregnancy Proc</t>
  </si>
  <si>
    <t>Oth O.R. Proc for Ob Diag Exc Del</t>
  </si>
  <si>
    <t>Vaginal Del</t>
  </si>
  <si>
    <t>Threatened Abortion</t>
  </si>
  <si>
    <t>Oth Antepartum Diags</t>
  </si>
  <si>
    <t>Neo, Tsf&lt;5 Days, Not Born Here</t>
  </si>
  <si>
    <t>Neo, Tsf&lt;5 Days Old, Born Here</t>
  </si>
  <si>
    <t>Maj Hem/Immun Diag</t>
  </si>
  <si>
    <t>Coagulation &amp; Platelet Dis</t>
  </si>
  <si>
    <t>Maj O.R. Proc Lymphatic Neoplasm</t>
  </si>
  <si>
    <t>Oth O.R. Proc Lymphatic Neoplasm</t>
  </si>
  <si>
    <t>Lymphoma, Myeloma &amp; Non-Ac Leuk</t>
  </si>
  <si>
    <t>Radiothapy</t>
  </si>
  <si>
    <t>Lymphatic &amp; Oth Malig &amp; Neoplasms</t>
  </si>
  <si>
    <t>Septicemia &amp; Disseminated Inf</t>
  </si>
  <si>
    <t>Post-Op, Post-Trauma, Device Inf</t>
  </si>
  <si>
    <t>Oth Inf &amp; Parasit Diseases</t>
  </si>
  <si>
    <t>Maj Depression</t>
  </si>
  <si>
    <t xml:space="preserve">Dis of Personality </t>
  </si>
  <si>
    <t>Bipolar Dis</t>
  </si>
  <si>
    <t>Depression Exc Maj Dep</t>
  </si>
  <si>
    <t>Adjust Dis &amp; Neuroses Exc Dep</t>
  </si>
  <si>
    <t>Organic Mental Health Disturb</t>
  </si>
  <si>
    <t>Eating Dis</t>
  </si>
  <si>
    <t>Oth Mental Health Dis</t>
  </si>
  <si>
    <t>Oth Drug Abuse &amp; Dependence</t>
  </si>
  <si>
    <t>792-1</t>
  </si>
  <si>
    <t>792-2</t>
  </si>
  <si>
    <t>792-3</t>
  </si>
  <si>
    <t>792-4</t>
  </si>
  <si>
    <t>793-1</t>
  </si>
  <si>
    <t>793-2</t>
  </si>
  <si>
    <t>793-3</t>
  </si>
  <si>
    <t>793-4</t>
  </si>
  <si>
    <t>794-1</t>
  </si>
  <si>
    <t>794-2</t>
  </si>
  <si>
    <t>794-3</t>
  </si>
  <si>
    <t>794-4</t>
  </si>
  <si>
    <t>810-1</t>
  </si>
  <si>
    <t>810-2</t>
  </si>
  <si>
    <t>810-3</t>
  </si>
  <si>
    <t>810-4</t>
  </si>
  <si>
    <t>Oth Complics of Treatment</t>
  </si>
  <si>
    <t>Toxic Eff of Non-Medicinal Subst</t>
  </si>
  <si>
    <t>817-1</t>
  </si>
  <si>
    <t>817-2</t>
  </si>
  <si>
    <t>817-3</t>
  </si>
  <si>
    <t>817-4</t>
  </si>
  <si>
    <t xml:space="preserve">Signs, Symptoms &amp; Oth Factors </t>
  </si>
  <si>
    <t>Oth Aftercare &amp; Convalescence</t>
  </si>
  <si>
    <t>HIV</t>
  </si>
  <si>
    <t>Craniotomy for Mult Sig Trauma</t>
  </si>
  <si>
    <t>Ext Trunk Procs Mult Sig Trauma</t>
  </si>
  <si>
    <t>Muscskl Procs Mult Sig Trauma</t>
  </si>
  <si>
    <t>Ext Proc Unrel to Diag</t>
  </si>
  <si>
    <t>Mod Ext Proc Unrel to Diag</t>
  </si>
  <si>
    <t>Nonext Proc Unrel to Diag</t>
  </si>
  <si>
    <t>Principal Diag Invalid</t>
  </si>
  <si>
    <t>007</t>
  </si>
  <si>
    <t>008</t>
  </si>
  <si>
    <t>009</t>
  </si>
  <si>
    <t>010</t>
  </si>
  <si>
    <t>059</t>
  </si>
  <si>
    <t>145</t>
  </si>
  <si>
    <t>230</t>
  </si>
  <si>
    <t>231</t>
  </si>
  <si>
    <t>232</t>
  </si>
  <si>
    <t>233</t>
  </si>
  <si>
    <t>234</t>
  </si>
  <si>
    <t>426</t>
  </si>
  <si>
    <t>427</t>
  </si>
  <si>
    <t>792</t>
  </si>
  <si>
    <t>793</t>
  </si>
  <si>
    <t>794</t>
  </si>
  <si>
    <t>810</t>
  </si>
  <si>
    <t>817</t>
  </si>
  <si>
    <t>Trach, W Mv 96+ Hrs W Extensive Proc</t>
  </si>
  <si>
    <t>Trach, Mv 96+ Hrs, W/O Ext Proc</t>
  </si>
  <si>
    <t>Allogeneic Bone Marrow Transpl</t>
  </si>
  <si>
    <t xml:space="preserve">Autologous Bone Marrow Transpl </t>
  </si>
  <si>
    <t xml:space="preserve">Head Trauma With Deep Coma </t>
  </si>
  <si>
    <t>Cva &amp; Precereb Occl W Infarct</t>
  </si>
  <si>
    <t>Nonspec Cva W/O Infarct</t>
  </si>
  <si>
    <t xml:space="preserve">Alteration in Consciousness </t>
  </si>
  <si>
    <t>Head Trauma W Coma &gt;1 Hr</t>
  </si>
  <si>
    <t xml:space="preserve">Anoxic &amp; Other Severe Brain Damage </t>
  </si>
  <si>
    <t>orbit and Eye Procs</t>
  </si>
  <si>
    <t xml:space="preserve">Eye Infections and Other Eye Disorders </t>
  </si>
  <si>
    <t>tonsil &amp; Adenoid Procs</t>
  </si>
  <si>
    <t xml:space="preserve">Dental Diseases and Disorders </t>
  </si>
  <si>
    <t>Resp Sys Diag W Mv 96+ Hrs</t>
  </si>
  <si>
    <t>Copd</t>
  </si>
  <si>
    <t>Cardiac Valve Procs W Ami or Complex Pdx</t>
  </si>
  <si>
    <t>Cardiac Valve Procs W/O Ami or Comp Pdx</t>
  </si>
  <si>
    <t>Other Cardiothor &amp; Thoracic Vasc Proc</t>
  </si>
  <si>
    <t>Pacemaker Impl W Ami or Shock</t>
  </si>
  <si>
    <t>Pacemaker Impl W/O Ami or Shock</t>
  </si>
  <si>
    <t>Percut Coronary Intervention W Ami</t>
  </si>
  <si>
    <t>Percut Coronary Intervention W/O Ami</t>
  </si>
  <si>
    <t>Cardiac Cath for Coronary Artery Dz</t>
  </si>
  <si>
    <t>Cardiac Cath for Other Non-Coronary Cond</t>
  </si>
  <si>
    <t>Complic of Cv Device or Proc</t>
  </si>
  <si>
    <t xml:space="preserve">Major Small Bowel Procedures </t>
  </si>
  <si>
    <t xml:space="preserve">Major Large Bowel Procedures </t>
  </si>
  <si>
    <t xml:space="preserve">Gastric Fundoplication </t>
  </si>
  <si>
    <t>Amput of Lower Limb Exc toes</t>
  </si>
  <si>
    <t>Foot &amp; toe Procs</t>
  </si>
  <si>
    <t>Shldr, Upr Arm &amp; Fa Procs Xcp Joint Repl</t>
  </si>
  <si>
    <t>Fx of Pelvis or Dislocation of Hip</t>
  </si>
  <si>
    <t>Complic of ortho Device or Proc</t>
  </si>
  <si>
    <t xml:space="preserve">Adrenal Procedures </t>
  </si>
  <si>
    <t xml:space="preserve">Non-Hypovolemic Sodium Disorders </t>
  </si>
  <si>
    <t xml:space="preserve">Thyroid Disorders </t>
  </si>
  <si>
    <t>Renal Dialysis Access Device &amp; Vessel Rp</t>
  </si>
  <si>
    <t>Complic Genitourin Dev or Proc</t>
  </si>
  <si>
    <t xml:space="preserve">Penis, Testes &amp; Scrotal Procedures </t>
  </si>
  <si>
    <t>Vag Del W Ster &amp;/or D&amp;C</t>
  </si>
  <si>
    <t>Vag Del W Proc Exc Ster &amp;/or D&amp;C</t>
  </si>
  <si>
    <t>Postpartum Diags W/O Proc</t>
  </si>
  <si>
    <t>Abortion W/O D&amp;C</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</si>
  <si>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</si>
  <si>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</si>
  <si>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</si>
  <si>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</si>
  <si>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</si>
  <si>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</si>
  <si>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</si>
  <si>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</si>
  <si>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</si>
  <si>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</si>
  <si>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</si>
  <si>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</si>
  <si>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</si>
  <si>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</si>
  <si>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</si>
  <si>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</si>
  <si>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</si>
  <si>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</si>
  <si>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</si>
  <si>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</si>
  <si>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</si>
  <si>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</si>
  <si>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</si>
  <si>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</si>
  <si>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</si>
  <si>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</si>
  <si>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Oth Procs of Blood &amp; Rel organs</t>
  </si>
  <si>
    <t>Oth Dis of Blood &amp; Rel organs</t>
  </si>
  <si>
    <t>Chemotherapy for Acute Leukemia</t>
  </si>
  <si>
    <t>Inf &amp; Parasit Dis Incl HIV W O.R. Proc</t>
  </si>
  <si>
    <t>Post-Op, Device Inf W O.R. Proc</t>
  </si>
  <si>
    <t>Mental Illness Diag W O.R. Proc</t>
  </si>
  <si>
    <t>Drug &amp; Alcohol Abuse, Ama</t>
  </si>
  <si>
    <t>Alc &amp; Drug Dep W Rehab or Detox</t>
  </si>
  <si>
    <t>Extensive or Proc for Other Comp of Tx</t>
  </si>
  <si>
    <t>Mod Extensive or Proc for Other Comp</t>
  </si>
  <si>
    <t xml:space="preserve">Non-Ext or Proc for Other Comp of Treat </t>
  </si>
  <si>
    <t xml:space="preserve">Hemorrhage or Hematoma Due to Comp </t>
  </si>
  <si>
    <t>Oth Inj and Poisoning Diags</t>
  </si>
  <si>
    <t xml:space="preserve">Overdose </t>
  </si>
  <si>
    <t>Ext 3rd Deg Burns W Skin Graft</t>
  </si>
  <si>
    <t>Burns W/Skin Grft Excp Extensive 3rd Deg</t>
  </si>
  <si>
    <t>Ext Burns W/O Skin Graft</t>
  </si>
  <si>
    <t>Proc W Diag of Rehab or Other</t>
  </si>
  <si>
    <t>HIV W Mult Maj Related Cond</t>
  </si>
  <si>
    <t>HIV W Maj Related Cond</t>
  </si>
  <si>
    <t>HIV W Mult Sig Related Cond</t>
  </si>
  <si>
    <t>Mult Sig Trauma W/O O.R. Proc</t>
  </si>
  <si>
    <t>All DRGs (1,304 DRGs + 2 error DRGs)</t>
  </si>
  <si>
    <t xml:space="preserve">Payment Rel. Wt. Pediatric </t>
  </si>
  <si>
    <t>Payment Rel. Wt. Adult</t>
  </si>
  <si>
    <t>Medicaid Care Category</t>
  </si>
  <si>
    <t>Is the last date of service equal to or greater than 10/1/2018?</t>
  </si>
  <si>
    <t>APR-DRG (Version 35)</t>
  </si>
  <si>
    <r>
      <t>3.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 3M is not responsible for the contents of this calculator.</t>
    </r>
  </si>
  <si>
    <t>Cost on a given stay must exceed this amount to be considered for outlier payment</t>
  </si>
  <si>
    <t>Is this stay eligible for a day outlier payment or a cost outlier payment?</t>
  </si>
  <si>
    <r>
      <t>6.</t>
    </r>
    <r>
      <rPr>
        <sz val="8"/>
        <color rgb="FF000000"/>
        <rFont val="Arial"/>
        <family val="2"/>
      </rPr>
      <t> </t>
    </r>
    <r>
      <rPr>
        <sz val="8"/>
        <rFont val="Arial"/>
        <family val="2"/>
      </rPr>
      <t>For some Medicaid Care Categories, “policy adjustors” increase the relative weight used for payment purposes. These increases were put in place to encourage beneficiary access to quality care. The Medicaid Care Category corresponds to APR-DRG assignment, as shown in the table below. Although application of policy adjustors almost always corresponds to the APR-DRG assignment, in cases of difference the Medicaid claims processing system will be taken as correct.</t>
    </r>
  </si>
  <si>
    <t>These values are set by Medicaid and should not be changed</t>
  </si>
  <si>
    <t>Applies if the Medicaid Care Category is Obstetric or Normal Newborn</t>
  </si>
  <si>
    <t>These values are returned by the claims processing system</t>
  </si>
  <si>
    <t>C21 &gt; C28</t>
  </si>
  <si>
    <t>The lower-of between C55 and C58, if the transfer adjustment calculation is performed, else use C55</t>
  </si>
  <si>
    <t>C69 * C30 (True loss times marginal cost percentage)</t>
  </si>
  <si>
    <t xml:space="preserve">Outlier eligible </t>
  </si>
  <si>
    <t>Interim claim payment, skip to line C94 for final interim payment</t>
  </si>
  <si>
    <t>Charge cap</t>
  </si>
  <si>
    <t>Out of state facilities should select the state where the service was rendered in the drop down window</t>
  </si>
  <si>
    <t>Determines which CCR to use; update to values will occur October 1 of each year</t>
  </si>
  <si>
    <t>(C57="Yes,"(C55/C48)*(C21 + 1))</t>
  </si>
  <si>
    <t>7. The "count" of stays refers to Mississippi Medicaid volume in SFY 2017 (July 1, 2016 to June 30, 2017, paid through January 29, 2018). It is included for the information of hospitals and other interested parties.</t>
  </si>
  <si>
    <t>Provider Name
(Out-of-State at Bottom of List)</t>
  </si>
  <si>
    <t>Effective with discharge dates on or after July 1, 2018</t>
  </si>
  <si>
    <t>Pediatric Transplant</t>
  </si>
  <si>
    <t>Adult Transplant</t>
  </si>
  <si>
    <t>Pediatric Misc</t>
  </si>
  <si>
    <t>Adult Misc</t>
  </si>
  <si>
    <t>Pediatric Respiratory</t>
  </si>
  <si>
    <t>Adult Respiratory</t>
  </si>
  <si>
    <t>Adult Circulatory</t>
  </si>
  <si>
    <t>Adult Gastrointestinal</t>
  </si>
  <si>
    <t>Normal Newborn</t>
  </si>
  <si>
    <t>Pediatric Mental Health</t>
  </si>
  <si>
    <t>Adult Mental Health</t>
  </si>
  <si>
    <t>Pediatric Rehab</t>
  </si>
  <si>
    <t>Adult Rehab</t>
  </si>
  <si>
    <t>Error Drg</t>
  </si>
  <si>
    <t>4. A "Frequently Asked Questions" document is available and is essential in understanding the payment method. This DRG Pricing Calculator is available in Excel and PDF formats. To download these documents, go to www.medicaid.ms.gov/provider/reimbursement.</t>
  </si>
  <si>
    <t>01384536</t>
  </si>
  <si>
    <t>25-3027</t>
  </si>
  <si>
    <t>Healthsouth Rehabilitation Hospital</t>
  </si>
  <si>
    <t>Jeff Anderson Regional Medical Center</t>
  </si>
  <si>
    <t xml:space="preserve">Panola Medical Center </t>
  </si>
  <si>
    <t xml:space="preserve">Gilmore Memorial Hospital </t>
  </si>
  <si>
    <t>Monroe Regional Medical Center</t>
  </si>
  <si>
    <t>Select Specialty Hospital- Belhaven</t>
  </si>
  <si>
    <t xml:space="preserve">Stays </t>
  </si>
  <si>
    <t>C80</t>
  </si>
  <si>
    <t>Lower-of between C87 and C16 (Charge Cap)</t>
  </si>
  <si>
    <t>(IF(AND(C49="C",C68=1),(C60+C70),IF(AND(C49="D",C73=1),(C60+C74),C60)),2)</t>
  </si>
  <si>
    <t>If C42 is between 740 and 776, return a value of 1 (yes), else return a value of 0 (no)</t>
  </si>
  <si>
    <t>Used to the applicable policy adjustor</t>
  </si>
  <si>
    <t>1= Prorated adjustment is applied, 0 = Prorated adjustment does not apply</t>
  </si>
  <si>
    <t>IF C78= 1,(C76/C48)*(C21+1),"NA")</t>
  </si>
  <si>
    <t>Mental health policy adjustor eligible, Y = 1, N= 0</t>
  </si>
  <si>
    <r>
      <t>Lower-of between C76 and C79</t>
    </r>
    <r>
      <rPr>
        <sz val="10"/>
        <rFont val="Arial"/>
        <family val="2"/>
      </rPr>
      <t xml:space="preserve">, if applicable </t>
    </r>
  </si>
  <si>
    <t>Actual 10/1/2017 CCR Based on Federal Register or Cost Report</t>
  </si>
  <si>
    <t>Look up from DRG table, T = Transplant, 0 = Not a Transplant</t>
  </si>
  <si>
    <t>(C21-C31)*C32, If negative, the day outlier does not apply</t>
  </si>
  <si>
    <t xml:space="preserve">A per stay amount per hospital that qualifies for medical education payment. Entered by the hospital. </t>
  </si>
  <si>
    <t xml:space="preserve">Trach, W Mv 96+ Hrs W Extensive Proc </t>
  </si>
  <si>
    <t xml:space="preserve">(C51="Yes",C53,(C84+C85)) (Interim Payment or DRG Payment Determination) </t>
  </si>
  <si>
    <t>IF(C86-C87-C88)&gt;0,C86-C87-C88,0); cannot be negative</t>
  </si>
  <si>
    <t>Is the estimated loss greater than outlier threshold and C62 equal to "Cost Outlier"? 1 = Yes, 0 = No</t>
  </si>
  <si>
    <t>A "Frequently Asked Questions" document is available and is essential in understanding the payment method. This DRG Pricing Calculator is available in both Excel and PDF formats. To download these documents, go to http://www.medicaid.ms.gov/provider/reimbursement.</t>
  </si>
  <si>
    <t>Does estimated loss exceed cost outlier threshold? Y = 1, N= 0</t>
  </si>
  <si>
    <r>
      <t xml:space="preserve">Are MCD covered days greater than </t>
    </r>
    <r>
      <rPr>
        <sz val="10"/>
        <color theme="1"/>
        <rFont val="Arial"/>
        <family val="2"/>
      </rPr>
      <t>the</t>
    </r>
    <r>
      <rPr>
        <sz val="10"/>
        <rFont val="Arial"/>
        <family val="2"/>
      </rPr>
      <t xml:space="preserve"> MH long stay threshold? Y = 1, N= 0</t>
    </r>
  </si>
  <si>
    <t>Source of CCR 10/1/2017</t>
  </si>
  <si>
    <t>Actual 10/1/2018 CCR Based on Federal Register or Cost Report</t>
  </si>
  <si>
    <t>08/17/18 Final Rule</t>
  </si>
  <si>
    <t>2017 Average for the Bed Class</t>
  </si>
  <si>
    <t>Cost Report Year End 2017</t>
  </si>
  <si>
    <t xml:space="preserve">2017 Average for the Bed Class. </t>
  </si>
  <si>
    <t>Provider closed 07/18/18</t>
  </si>
  <si>
    <t>09730779</t>
  </si>
  <si>
    <t>25-4011</t>
  </si>
  <si>
    <t>Gulfport Behavioral Health System</t>
  </si>
  <si>
    <t>10/01/17 Rate per 09/19/18 Cognos Report</t>
  </si>
  <si>
    <t>OK changed to 38.32% on 03/16/18</t>
  </si>
  <si>
    <t>OK 57.04% eff 04/25/18</t>
  </si>
  <si>
    <t>OK changed to 18.73% eff 12/30/17</t>
  </si>
  <si>
    <t>OK changed to 41.45% eff 12/30/17</t>
  </si>
  <si>
    <t>OK  changed to 16.57% eff 03/16/18</t>
  </si>
  <si>
    <t>1. This table updated October 2018, from sources as noted.</t>
  </si>
  <si>
    <t xml:space="preserve">Source of CCR 10/1/2018
</t>
  </si>
  <si>
    <t>Updated 10/01/2018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</si>
</sst>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quot;$&quot;#,##0"/>
    <numFmt numFmtId="169" formatCode="0.0_);[Red]\(0.0\)"/>
    <numFmt numFmtId="170" formatCode="#,##0.00000"/>
    <numFmt numFmtId="171" formatCode="0.00000"/>
    <numFmt numFmtId="172" formatCode="#,##0.00000_);\(#,##0.00000\)"/>
    <numFmt numFmtId="173" formatCode="[$-409]mmmm\ d\,\ yyyy;@"/>
  </numFmts>
  <fonts count="12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9"/>
      <color theme="0"/>
      <name val="Arial"/>
      <family val="2"/>
    </font>
    <font>
      <sz val="11"/>
      <color theme="1"/>
      <name val="Arial"/>
      <family val="2"/>
    </font>
    <font>
      <sz val="11"/>
      <color indexed="8"/>
      <name val="Arial Narrow"/>
      <family val="2"/>
    </font>
    <font>
      <sz val="11"/>
      <color theme="1"/>
      <name val="Arial Narrow"/>
      <family val="2"/>
    </font>
    <font>
      <b/>
      <sz val="9"/>
      <color indexed="9"/>
      <name val="Arial"/>
      <family val="2"/>
    </font>
    <font>
      <b/>
      <sz val="9"/>
      <name val="Arial"/>
      <family val="2"/>
    </font>
    <font>
      <sz val="9"/>
      <color theme="1"/>
      <name val="Arial"/>
      <family val="2"/>
    </font>
    <font>
      <sz val="10"/>
      <color indexed="8"/>
      <name val="Arial Narrow"/>
      <family val="2"/>
    </font>
    <font>
      <b/>
      <sz val="16"/>
      <color indexed="9"/>
      <name val="Arial"/>
      <family val="2"/>
    </font>
    <font>
      <sz val="10"/>
      <color theme="1"/>
      <name val="Arial"/>
      <family val="2"/>
    </font>
    <font>
      <b/>
      <sz val="16"/>
      <color theme="0"/>
      <name val="Arial"/>
      <family val="2"/>
    </font>
    <font>
      <sz val="16"/>
      <color theme="0"/>
      <name val="Arial"/>
      <family val="2"/>
    </font>
    <font>
      <sz val="16"/>
      <name val="Arial"/>
      <family val="2"/>
    </font>
    <font>
      <b/>
      <sz val="12"/>
      <name val="Arial"/>
      <family val="2"/>
    </font>
    <font>
      <sz val="12"/>
      <name val="Arial"/>
      <family val="2"/>
    </font>
    <font>
      <sz val="9"/>
      <color rgb="FF000000"/>
      <name val="Arial"/>
      <family val="2"/>
    </font>
    <font>
      <i/>
      <sz val="10"/>
      <color indexed="8"/>
      <name val="Arial"/>
      <family val="2"/>
    </font>
    <font>
      <i/>
      <sz val="10"/>
      <color theme="0"/>
      <name val="Arial"/>
      <family val="2"/>
    </font>
    <font>
      <sz val="10"/>
      <color indexed="8"/>
      <name val="Arial"/>
      <family val="2"/>
    </font>
    <font>
      <b/>
      <sz val="10"/>
      <name val="Arial"/>
      <family val="2"/>
    </font>
    <font>
      <sz val="11"/>
      <color theme="1"/>
      <name val="Calibri"/>
      <family val="2"/>
      <scheme val="minor"/>
    </font>
    <font>
      <sz val="8"/>
      <name val="Arial"/>
      <family val="2"/>
    </font>
    <font>
      <sz val="10"/>
      <name val="Xerox Sans"/>
      <family val="3"/>
    </font>
    <font>
      <b/>
      <sz val="10"/>
      <color theme="0"/>
      <name val="Arial"/>
      <family val="2"/>
    </font>
    <font>
      <sz val="10"/>
      <color rgb="FFFF0000"/>
      <name val="Arial"/>
      <family val="2"/>
    </font>
    <font>
      <b/>
      <sz val="10"/>
      <color theme="1"/>
      <name val="Arial"/>
      <family val="2"/>
    </font>
    <font>
      <sz val="10"/>
      <color theme="0"/>
      <name val="Arial"/>
      <family val="2"/>
    </font>
    <font>
      <b/>
      <sz val="10"/>
      <color indexed="9"/>
      <name val="Arial"/>
      <family val="2"/>
    </font>
    <font>
      <sz val="10"/>
      <color indexed="9"/>
      <name val="Arial"/>
      <family val="2"/>
    </font>
    <font>
      <b/>
      <i/>
      <sz val="10"/>
      <color theme="1"/>
      <name val="Arial"/>
      <family val="2"/>
    </font>
    <font>
      <b/>
      <sz val="18"/>
      <color indexed="9"/>
      <name val="Arial"/>
      <family val="2"/>
    </font>
    <font>
      <i/>
      <vertAlign val="superscript"/>
      <sz val="10"/>
      <color indexed="8"/>
      <name val="Arial"/>
      <family val="2"/>
    </font>
    <font>
      <i/>
      <sz val="10"/>
      <name val="Arial"/>
      <family val="2"/>
    </font>
    <font>
      <b/>
      <sz val="8"/>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b/>
      <sz val="11"/>
      <color indexed="9"/>
      <name val="Calibri"/>
      <family val="2"/>
    </font>
    <font>
      <sz val="11"/>
      <color indexed="8"/>
      <name val="Arial"/>
      <family val="2"/>
    </font>
    <font>
      <sz val="7"/>
      <color rgb="FF000000"/>
      <name val="Arial"/>
      <family val="2"/>
    </font>
    <font>
      <sz val="7"/>
      <color indexed="8"/>
      <name val="Arial"/>
      <family val="2"/>
    </font>
    <font>
      <i/>
      <sz val="11"/>
      <color indexed="23"/>
      <name val="Calibri"/>
      <family val="2"/>
    </font>
    <font>
      <i/>
      <sz val="10"/>
      <color rgb="FF7F7F7F"/>
      <name val="Arial"/>
      <family val="2"/>
    </font>
    <font>
      <i/>
      <sz val="10"/>
      <color indexed="23"/>
      <name val="Arial"/>
      <family val="2"/>
    </font>
    <font>
      <u/>
      <sz val="10"/>
      <color rgb="FF004488"/>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56"/>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u/>
      <sz val="11"/>
      <color theme="10"/>
      <name val="Calibri"/>
      <family val="2"/>
    </font>
    <font>
      <u/>
      <sz val="10"/>
      <color rgb="FF0066AA"/>
      <name val="Arial"/>
      <family val="2"/>
    </font>
    <font>
      <u/>
      <sz val="11"/>
      <color indexed="12"/>
      <name val="Calibri"/>
      <family val="2"/>
    </font>
    <font>
      <u/>
      <sz val="10"/>
      <color indexed="12"/>
      <name val="Arial"/>
      <family val="2"/>
    </font>
    <font>
      <u/>
      <sz val="12.1"/>
      <color theme="10"/>
      <name val="Calibri"/>
      <family val="2"/>
    </font>
    <font>
      <u/>
      <sz val="12"/>
      <color indexed="12"/>
      <name val="Times New Roman"/>
      <family val="1"/>
    </font>
    <font>
      <sz val="11"/>
      <color indexed="62"/>
      <name val="Calibri"/>
      <family val="2"/>
    </font>
    <font>
      <sz val="10"/>
      <color rgb="FF3F3F76"/>
      <name val="Arial"/>
      <family val="2"/>
    </font>
    <font>
      <sz val="10"/>
      <color indexed="62"/>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sz val="10"/>
      <name val="MS Sans Serif"/>
      <family val="2"/>
    </font>
    <font>
      <sz val="10"/>
      <color theme="1"/>
      <name val="Arial Narrow"/>
      <family val="2"/>
    </font>
    <font>
      <sz val="12"/>
      <color theme="1"/>
      <name val="Arial"/>
      <family val="2"/>
    </font>
    <font>
      <b/>
      <sz val="11"/>
      <color indexed="63"/>
      <name val="Calibri"/>
      <family val="2"/>
    </font>
    <font>
      <b/>
      <sz val="10"/>
      <color rgb="FF3F3F3F"/>
      <name val="Arial"/>
      <family val="2"/>
    </font>
    <font>
      <b/>
      <sz val="10"/>
      <color indexed="63"/>
      <name val="Arial"/>
      <family val="2"/>
    </font>
    <font>
      <b/>
      <sz val="10"/>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0"/>
      <name val="Arial"/>
      <family val="2"/>
    </font>
    <font>
      <vertAlign val="superscript"/>
      <sz val="8"/>
      <color indexed="8"/>
      <name val="Arial"/>
      <family val="2"/>
    </font>
    <font>
      <sz val="8"/>
      <color indexed="8"/>
      <name val="Arial"/>
      <family val="2"/>
    </font>
    <font>
      <sz val="8"/>
      <color rgb="FF000000"/>
      <name val="Arial"/>
      <family val="2"/>
    </font>
    <font>
      <u/>
      <sz val="10"/>
      <color theme="10"/>
      <name val="Arial"/>
      <family val="2"/>
    </font>
  </fonts>
  <fills count="6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indexed="9"/>
        <bgColor indexed="64"/>
      </patternFill>
    </fill>
    <fill>
      <patternFill patternType="solid">
        <fgColor rgb="FF2895D5"/>
        <bgColor indexed="64"/>
      </patternFill>
    </fill>
    <fill>
      <patternFill patternType="solid">
        <fgColor rgb="FFBEDFF2"/>
        <bgColor indexed="64"/>
      </patternFill>
    </fill>
    <fill>
      <patternFill patternType="solid">
        <fgColor rgb="FF7EBFE6"/>
        <bgColor indexed="64"/>
      </patternFill>
    </fill>
    <fill>
      <patternFill patternType="solid">
        <fgColor rgb="FFE9F4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44">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7053AA"/>
      </left>
      <right style="thin">
        <color rgb="FF7053AA"/>
      </right>
      <top style="thin">
        <color rgb="FF7053AA"/>
      </top>
      <bottom style="medium">
        <color rgb="FF7053AA"/>
      </bottom>
      <diagonal/>
    </border>
    <border>
      <left style="thin">
        <color indexed="54"/>
      </left>
      <right style="thin">
        <color indexed="54"/>
      </right>
      <top style="thin">
        <color indexed="54"/>
      </top>
      <bottom style="medium">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rgb="FF7053AA"/>
      </right>
      <top/>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446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12" fillId="0" borderId="0" applyFont="0" applyFill="0" applyBorder="0" applyAlignment="0" applyProtection="0"/>
    <xf numFmtId="0" fontId="12" fillId="0" borderId="0"/>
    <xf numFmtId="0" fontId="17" fillId="0" borderId="0"/>
    <xf numFmtId="0" fontId="12" fillId="0" borderId="0"/>
    <xf numFmtId="9" fontId="12"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0" fontId="23" fillId="0" borderId="0"/>
    <xf numFmtId="0" fontId="12" fillId="0" borderId="0"/>
    <xf numFmtId="0" fontId="11" fillId="0" borderId="0"/>
    <xf numFmtId="9" fontId="11" fillId="0" borderId="0" applyFont="0" applyFill="0" applyBorder="0" applyAlignment="0" applyProtection="0"/>
    <xf numFmtId="0" fontId="36" fillId="0" borderId="0"/>
    <xf numFmtId="43" fontId="34" fillId="0" borderId="0" applyFont="0" applyFill="0" applyBorder="0" applyAlignment="0" applyProtection="0"/>
    <xf numFmtId="43"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4" fillId="0" borderId="0"/>
    <xf numFmtId="0" fontId="36" fillId="0" borderId="0"/>
    <xf numFmtId="43" fontId="11" fillId="0" borderId="0" applyFont="0" applyFill="0" applyBorder="0" applyAlignment="0" applyProtection="0"/>
    <xf numFmtId="0" fontId="34" fillId="0" borderId="0"/>
    <xf numFmtId="0" fontId="12" fillId="0" borderId="0"/>
    <xf numFmtId="43" fontId="34" fillId="0" borderId="0" applyFont="0" applyFill="0" applyBorder="0" applyAlignment="0" applyProtection="0"/>
    <xf numFmtId="44" fontId="34" fillId="0" borderId="0" applyFont="0" applyFill="0" applyBorder="0" applyAlignment="0" applyProtection="0"/>
    <xf numFmtId="0" fontId="34" fillId="0" borderId="0"/>
    <xf numFmtId="44" fontId="11" fillId="0" borderId="0" applyFont="0" applyFill="0" applyBorder="0" applyAlignment="0" applyProtection="0"/>
    <xf numFmtId="0" fontId="34" fillId="0" borderId="0"/>
    <xf numFmtId="0" fontId="34"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6" fillId="0" borderId="0"/>
    <xf numFmtId="44" fontId="1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2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9" fontId="6" fillId="0" borderId="0" applyFont="0" applyFill="0" applyBorder="0" applyAlignment="0" applyProtection="0"/>
    <xf numFmtId="0" fontId="6" fillId="0" borderId="0"/>
    <xf numFmtId="0" fontId="12" fillId="0" borderId="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4"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32" fillId="41" borderId="0" applyNumberFormat="0" applyBorder="0" applyAlignment="0" applyProtection="0"/>
    <xf numFmtId="173" fontId="32"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4"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32" fillId="42" borderId="0" applyNumberFormat="0" applyBorder="0" applyAlignment="0" applyProtection="0"/>
    <xf numFmtId="173" fontId="32"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4"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32" fillId="43" borderId="0" applyNumberFormat="0" applyBorder="0" applyAlignment="0" applyProtection="0"/>
    <xf numFmtId="173" fontId="32"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4"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32" fillId="44" borderId="0" applyNumberFormat="0" applyBorder="0" applyAlignment="0" applyProtection="0"/>
    <xf numFmtId="173" fontId="32" fillId="44" borderId="0" applyNumberFormat="0" applyBorder="0" applyAlignment="0" applyProtection="0"/>
    <xf numFmtId="0" fontId="4" fillId="30" borderId="0" applyNumberFormat="0" applyBorder="0" applyAlignment="0" applyProtection="0"/>
    <xf numFmtId="173" fontId="4" fillId="30" borderId="0" applyNumberFormat="0" applyBorder="0" applyAlignment="0" applyProtection="0"/>
    <xf numFmtId="173" fontId="4" fillId="30" borderId="0" applyNumberFormat="0" applyBorder="0" applyAlignment="0" applyProtection="0"/>
    <xf numFmtId="0" fontId="4" fillId="30"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4"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32" fillId="45" borderId="0" applyNumberFormat="0" applyBorder="0" applyAlignment="0" applyProtection="0"/>
    <xf numFmtId="173" fontId="32"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32" fillId="46" borderId="0" applyNumberFormat="0" applyBorder="0" applyAlignment="0" applyProtection="0"/>
    <xf numFmtId="173" fontId="32"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4"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2" fillId="47" borderId="0" applyNumberFormat="0" applyBorder="0" applyAlignment="0" applyProtection="0"/>
    <xf numFmtId="173" fontId="32"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4"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32" fillId="48" borderId="0" applyNumberFormat="0" applyBorder="0" applyAlignment="0" applyProtection="0"/>
    <xf numFmtId="173" fontId="32"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4"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32" fillId="49" borderId="0" applyNumberFormat="0" applyBorder="0" applyAlignment="0" applyProtection="0"/>
    <xf numFmtId="173" fontId="32"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4"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32" fillId="44" borderId="0" applyNumberFormat="0" applyBorder="0" applyAlignment="0" applyProtection="0"/>
    <xf numFmtId="173" fontId="32"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4"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32" fillId="47" borderId="0" applyNumberFormat="0" applyBorder="0" applyAlignment="0" applyProtection="0"/>
    <xf numFmtId="173" fontId="32"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4"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32" fillId="50" borderId="0" applyNumberFormat="0" applyBorder="0" applyAlignment="0" applyProtection="0"/>
    <xf numFmtId="173" fontId="32"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4" fillId="20" borderId="0" applyNumberFormat="0" applyBorder="0" applyAlignment="0" applyProtection="0"/>
    <xf numFmtId="0" fontId="40"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73" fontId="67" fillId="51" borderId="0" applyNumberFormat="0" applyBorder="0" applyAlignment="0" applyProtection="0"/>
    <xf numFmtId="0" fontId="67" fillId="51" borderId="0" applyNumberFormat="0" applyBorder="0" applyAlignment="0" applyProtection="0"/>
    <xf numFmtId="173" fontId="67" fillId="51" borderId="0" applyNumberFormat="0" applyBorder="0" applyAlignment="0" applyProtection="0"/>
    <xf numFmtId="0" fontId="42" fillId="51" borderId="0" applyNumberFormat="0" applyBorder="0" applyAlignment="0" applyProtection="0"/>
    <xf numFmtId="173" fontId="42"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4" fillId="24" borderId="0" applyNumberFormat="0" applyBorder="0" applyAlignment="0" applyProtection="0"/>
    <xf numFmtId="0" fontId="40"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173" fontId="67" fillId="48" borderId="0" applyNumberFormat="0" applyBorder="0" applyAlignment="0" applyProtection="0"/>
    <xf numFmtId="0" fontId="67" fillId="48" borderId="0" applyNumberFormat="0" applyBorder="0" applyAlignment="0" applyProtection="0"/>
    <xf numFmtId="173" fontId="67" fillId="48" borderId="0" applyNumberFormat="0" applyBorder="0" applyAlignment="0" applyProtection="0"/>
    <xf numFmtId="0" fontId="42" fillId="48" borderId="0" applyNumberFormat="0" applyBorder="0" applyAlignment="0" applyProtection="0"/>
    <xf numFmtId="173" fontId="42"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4" fillId="28" borderId="0" applyNumberFormat="0" applyBorder="0" applyAlignment="0" applyProtection="0"/>
    <xf numFmtId="0" fontId="40"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73" fontId="67" fillId="49" borderId="0" applyNumberFormat="0" applyBorder="0" applyAlignment="0" applyProtection="0"/>
    <xf numFmtId="0" fontId="67" fillId="49" borderId="0" applyNumberFormat="0" applyBorder="0" applyAlignment="0" applyProtection="0"/>
    <xf numFmtId="173" fontId="67" fillId="49" borderId="0" applyNumberFormat="0" applyBorder="0" applyAlignment="0" applyProtection="0"/>
    <xf numFmtId="0" fontId="42" fillId="49" borderId="0" applyNumberFormat="0" applyBorder="0" applyAlignment="0" applyProtection="0"/>
    <xf numFmtId="173" fontId="42"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4" fillId="32" borderId="0" applyNumberFormat="0" applyBorder="0" applyAlignment="0" applyProtection="0"/>
    <xf numFmtId="0" fontId="40"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173" fontId="67" fillId="52" borderId="0" applyNumberFormat="0" applyBorder="0" applyAlignment="0" applyProtection="0"/>
    <xf numFmtId="0" fontId="67" fillId="52" borderId="0" applyNumberFormat="0" applyBorder="0" applyAlignment="0" applyProtection="0"/>
    <xf numFmtId="173" fontId="67" fillId="52" borderId="0" applyNumberFormat="0" applyBorder="0" applyAlignment="0" applyProtection="0"/>
    <xf numFmtId="0" fontId="42" fillId="52" borderId="0" applyNumberFormat="0" applyBorder="0" applyAlignment="0" applyProtection="0"/>
    <xf numFmtId="173" fontId="42"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4" fillId="36" borderId="0" applyNumberFormat="0" applyBorder="0" applyAlignment="0" applyProtection="0"/>
    <xf numFmtId="0" fontId="40"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173" fontId="67" fillId="53" borderId="0" applyNumberFormat="0" applyBorder="0" applyAlignment="0" applyProtection="0"/>
    <xf numFmtId="0" fontId="67" fillId="53" borderId="0" applyNumberFormat="0" applyBorder="0" applyAlignment="0" applyProtection="0"/>
    <xf numFmtId="173" fontId="67" fillId="53" borderId="0" applyNumberFormat="0" applyBorder="0" applyAlignment="0" applyProtection="0"/>
    <xf numFmtId="0" fontId="42" fillId="53" borderId="0" applyNumberFormat="0" applyBorder="0" applyAlignment="0" applyProtection="0"/>
    <xf numFmtId="173" fontId="42"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4" fillId="40" borderId="0" applyNumberFormat="0" applyBorder="0" applyAlignment="0" applyProtection="0"/>
    <xf numFmtId="0" fontId="40"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173" fontId="67" fillId="54" borderId="0" applyNumberFormat="0" applyBorder="0" applyAlignment="0" applyProtection="0"/>
    <xf numFmtId="0" fontId="67" fillId="54" borderId="0" applyNumberFormat="0" applyBorder="0" applyAlignment="0" applyProtection="0"/>
    <xf numFmtId="173" fontId="67" fillId="54" borderId="0" applyNumberFormat="0" applyBorder="0" applyAlignment="0" applyProtection="0"/>
    <xf numFmtId="0" fontId="42" fillId="54" borderId="0" applyNumberFormat="0" applyBorder="0" applyAlignment="0" applyProtection="0"/>
    <xf numFmtId="173" fontId="42"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4" fillId="17" borderId="0" applyNumberFormat="0" applyBorder="0" applyAlignment="0" applyProtection="0"/>
    <xf numFmtId="0" fontId="40"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173" fontId="67" fillId="55" borderId="0" applyNumberFormat="0" applyBorder="0" applyAlignment="0" applyProtection="0"/>
    <xf numFmtId="0" fontId="67" fillId="55" borderId="0" applyNumberFormat="0" applyBorder="0" applyAlignment="0" applyProtection="0"/>
    <xf numFmtId="173" fontId="67" fillId="55" borderId="0" applyNumberFormat="0" applyBorder="0" applyAlignment="0" applyProtection="0"/>
    <xf numFmtId="0" fontId="42" fillId="55" borderId="0" applyNumberFormat="0" applyBorder="0" applyAlignment="0" applyProtection="0"/>
    <xf numFmtId="173" fontId="42"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4" fillId="21" borderId="0" applyNumberFormat="0" applyBorder="0" applyAlignment="0" applyProtection="0"/>
    <xf numFmtId="0" fontId="40"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173" fontId="67" fillId="56" borderId="0" applyNumberFormat="0" applyBorder="0" applyAlignment="0" applyProtection="0"/>
    <xf numFmtId="0" fontId="67" fillId="56" borderId="0" applyNumberFormat="0" applyBorder="0" applyAlignment="0" applyProtection="0"/>
    <xf numFmtId="173" fontId="67" fillId="56" borderId="0" applyNumberFormat="0" applyBorder="0" applyAlignment="0" applyProtection="0"/>
    <xf numFmtId="0" fontId="42" fillId="56" borderId="0" applyNumberFormat="0" applyBorder="0" applyAlignment="0" applyProtection="0"/>
    <xf numFmtId="173" fontId="42"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4" fillId="25" borderId="0" applyNumberFormat="0" applyBorder="0" applyAlignment="0" applyProtection="0"/>
    <xf numFmtId="0" fontId="40"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173" fontId="67" fillId="57" borderId="0" applyNumberFormat="0" applyBorder="0" applyAlignment="0" applyProtection="0"/>
    <xf numFmtId="0" fontId="67" fillId="57" borderId="0" applyNumberFormat="0" applyBorder="0" applyAlignment="0" applyProtection="0"/>
    <xf numFmtId="173" fontId="67" fillId="57" borderId="0" applyNumberFormat="0" applyBorder="0" applyAlignment="0" applyProtection="0"/>
    <xf numFmtId="0" fontId="42" fillId="57" borderId="0" applyNumberFormat="0" applyBorder="0" applyAlignment="0" applyProtection="0"/>
    <xf numFmtId="173" fontId="42"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4" fillId="29" borderId="0" applyNumberFormat="0" applyBorder="0" applyAlignment="0" applyProtection="0"/>
    <xf numFmtId="0" fontId="40"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73" fontId="67" fillId="52" borderId="0" applyNumberFormat="0" applyBorder="0" applyAlignment="0" applyProtection="0"/>
    <xf numFmtId="0" fontId="67" fillId="52" borderId="0" applyNumberFormat="0" applyBorder="0" applyAlignment="0" applyProtection="0"/>
    <xf numFmtId="173" fontId="67" fillId="52" borderId="0" applyNumberFormat="0" applyBorder="0" applyAlignment="0" applyProtection="0"/>
    <xf numFmtId="0" fontId="42" fillId="52" borderId="0" applyNumberFormat="0" applyBorder="0" applyAlignment="0" applyProtection="0"/>
    <xf numFmtId="173" fontId="42" fillId="52" borderId="0" applyNumberFormat="0" applyBorder="0" applyAlignment="0" applyProtection="0"/>
    <xf numFmtId="0" fontId="64" fillId="29" borderId="0" applyNumberFormat="0" applyBorder="0" applyAlignment="0" applyProtection="0"/>
    <xf numFmtId="173" fontId="64" fillId="29" borderId="0" applyNumberFormat="0" applyBorder="0" applyAlignment="0" applyProtection="0"/>
    <xf numFmtId="0" fontId="64" fillId="29"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4" fillId="33" borderId="0" applyNumberFormat="0" applyBorder="0" applyAlignment="0" applyProtection="0"/>
    <xf numFmtId="0" fontId="40"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173" fontId="67" fillId="53" borderId="0" applyNumberFormat="0" applyBorder="0" applyAlignment="0" applyProtection="0"/>
    <xf numFmtId="0" fontId="67" fillId="53" borderId="0" applyNumberFormat="0" applyBorder="0" applyAlignment="0" applyProtection="0"/>
    <xf numFmtId="173" fontId="67" fillId="53" borderId="0" applyNumberFormat="0" applyBorder="0" applyAlignment="0" applyProtection="0"/>
    <xf numFmtId="0" fontId="42" fillId="53" borderId="0" applyNumberFormat="0" applyBorder="0" applyAlignment="0" applyProtection="0"/>
    <xf numFmtId="173" fontId="42"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4" fillId="37" borderId="0" applyNumberFormat="0" applyBorder="0" applyAlignment="0" applyProtection="0"/>
    <xf numFmtId="0" fontId="40"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173" fontId="67" fillId="58" borderId="0" applyNumberFormat="0" applyBorder="0" applyAlignment="0" applyProtection="0"/>
    <xf numFmtId="0" fontId="67" fillId="58" borderId="0" applyNumberFormat="0" applyBorder="0" applyAlignment="0" applyProtection="0"/>
    <xf numFmtId="173" fontId="67" fillId="58" borderId="0" applyNumberFormat="0" applyBorder="0" applyAlignment="0" applyProtection="0"/>
    <xf numFmtId="0" fontId="42" fillId="58" borderId="0" applyNumberFormat="0" applyBorder="0" applyAlignment="0" applyProtection="0"/>
    <xf numFmtId="173" fontId="42"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54" fillId="11" borderId="0" applyNumberFormat="0" applyBorder="0" applyAlignment="0" applyProtection="0"/>
    <xf numFmtId="0" fontId="69"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173" fontId="68" fillId="42" borderId="0" applyNumberFormat="0" applyBorder="0" applyAlignment="0" applyProtection="0"/>
    <xf numFmtId="0" fontId="68" fillId="42" borderId="0" applyNumberFormat="0" applyBorder="0" applyAlignment="0" applyProtection="0"/>
    <xf numFmtId="173" fontId="68" fillId="42" borderId="0" applyNumberFormat="0" applyBorder="0" applyAlignment="0" applyProtection="0"/>
    <xf numFmtId="0" fontId="70" fillId="42" borderId="0" applyNumberFormat="0" applyBorder="0" applyAlignment="0" applyProtection="0"/>
    <xf numFmtId="173" fontId="70"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58" fillId="14" borderId="21" applyNumberFormat="0" applyAlignment="0" applyProtection="0"/>
    <xf numFmtId="0" fontId="72" fillId="14" borderId="21" applyNumberFormat="0" applyAlignment="0" applyProtection="0"/>
    <xf numFmtId="0" fontId="58" fillId="14" borderId="21" applyNumberFormat="0" applyAlignment="0" applyProtection="0"/>
    <xf numFmtId="0" fontId="58" fillId="14" borderId="21"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3" fillId="59" borderId="27" applyNumberFormat="0" applyAlignment="0" applyProtection="0"/>
    <xf numFmtId="0" fontId="73" fillId="59" borderId="27" applyNumberFormat="0" applyAlignment="0" applyProtection="0"/>
    <xf numFmtId="173" fontId="73" fillId="59" borderId="27" applyNumberFormat="0" applyAlignment="0" applyProtection="0"/>
    <xf numFmtId="0" fontId="73" fillId="59" borderId="27" applyNumberFormat="0" applyAlignment="0" applyProtection="0"/>
    <xf numFmtId="173" fontId="73" fillId="59" borderId="27" applyNumberFormat="0" applyAlignment="0" applyProtection="0"/>
    <xf numFmtId="173" fontId="73"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1" fillId="59" borderId="27" applyNumberFormat="0" applyAlignment="0" applyProtection="0"/>
    <xf numFmtId="0" fontId="74" fillId="60" borderId="28" applyNumberFormat="0" applyAlignment="0" applyProtection="0"/>
    <xf numFmtId="0" fontId="74" fillId="60" borderId="28" applyNumberFormat="0" applyAlignment="0" applyProtection="0"/>
    <xf numFmtId="0" fontId="74" fillId="60" borderId="28" applyNumberFormat="0" applyAlignment="0" applyProtection="0"/>
    <xf numFmtId="0" fontId="60" fillId="15" borderId="24" applyNumberFormat="0" applyAlignment="0" applyProtection="0"/>
    <xf numFmtId="0" fontId="37" fillId="15" borderId="24" applyNumberFormat="0" applyAlignment="0" applyProtection="0"/>
    <xf numFmtId="0" fontId="60" fillId="15" borderId="24" applyNumberFormat="0" applyAlignment="0" applyProtection="0"/>
    <xf numFmtId="0" fontId="60" fillId="15" borderId="24" applyNumberFormat="0" applyAlignment="0" applyProtection="0"/>
    <xf numFmtId="173" fontId="74" fillId="60" borderId="28" applyNumberFormat="0" applyAlignment="0" applyProtection="0"/>
    <xf numFmtId="0" fontId="74" fillId="60" borderId="28" applyNumberFormat="0" applyAlignment="0" applyProtection="0"/>
    <xf numFmtId="173" fontId="74" fillId="60" borderId="28" applyNumberFormat="0" applyAlignment="0" applyProtection="0"/>
    <xf numFmtId="0" fontId="41" fillId="60" borderId="28" applyNumberFormat="0" applyAlignment="0" applyProtection="0"/>
    <xf numFmtId="173" fontId="41" fillId="60" borderId="28" applyNumberFormat="0" applyAlignment="0" applyProtection="0"/>
    <xf numFmtId="0" fontId="74" fillId="60" borderId="28" applyNumberFormat="0" applyAlignment="0" applyProtection="0"/>
    <xf numFmtId="0" fontId="74" fillId="60" borderId="28" applyNumberFormat="0" applyAlignment="0" applyProtection="0"/>
    <xf numFmtId="0" fontId="74" fillId="60" borderId="28" applyNumberFormat="0" applyAlignment="0" applyProtection="0"/>
    <xf numFmtId="0" fontId="74" fillId="60" borderId="28" applyNumberFormat="0" applyAlignment="0" applyProtection="0"/>
    <xf numFmtId="0" fontId="74" fillId="60" borderId="28"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3" fontId="12"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0" fontId="76" fillId="0" borderId="29">
      <alignment horizontal="left"/>
    </xf>
    <xf numFmtId="173" fontId="76" fillId="0" borderId="29">
      <alignment horizontal="left"/>
    </xf>
    <xf numFmtId="0" fontId="77" fillId="0" borderId="30">
      <alignment horizontal="left"/>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2" fillId="0" borderId="0" applyNumberFormat="0" applyFill="0" applyBorder="0" applyAlignment="0" applyProtection="0"/>
    <xf numFmtId="0" fontId="7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3" fontId="78" fillId="0" borderId="0" applyNumberFormat="0" applyFill="0" applyBorder="0" applyAlignment="0" applyProtection="0"/>
    <xf numFmtId="0" fontId="78" fillId="0" borderId="0" applyNumberFormat="0" applyFill="0" applyBorder="0" applyAlignment="0" applyProtection="0"/>
    <xf numFmtId="173" fontId="78" fillId="0" borderId="0" applyNumberFormat="0" applyFill="0" applyBorder="0" applyAlignment="0" applyProtection="0"/>
    <xf numFmtId="0" fontId="80" fillId="0" borderId="0" applyNumberFormat="0" applyFill="0" applyBorder="0" applyAlignment="0" applyProtection="0"/>
    <xf numFmtId="173" fontId="8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1" fillId="0" borderId="0" applyNumberFormat="0" applyFill="0" applyBorder="0" applyAlignment="0" applyProtection="0"/>
    <xf numFmtId="173" fontId="81" fillId="0" borderId="0" applyNumberFormat="0" applyFill="0" applyBorder="0" applyAlignment="0" applyProtection="0"/>
    <xf numFmtId="0" fontId="81" fillId="0" borderId="0" applyNumberFormat="0" applyFill="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53" fillId="10" borderId="0" applyNumberFormat="0" applyBorder="0" applyAlignment="0" applyProtection="0"/>
    <xf numFmtId="0" fontId="8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173" fontId="82" fillId="43" borderId="0" applyNumberFormat="0" applyBorder="0" applyAlignment="0" applyProtection="0"/>
    <xf numFmtId="0" fontId="82" fillId="43" borderId="0" applyNumberFormat="0" applyBorder="0" applyAlignment="0" applyProtection="0"/>
    <xf numFmtId="173" fontId="82" fillId="43" borderId="0" applyNumberFormat="0" applyBorder="0" applyAlignment="0" applyProtection="0"/>
    <xf numFmtId="0" fontId="84" fillId="43" borderId="0" applyNumberFormat="0" applyBorder="0" applyAlignment="0" applyProtection="0"/>
    <xf numFmtId="173" fontId="84"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5" fillId="0" borderId="31" applyNumberFormat="0" applyFill="0" applyAlignment="0" applyProtection="0"/>
    <xf numFmtId="0" fontId="85" fillId="0" borderId="31" applyNumberFormat="0" applyFill="0" applyAlignment="0" applyProtection="0"/>
    <xf numFmtId="0" fontId="85" fillId="0" borderId="31" applyNumberFormat="0" applyFill="0" applyAlignment="0" applyProtection="0"/>
    <xf numFmtId="0" fontId="50" fillId="0" borderId="18" applyNumberFormat="0" applyFill="0" applyAlignment="0" applyProtection="0"/>
    <xf numFmtId="0" fontId="86"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173" fontId="85" fillId="0" borderId="31" applyNumberFormat="0" applyFill="0" applyAlignment="0" applyProtection="0"/>
    <xf numFmtId="0" fontId="85" fillId="0" borderId="31" applyNumberFormat="0" applyFill="0" applyAlignment="0" applyProtection="0"/>
    <xf numFmtId="173" fontId="85" fillId="0" borderId="31" applyNumberFormat="0" applyFill="0" applyAlignment="0" applyProtection="0"/>
    <xf numFmtId="0" fontId="87" fillId="0" borderId="31" applyNumberFormat="0" applyFill="0" applyAlignment="0" applyProtection="0"/>
    <xf numFmtId="173" fontId="87" fillId="0" borderId="31" applyNumberFormat="0" applyFill="0" applyAlignment="0" applyProtection="0"/>
    <xf numFmtId="0" fontId="85" fillId="0" borderId="31" applyNumberFormat="0" applyFill="0" applyAlignment="0" applyProtection="0"/>
    <xf numFmtId="0" fontId="85" fillId="0" borderId="31" applyNumberFormat="0" applyFill="0" applyAlignment="0" applyProtection="0"/>
    <xf numFmtId="0" fontId="85" fillId="0" borderId="31" applyNumberFormat="0" applyFill="0" applyAlignment="0" applyProtection="0"/>
    <xf numFmtId="0" fontId="85" fillId="0" borderId="31" applyNumberFormat="0" applyFill="0" applyAlignment="0" applyProtection="0"/>
    <xf numFmtId="0" fontId="85" fillId="0" borderId="31"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51" fillId="0" borderId="19" applyNumberFormat="0" applyFill="0" applyAlignment="0" applyProtection="0"/>
    <xf numFmtId="0" fontId="89" fillId="0" borderId="19" applyNumberFormat="0" applyFill="0" applyAlignment="0" applyProtection="0"/>
    <xf numFmtId="0" fontId="51" fillId="0" borderId="19" applyNumberFormat="0" applyFill="0" applyAlignment="0" applyProtection="0"/>
    <xf numFmtId="0" fontId="51" fillId="0" borderId="19" applyNumberFormat="0" applyFill="0" applyAlignment="0" applyProtection="0"/>
    <xf numFmtId="173" fontId="88" fillId="0" borderId="32" applyNumberFormat="0" applyFill="0" applyAlignment="0" applyProtection="0"/>
    <xf numFmtId="0" fontId="88" fillId="0" borderId="32" applyNumberFormat="0" applyFill="0" applyAlignment="0" applyProtection="0"/>
    <xf numFmtId="173" fontId="88" fillId="0" borderId="32" applyNumberFormat="0" applyFill="0" applyAlignment="0" applyProtection="0"/>
    <xf numFmtId="0" fontId="90" fillId="0" borderId="32" applyNumberFormat="0" applyFill="0" applyAlignment="0" applyProtection="0"/>
    <xf numFmtId="173" fontId="90"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52" fillId="0" borderId="20" applyNumberFormat="0" applyFill="0" applyAlignment="0" applyProtection="0"/>
    <xf numFmtId="0" fontId="9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173" fontId="91" fillId="0" borderId="33" applyNumberFormat="0" applyFill="0" applyAlignment="0" applyProtection="0"/>
    <xf numFmtId="0" fontId="91" fillId="0" borderId="33" applyNumberFormat="0" applyFill="0" applyAlignment="0" applyProtection="0"/>
    <xf numFmtId="173" fontId="91" fillId="0" borderId="33" applyNumberFormat="0" applyFill="0" applyAlignment="0" applyProtection="0"/>
    <xf numFmtId="0" fontId="93" fillId="0" borderId="33" applyNumberFormat="0" applyFill="0" applyAlignment="0" applyProtection="0"/>
    <xf numFmtId="173" fontId="93"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2" fillId="0" borderId="0" applyNumberFormat="0" applyFill="0" applyBorder="0" applyAlignment="0" applyProtection="0"/>
    <xf numFmtId="0" fontId="9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3" fontId="91" fillId="0" borderId="0" applyNumberFormat="0" applyFill="0" applyBorder="0" applyAlignment="0" applyProtection="0"/>
    <xf numFmtId="0" fontId="91" fillId="0" borderId="0" applyNumberFormat="0" applyFill="0" applyBorder="0" applyAlignment="0" applyProtection="0"/>
    <xf numFmtId="173" fontId="91" fillId="0" borderId="0" applyNumberFormat="0" applyFill="0" applyBorder="0" applyAlignment="0" applyProtection="0"/>
    <xf numFmtId="0" fontId="93" fillId="0" borderId="0" applyNumberFormat="0" applyFill="0" applyBorder="0" applyAlignment="0" applyProtection="0"/>
    <xf numFmtId="173" fontId="9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xf numFmtId="173"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173"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73"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56" fillId="13" borderId="21" applyNumberFormat="0" applyAlignment="0" applyProtection="0"/>
    <xf numFmtId="0" fontId="101" fillId="13" borderId="21" applyNumberFormat="0" applyAlignment="0" applyProtection="0"/>
    <xf numFmtId="0" fontId="56" fillId="13" borderId="21" applyNumberFormat="0" applyAlignment="0" applyProtection="0"/>
    <xf numFmtId="0" fontId="56" fillId="13" borderId="21"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2" fillId="46" borderId="27" applyNumberFormat="0" applyAlignment="0" applyProtection="0"/>
    <xf numFmtId="0" fontId="102" fillId="46" borderId="27" applyNumberFormat="0" applyAlignment="0" applyProtection="0"/>
    <xf numFmtId="173" fontId="102" fillId="46" borderId="27" applyNumberFormat="0" applyAlignment="0" applyProtection="0"/>
    <xf numFmtId="0" fontId="102" fillId="46" borderId="27" applyNumberFormat="0" applyAlignment="0" applyProtection="0"/>
    <xf numFmtId="173" fontId="102" fillId="46" borderId="27" applyNumberFormat="0" applyAlignment="0" applyProtection="0"/>
    <xf numFmtId="173" fontId="102"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0" fillId="46" borderId="27" applyNumberFormat="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59" fillId="0" borderId="23" applyNumberFormat="0" applyFill="0" applyAlignment="0" applyProtection="0"/>
    <xf numFmtId="0" fontId="104"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173" fontId="103" fillId="0" borderId="34" applyNumberFormat="0" applyFill="0" applyAlignment="0" applyProtection="0"/>
    <xf numFmtId="0" fontId="103" fillId="0" borderId="34" applyNumberFormat="0" applyFill="0" applyAlignment="0" applyProtection="0"/>
    <xf numFmtId="173" fontId="103" fillId="0" borderId="34" applyNumberFormat="0" applyFill="0" applyAlignment="0" applyProtection="0"/>
    <xf numFmtId="0" fontId="105" fillId="0" borderId="34" applyNumberFormat="0" applyFill="0" applyAlignment="0" applyProtection="0"/>
    <xf numFmtId="173" fontId="105"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55" fillId="12" borderId="0" applyNumberFormat="0" applyBorder="0" applyAlignment="0" applyProtection="0"/>
    <xf numFmtId="0" fontId="107"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173" fontId="106" fillId="61" borderId="0" applyNumberFormat="0" applyBorder="0" applyAlignment="0" applyProtection="0"/>
    <xf numFmtId="0" fontId="106" fillId="61" borderId="0" applyNumberFormat="0" applyBorder="0" applyAlignment="0" applyProtection="0"/>
    <xf numFmtId="173" fontId="106" fillId="61" borderId="0" applyNumberFormat="0" applyBorder="0" applyAlignment="0" applyProtection="0"/>
    <xf numFmtId="0" fontId="108" fillId="61" borderId="0" applyNumberFormat="0" applyBorder="0" applyAlignment="0" applyProtection="0"/>
    <xf numFmtId="173" fontId="108"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4"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66"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12"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9" fillId="0" borderId="0"/>
    <xf numFmtId="0" fontId="4" fillId="0" borderId="0"/>
    <xf numFmtId="0" fontId="4"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12" fillId="0" borderId="0"/>
    <xf numFmtId="0" fontId="4" fillId="0" borderId="0"/>
    <xf numFmtId="0" fontId="6" fillId="0" borderId="0"/>
    <xf numFmtId="0" fontId="6" fillId="0" borderId="0"/>
    <xf numFmtId="0" fontId="4" fillId="0" borderId="0"/>
    <xf numFmtId="0" fontId="12" fillId="0" borderId="0"/>
    <xf numFmtId="0" fontId="12" fillId="0" borderId="0"/>
    <xf numFmtId="0" fontId="4" fillId="0" borderId="0"/>
    <xf numFmtId="0" fontId="12"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4" fillId="0" borderId="0"/>
    <xf numFmtId="0" fontId="4" fillId="0" borderId="0"/>
    <xf numFmtId="0" fontId="4" fillId="0" borderId="0"/>
    <xf numFmtId="0" fontId="4" fillId="0" borderId="0"/>
    <xf numFmtId="0" fontId="12" fillId="0" borderId="0"/>
    <xf numFmtId="173" fontId="4" fillId="0" borderId="0"/>
    <xf numFmtId="0" fontId="4" fillId="0" borderId="0"/>
    <xf numFmtId="0" fontId="12" fillId="0" borderId="0"/>
    <xf numFmtId="173" fontId="12" fillId="0" borderId="0"/>
    <xf numFmtId="173" fontId="12" fillId="0" borderId="0"/>
    <xf numFmtId="0" fontId="17" fillId="0" borderId="0"/>
    <xf numFmtId="0" fontId="12" fillId="0" borderId="0"/>
    <xf numFmtId="0" fontId="16" fillId="0" borderId="0"/>
    <xf numFmtId="173" fontId="12" fillId="0" borderId="0"/>
    <xf numFmtId="0" fontId="36"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36" fillId="0" borderId="0"/>
    <xf numFmtId="0" fontId="4" fillId="0" borderId="0"/>
    <xf numFmtId="0" fontId="4" fillId="0" borderId="0"/>
    <xf numFmtId="0" fontId="36" fillId="0" borderId="0"/>
    <xf numFmtId="0" fontId="4" fillId="0" borderId="0"/>
    <xf numFmtId="0" fontId="12" fillId="0" borderId="0"/>
    <xf numFmtId="0" fontId="6" fillId="0" borderId="0"/>
    <xf numFmtId="0" fontId="36" fillId="0" borderId="0"/>
    <xf numFmtId="0" fontId="75"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xf numFmtId="0" fontId="3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1" fillId="0" borderId="0"/>
    <xf numFmtId="0" fontId="111" fillId="0" borderId="0"/>
    <xf numFmtId="0" fontId="111" fillId="0" borderId="0"/>
    <xf numFmtId="0" fontId="4" fillId="0" borderId="0"/>
    <xf numFmtId="0" fontId="4" fillId="0" borderId="0"/>
    <xf numFmtId="0" fontId="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66"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2"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6" fillId="0" borderId="0"/>
    <xf numFmtId="0" fontId="12"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6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6" fillId="0" borderId="0"/>
    <xf numFmtId="0" fontId="109" fillId="0" borderId="0"/>
    <xf numFmtId="0" fontId="12"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12" fillId="62" borderId="35" applyNumberFormat="0" applyFont="0" applyAlignment="0" applyProtection="0"/>
    <xf numFmtId="0" fontId="12" fillId="0" borderId="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0" borderId="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16" borderId="25" applyNumberFormat="0" applyFont="0" applyAlignment="0" applyProtection="0"/>
    <xf numFmtId="0" fontId="6" fillId="16" borderId="25" applyNumberFormat="0" applyFont="0" applyAlignment="0" applyProtection="0"/>
    <xf numFmtId="0" fontId="6" fillId="16" borderId="25" applyNumberFormat="0" applyFont="0" applyAlignment="0" applyProtection="0"/>
    <xf numFmtId="0" fontId="6" fillId="16" borderId="25" applyNumberFormat="0" applyFont="0" applyAlignment="0" applyProtection="0"/>
    <xf numFmtId="0" fontId="66" fillId="16" borderId="25" applyNumberFormat="0" applyFont="0" applyAlignment="0" applyProtection="0"/>
    <xf numFmtId="0" fontId="66" fillId="16" borderId="2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66"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0" borderId="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0" borderId="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0" borderId="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0" borderId="0"/>
    <xf numFmtId="0" fontId="12" fillId="0" borderId="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2" fillId="62" borderId="35" applyNumberFormat="0" applyFont="0" applyAlignment="0" applyProtection="0"/>
    <xf numFmtId="0" fontId="112" fillId="59" borderId="36" applyNumberFormat="0" applyAlignment="0" applyProtection="0"/>
    <xf numFmtId="0" fontId="12" fillId="0" borderId="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2" fillId="0" borderId="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57" fillId="14" borderId="22" applyNumberFormat="0" applyAlignment="0" applyProtection="0"/>
    <xf numFmtId="0" fontId="113" fillId="14" borderId="22" applyNumberFormat="0" applyAlignment="0" applyProtection="0"/>
    <xf numFmtId="0" fontId="57" fillId="14" borderId="22" applyNumberFormat="0" applyAlignment="0" applyProtection="0"/>
    <xf numFmtId="0" fontId="57" fillId="14" borderId="22"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4" fillId="59" borderId="36" applyNumberFormat="0" applyAlignment="0" applyProtection="0"/>
    <xf numFmtId="0" fontId="114" fillId="59" borderId="36" applyNumberFormat="0" applyAlignment="0" applyProtection="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2" fillId="0" borderId="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2" fillId="0" borderId="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2" fillId="0" borderId="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0" fontId="12" fillId="0" borderId="0"/>
    <xf numFmtId="0" fontId="12" fillId="0" borderId="0"/>
    <xf numFmtId="0" fontId="112" fillId="59" borderId="36" applyNumberFormat="0" applyAlignment="0" applyProtection="0"/>
    <xf numFmtId="0" fontId="112" fillId="59" borderId="36" applyNumberFormat="0" applyAlignment="0" applyProtection="0"/>
    <xf numFmtId="0" fontId="112" fillId="59" borderId="36" applyNumberFormat="0" applyAlignment="0" applyProtection="0"/>
    <xf numFmtId="9" fontId="6"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6" fillId="0" borderId="0" applyFont="0" applyFill="0" applyBorder="0" applyAlignment="0" applyProtection="0"/>
    <xf numFmtId="9" fontId="65"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0" fontId="12" fillId="0" borderId="0"/>
    <xf numFmtId="0" fontId="12" fillId="0" borderId="0"/>
    <xf numFmtId="9" fontId="66"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32" fillId="0" borderId="0" applyFont="0" applyFill="0" applyBorder="0" applyAlignment="0" applyProtection="0"/>
    <xf numFmtId="9" fontId="6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0" fontId="12" fillId="0" borderId="0"/>
    <xf numFmtId="0" fontId="12" fillId="0" borderId="0"/>
    <xf numFmtId="9" fontId="66"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6" fillId="0" borderId="0" applyFont="0" applyFill="0" applyBorder="0" applyAlignment="0" applyProtection="0"/>
    <xf numFmtId="0" fontId="12" fillId="0" borderId="0"/>
    <xf numFmtId="9" fontId="3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2" fillId="0" borderId="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0" fontId="12" fillId="0" borderId="0"/>
    <xf numFmtId="0" fontId="12" fillId="0" borderId="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115" fillId="0" borderId="0"/>
    <xf numFmtId="41" fontId="32" fillId="0" borderId="37">
      <alignment horizontal="left"/>
    </xf>
    <xf numFmtId="41" fontId="32" fillId="0" borderId="37">
      <alignment horizontal="left"/>
    </xf>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49" fillId="0" borderId="0" applyNumberFormat="0" applyFill="0" applyBorder="0" applyAlignment="0" applyProtection="0"/>
    <xf numFmtId="0" fontId="12" fillId="0" borderId="0"/>
    <xf numFmtId="0" fontId="49"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16" fillId="0" borderId="0" applyNumberFormat="0" applyFill="0" applyBorder="0" applyAlignment="0" applyProtection="0"/>
    <xf numFmtId="0" fontId="117" fillId="0" borderId="38" applyNumberFormat="0" applyFill="0" applyAlignment="0" applyProtection="0"/>
    <xf numFmtId="0" fontId="12" fillId="0" borderId="0"/>
    <xf numFmtId="0" fontId="12" fillId="0" borderId="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2" fillId="0" borderId="0"/>
    <xf numFmtId="0" fontId="12" fillId="0" borderId="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63" fillId="0" borderId="26" applyNumberFormat="0" applyFill="0" applyAlignment="0" applyProtection="0"/>
    <xf numFmtId="0" fontId="39"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2" fillId="0" borderId="0"/>
    <xf numFmtId="0" fontId="118" fillId="0" borderId="38" applyNumberFormat="0" applyFill="0" applyAlignment="0" applyProtection="0"/>
    <xf numFmtId="0" fontId="118" fillId="0" borderId="38" applyNumberFormat="0" applyFill="0" applyAlignment="0" applyProtection="0"/>
    <xf numFmtId="0" fontId="118" fillId="0" borderId="38" applyNumberFormat="0" applyFill="0" applyAlignment="0" applyProtection="0"/>
    <xf numFmtId="0" fontId="117" fillId="0" borderId="38" applyNumberFormat="0" applyFill="0" applyAlignment="0" applyProtection="0"/>
    <xf numFmtId="0" fontId="12" fillId="0" borderId="0"/>
    <xf numFmtId="0" fontId="12" fillId="0" borderId="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2" fillId="0" borderId="0"/>
    <xf numFmtId="0" fontId="12" fillId="0" borderId="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2" fillId="0" borderId="0"/>
    <xf numFmtId="0" fontId="12" fillId="0" borderId="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2" fillId="0" borderId="0"/>
    <xf numFmtId="0" fontId="12" fillId="0" borderId="0"/>
    <xf numFmtId="0" fontId="117" fillId="0" borderId="38" applyNumberFormat="0" applyFill="0" applyAlignment="0" applyProtection="0"/>
    <xf numFmtId="0" fontId="117" fillId="0" borderId="38" applyNumberFormat="0" applyFill="0" applyAlignment="0" applyProtection="0"/>
    <xf numFmtId="0" fontId="117" fillId="0" borderId="38" applyNumberFormat="0" applyFill="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19" fillId="0" borderId="0" applyNumberFormat="0" applyFill="0" applyBorder="0" applyAlignment="0" applyProtection="0"/>
    <xf numFmtId="0" fontId="61" fillId="0" borderId="0" applyNumberFormat="0" applyFill="0" applyBorder="0" applyAlignment="0" applyProtection="0"/>
    <xf numFmtId="0" fontId="3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20"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19" fillId="0" borderId="0" applyNumberFormat="0" applyFill="0" applyBorder="0" applyAlignment="0" applyProtection="0"/>
    <xf numFmtId="0" fontId="12" fillId="0" borderId="0"/>
    <xf numFmtId="0" fontId="12" fillId="0" borderId="0"/>
    <xf numFmtId="0" fontId="119" fillId="0" borderId="0" applyNumberFormat="0" applyFill="0" applyBorder="0" applyAlignment="0" applyProtection="0"/>
    <xf numFmtId="0" fontId="121" fillId="0" borderId="0"/>
    <xf numFmtId="43" fontId="121" fillId="0" borderId="0" applyFont="0" applyFill="0" applyBorder="0" applyAlignment="0" applyProtection="0"/>
    <xf numFmtId="0" fontId="6" fillId="0" borderId="0"/>
    <xf numFmtId="9" fontId="121" fillId="0" borderId="0" applyFont="0" applyFill="0" applyBorder="0" applyAlignment="0" applyProtection="0"/>
    <xf numFmtId="0" fontId="121" fillId="0" borderId="0"/>
    <xf numFmtId="0" fontId="3" fillId="0" borderId="0"/>
    <xf numFmtId="0" fontId="125" fillId="0" borderId="0" applyNumberFormat="0" applyFill="0" applyBorder="0" applyAlignment="0" applyProtection="0"/>
    <xf numFmtId="0" fontId="2" fillId="0" borderId="0"/>
    <xf numFmtId="0" fontId="1" fillId="0" borderId="0"/>
  </cellStyleXfs>
  <cellXfs count="326">
    <xf numFmtId="0" fontId="0" fillId="0" borderId="0" xfId="0"/>
    <xf numFmtId="0" fontId="13" fillId="0" borderId="0" xfId="0" applyFont="1"/>
    <xf numFmtId="169" fontId="21" fillId="0" borderId="0" xfId="0" applyNumberFormat="1" applyFont="1" applyBorder="1" applyAlignment="1">
      <alignment wrapText="1"/>
    </xf>
    <xf numFmtId="0" fontId="0" fillId="0" borderId="0" xfId="0" applyBorder="1" applyAlignment="1"/>
    <xf numFmtId="0" fontId="0" fillId="0" borderId="0" xfId="0" applyFont="1" applyFill="1"/>
    <xf numFmtId="0" fontId="26" fillId="0" borderId="0" xfId="0" applyFont="1" applyBorder="1"/>
    <xf numFmtId="0" fontId="0" fillId="0" borderId="0" xfId="0" applyFont="1"/>
    <xf numFmtId="0" fontId="19" fillId="0" borderId="0" xfId="0" applyFont="1" applyBorder="1" applyAlignment="1">
      <alignment horizontal="left"/>
    </xf>
    <xf numFmtId="49" fontId="13" fillId="0" borderId="9" xfId="6" quotePrefix="1" applyNumberFormat="1" applyFont="1" applyFill="1" applyBorder="1"/>
    <xf numFmtId="49" fontId="13" fillId="0" borderId="9" xfId="6" applyNumberFormat="1" applyFont="1" applyFill="1" applyBorder="1" applyAlignment="1">
      <alignment horizontal="center"/>
    </xf>
    <xf numFmtId="0" fontId="13" fillId="0" borderId="9" xfId="6" applyFont="1" applyFill="1" applyBorder="1"/>
    <xf numFmtId="10" fontId="13" fillId="0" borderId="9" xfId="6" applyNumberFormat="1" applyFont="1" applyFill="1" applyBorder="1" applyAlignment="1">
      <alignment horizontal="center" wrapText="1"/>
    </xf>
    <xf numFmtId="0" fontId="13" fillId="0" borderId="9" xfId="6" applyFont="1" applyFill="1" applyBorder="1" applyAlignment="1">
      <alignment horizontal="center"/>
    </xf>
    <xf numFmtId="0" fontId="13" fillId="0" borderId="9" xfId="6" applyFont="1" applyBorder="1" applyAlignment="1">
      <alignment wrapText="1"/>
    </xf>
    <xf numFmtId="49" fontId="13" fillId="0" borderId="9" xfId="6" applyNumberFormat="1" applyFont="1" applyFill="1" applyBorder="1"/>
    <xf numFmtId="0" fontId="13" fillId="0" borderId="9" xfId="6" applyNumberFormat="1" applyFont="1" applyFill="1" applyBorder="1" applyAlignment="1">
      <alignment horizontal="center"/>
    </xf>
    <xf numFmtId="0" fontId="13" fillId="3" borderId="9" xfId="6" applyNumberFormat="1" applyFont="1" applyFill="1" applyBorder="1" applyAlignment="1">
      <alignment horizontal="center"/>
    </xf>
    <xf numFmtId="0" fontId="13" fillId="3" borderId="9" xfId="6" applyFont="1" applyFill="1" applyBorder="1"/>
    <xf numFmtId="10" fontId="13" fillId="3" borderId="9" xfId="6" applyNumberFormat="1" applyFont="1" applyFill="1" applyBorder="1" applyAlignment="1">
      <alignment horizontal="center" wrapText="1"/>
    </xf>
    <xf numFmtId="0" fontId="13" fillId="3" borderId="9" xfId="6" applyFont="1" applyFill="1" applyBorder="1" applyAlignment="1">
      <alignment horizontal="center"/>
    </xf>
    <xf numFmtId="49" fontId="13" fillId="0" borderId="9" xfId="6" applyNumberFormat="1" applyFont="1" applyBorder="1" applyAlignment="1">
      <alignment horizontal="center"/>
    </xf>
    <xf numFmtId="0" fontId="13" fillId="0" borderId="9" xfId="6" applyFont="1" applyBorder="1"/>
    <xf numFmtId="10" fontId="13" fillId="0" borderId="9" xfId="6" applyNumberFormat="1" applyFont="1" applyBorder="1" applyAlignment="1">
      <alignment horizontal="center" wrapText="1"/>
    </xf>
    <xf numFmtId="0" fontId="13" fillId="0" borderId="9" xfId="6" applyFont="1" applyBorder="1" applyAlignment="1">
      <alignment horizontal="center"/>
    </xf>
    <xf numFmtId="0" fontId="13" fillId="0" borderId="9" xfId="6" applyFont="1" applyBorder="1" applyAlignment="1">
      <alignment horizontal="center" wrapText="1"/>
    </xf>
    <xf numFmtId="49" fontId="13" fillId="5" borderId="9" xfId="6" applyNumberFormat="1" applyFont="1" applyFill="1" applyBorder="1" applyAlignment="1">
      <alignment horizontal="center"/>
    </xf>
    <xf numFmtId="0" fontId="13" fillId="5" borderId="9" xfId="6" applyFont="1" applyFill="1" applyBorder="1"/>
    <xf numFmtId="0" fontId="13" fillId="5" borderId="9" xfId="6" applyFont="1" applyFill="1" applyBorder="1" applyAlignment="1">
      <alignment horizontal="center"/>
    </xf>
    <xf numFmtId="0" fontId="13" fillId="0" borderId="9" xfId="6" applyFont="1" applyFill="1" applyBorder="1" applyAlignment="1">
      <alignment wrapText="1"/>
    </xf>
    <xf numFmtId="0" fontId="13" fillId="0" borderId="9" xfId="6" applyNumberFormat="1" applyFont="1" applyBorder="1" applyAlignment="1">
      <alignment horizontal="center"/>
    </xf>
    <xf numFmtId="0" fontId="13" fillId="5" borderId="9" xfId="6" applyNumberFormat="1" applyFont="1" applyFill="1" applyBorder="1" applyAlignment="1">
      <alignment horizontal="center"/>
    </xf>
    <xf numFmtId="0" fontId="13" fillId="0" borderId="9" xfId="6" quotePrefix="1" applyFont="1" applyFill="1" applyBorder="1" applyAlignment="1">
      <alignment wrapText="1"/>
    </xf>
    <xf numFmtId="0" fontId="13" fillId="0" borderId="9" xfId="6" applyNumberFormat="1" applyFont="1" applyBorder="1" applyAlignment="1">
      <alignment horizontal="center" wrapText="1"/>
    </xf>
    <xf numFmtId="0" fontId="13" fillId="0" borderId="9" xfId="6" applyNumberFormat="1" applyFont="1" applyFill="1" applyBorder="1" applyAlignment="1">
      <alignment horizontal="center" wrapText="1"/>
    </xf>
    <xf numFmtId="0" fontId="13" fillId="0" borderId="9" xfId="6" applyFont="1" applyFill="1" applyBorder="1" applyAlignment="1">
      <alignment horizontal="center" wrapText="1"/>
    </xf>
    <xf numFmtId="10" fontId="13" fillId="3" borderId="9" xfId="6" applyNumberFormat="1" applyFont="1" applyFill="1" applyBorder="1" applyAlignment="1">
      <alignment horizontal="center"/>
    </xf>
    <xf numFmtId="0" fontId="0" fillId="0" borderId="0" xfId="0" applyFont="1" applyFill="1" applyBorder="1"/>
    <xf numFmtId="0" fontId="0" fillId="0" borderId="0" xfId="0" applyFont="1" applyBorder="1"/>
    <xf numFmtId="0" fontId="0" fillId="0" borderId="0" xfId="0" applyFont="1" applyBorder="1" applyAlignment="1">
      <alignment horizontal="center"/>
    </xf>
    <xf numFmtId="0" fontId="13" fillId="0" borderId="0" xfId="0" applyFont="1" applyFill="1" applyBorder="1"/>
    <xf numFmtId="0" fontId="13" fillId="0" borderId="0" xfId="0" applyFont="1" applyBorder="1"/>
    <xf numFmtId="0" fontId="13" fillId="0" borderId="0" xfId="0" applyFont="1" applyBorder="1" applyAlignment="1">
      <alignment horizontal="center"/>
    </xf>
    <xf numFmtId="0" fontId="35" fillId="0" borderId="0" xfId="0" applyFont="1" applyAlignment="1">
      <alignment horizontal="center"/>
    </xf>
    <xf numFmtId="0" fontId="0" fillId="0" borderId="0" xfId="0" applyFont="1" applyFill="1" applyAlignment="1">
      <alignment wrapText="1"/>
    </xf>
    <xf numFmtId="0" fontId="0" fillId="0" borderId="0" xfId="0" applyFont="1" applyBorder="1" applyAlignment="1">
      <alignment horizontal="left"/>
    </xf>
    <xf numFmtId="0" fontId="0" fillId="0" borderId="0" xfId="0" applyFont="1" applyAlignment="1">
      <alignment horizontal="center"/>
    </xf>
    <xf numFmtId="0" fontId="33" fillId="0" borderId="0" xfId="0" applyFont="1" applyFill="1" applyAlignment="1">
      <alignment wrapText="1"/>
    </xf>
    <xf numFmtId="0" fontId="0" fillId="3" borderId="0" xfId="0" applyFont="1" applyFill="1" applyBorder="1" applyAlignment="1">
      <alignment horizontal="left" vertical="center"/>
    </xf>
    <xf numFmtId="0" fontId="0" fillId="0" borderId="0" xfId="0" applyFont="1" applyFill="1" applyAlignment="1">
      <alignment horizontal="center"/>
    </xf>
    <xf numFmtId="0" fontId="0" fillId="0" borderId="0" xfId="0" applyFont="1" applyFill="1" applyAlignment="1">
      <alignment vertical="center" wrapText="1"/>
    </xf>
    <xf numFmtId="0" fontId="0" fillId="0" borderId="0" xfId="0" applyFont="1" applyFill="1" applyAlignment="1">
      <alignment vertical="center"/>
    </xf>
    <xf numFmtId="0" fontId="10" fillId="0" borderId="0" xfId="0" applyFont="1" applyFill="1" applyAlignment="1">
      <alignment wrapText="1"/>
    </xf>
    <xf numFmtId="0" fontId="10" fillId="0" borderId="0" xfId="0" applyFont="1" applyFill="1"/>
    <xf numFmtId="7" fontId="0" fillId="3" borderId="0" xfId="0" applyNumberFormat="1" applyFont="1" applyFill="1" applyBorder="1" applyAlignment="1">
      <alignment horizontal="left" vertical="center"/>
    </xf>
    <xf numFmtId="7" fontId="0" fillId="0" borderId="0" xfId="0" applyNumberFormat="1" applyFont="1" applyFill="1" applyAlignment="1">
      <alignment wrapText="1"/>
    </xf>
    <xf numFmtId="0" fontId="38" fillId="3" borderId="0" xfId="0" applyFont="1" applyFill="1" applyAlignment="1">
      <alignment horizontal="left" wrapText="1"/>
    </xf>
    <xf numFmtId="7" fontId="0" fillId="3" borderId="0" xfId="0" applyNumberFormat="1" applyFont="1" applyFill="1" applyBorder="1" applyAlignment="1">
      <alignment horizontal="left" vertical="center" wrapText="1"/>
    </xf>
    <xf numFmtId="0" fontId="0" fillId="0" borderId="0" xfId="0" applyFont="1" applyAlignment="1">
      <alignment horizontal="left"/>
    </xf>
    <xf numFmtId="0" fontId="0" fillId="0" borderId="0" xfId="0" applyFont="1" applyAlignment="1">
      <alignment wrapText="1"/>
    </xf>
    <xf numFmtId="4" fontId="0" fillId="0" borderId="0" xfId="0" applyNumberFormat="1" applyFont="1" applyFill="1" applyAlignment="1">
      <alignment wrapText="1"/>
    </xf>
    <xf numFmtId="0" fontId="0" fillId="0" borderId="0" xfId="0" applyFont="1" applyBorder="1" applyAlignment="1">
      <alignment wrapText="1"/>
    </xf>
    <xf numFmtId="0" fontId="0" fillId="0" borderId="0" xfId="0" applyFont="1" applyFill="1" applyBorder="1" applyAlignment="1">
      <alignment wrapText="1"/>
    </xf>
    <xf numFmtId="2" fontId="13" fillId="0" borderId="0" xfId="0" applyNumberFormat="1" applyFont="1" applyBorder="1"/>
    <xf numFmtId="0" fontId="0" fillId="0" borderId="0" xfId="0" applyFont="1" applyBorder="1" applyAlignment="1"/>
    <xf numFmtId="0" fontId="0" fillId="0" borderId="0" xfId="0" applyFont="1" applyFill="1" applyBorder="1" applyAlignment="1"/>
    <xf numFmtId="166" fontId="13" fillId="0" borderId="1" xfId="1" applyNumberFormat="1" applyFont="1" applyBorder="1"/>
    <xf numFmtId="0" fontId="13" fillId="0" borderId="9" xfId="0" applyFont="1" applyBorder="1" applyAlignment="1">
      <alignment vertical="top" wrapText="1"/>
    </xf>
    <xf numFmtId="49" fontId="13" fillId="0" borderId="9" xfId="0" applyNumberFormat="1" applyFont="1" applyBorder="1" applyAlignment="1">
      <alignment vertical="top" wrapText="1"/>
    </xf>
    <xf numFmtId="170" fontId="13" fillId="0" borderId="9" xfId="0" applyNumberFormat="1" applyFont="1" applyBorder="1" applyAlignment="1">
      <alignment vertical="top" wrapText="1"/>
    </xf>
    <xf numFmtId="2" fontId="13" fillId="0" borderId="9" xfId="0" applyNumberFormat="1" applyFont="1" applyBorder="1" applyAlignment="1">
      <alignment vertical="top" wrapText="1"/>
    </xf>
    <xf numFmtId="171" fontId="13" fillId="0" borderId="9" xfId="0" applyNumberFormat="1" applyFont="1" applyBorder="1" applyAlignment="1">
      <alignment vertical="top" wrapText="1"/>
    </xf>
    <xf numFmtId="7" fontId="13" fillId="0" borderId="9" xfId="0" applyNumberFormat="1" applyFont="1" applyBorder="1" applyAlignment="1">
      <alignment vertical="top" wrapText="1"/>
    </xf>
    <xf numFmtId="0" fontId="13" fillId="0" borderId="0" xfId="0" applyFont="1" applyBorder="1" applyAlignment="1">
      <alignment vertical="top" wrapText="1"/>
    </xf>
    <xf numFmtId="0" fontId="13" fillId="0" borderId="9" xfId="0" applyFont="1" applyFill="1" applyBorder="1" applyAlignment="1">
      <alignment vertical="top" wrapText="1"/>
    </xf>
    <xf numFmtId="2" fontId="13" fillId="0" borderId="9" xfId="0" applyNumberFormat="1" applyFont="1" applyFill="1" applyBorder="1" applyAlignment="1">
      <alignment vertical="top" wrapText="1"/>
    </xf>
    <xf numFmtId="10" fontId="13" fillId="0" borderId="9" xfId="6" applyNumberFormat="1" applyFont="1" applyFill="1" applyBorder="1" applyAlignment="1" applyProtection="1">
      <alignment wrapText="1"/>
      <protection locked="0"/>
    </xf>
    <xf numFmtId="0" fontId="13" fillId="0" borderId="9" xfId="0" applyFont="1" applyFill="1" applyBorder="1"/>
    <xf numFmtId="10" fontId="13" fillId="0" borderId="9" xfId="6" applyNumberFormat="1" applyFont="1" applyFill="1" applyBorder="1" applyProtection="1">
      <protection locked="0"/>
    </xf>
    <xf numFmtId="10" fontId="13" fillId="0" borderId="9" xfId="6" applyNumberFormat="1" applyFont="1" applyFill="1" applyBorder="1" applyAlignment="1" applyProtection="1">
      <alignment horizontal="right"/>
      <protection locked="0"/>
    </xf>
    <xf numFmtId="0" fontId="13" fillId="3" borderId="9" xfId="6" applyFont="1" applyFill="1" applyBorder="1" applyAlignment="1">
      <alignment wrapText="1"/>
    </xf>
    <xf numFmtId="7" fontId="40" fillId="6" borderId="0" xfId="0" applyNumberFormat="1" applyFont="1" applyFill="1" applyBorder="1" applyAlignment="1" applyProtection="1">
      <alignment horizontal="center" vertical="center" wrapText="1"/>
      <protection locked="0"/>
    </xf>
    <xf numFmtId="49" fontId="40" fillId="6" borderId="0" xfId="0" applyNumberFormat="1" applyFont="1" applyFill="1" applyBorder="1" applyAlignment="1" applyProtection="1">
      <alignment horizontal="center" vertical="center" wrapText="1"/>
      <protection locked="0"/>
    </xf>
    <xf numFmtId="37" fontId="40" fillId="6" borderId="0" xfId="1" applyNumberFormat="1" applyFont="1" applyFill="1" applyBorder="1" applyAlignment="1" applyProtection="1">
      <alignment horizontal="center" vertical="center"/>
      <protection locked="0"/>
    </xf>
    <xf numFmtId="0" fontId="40" fillId="6" borderId="0" xfId="0" applyFont="1" applyFill="1" applyBorder="1" applyAlignment="1" applyProtection="1">
      <alignment horizontal="center" vertical="center"/>
      <protection locked="0"/>
    </xf>
    <xf numFmtId="167" fontId="40" fillId="6" borderId="0" xfId="0" applyNumberFormat="1" applyFont="1" applyFill="1" applyBorder="1" applyAlignment="1" applyProtection="1">
      <alignment horizontal="center" vertical="center"/>
      <protection locked="0"/>
    </xf>
    <xf numFmtId="0" fontId="0" fillId="7" borderId="0" xfId="0" applyFont="1" applyFill="1" applyBorder="1" applyAlignment="1">
      <alignment horizontal="left" vertical="center"/>
    </xf>
    <xf numFmtId="0" fontId="0" fillId="7" borderId="0" xfId="0" applyFont="1" applyFill="1" applyBorder="1" applyAlignment="1"/>
    <xf numFmtId="166" fontId="32" fillId="7" borderId="0" xfId="1" applyNumberFormat="1" applyFont="1" applyFill="1" applyBorder="1" applyAlignment="1"/>
    <xf numFmtId="0" fontId="37" fillId="7" borderId="0" xfId="0" applyFont="1" applyFill="1" applyBorder="1" applyAlignment="1">
      <alignment horizontal="center" vertical="center"/>
    </xf>
    <xf numFmtId="166" fontId="38" fillId="7" borderId="0" xfId="1" applyNumberFormat="1" applyFont="1" applyFill="1" applyBorder="1" applyAlignment="1">
      <alignment horizontal="left" vertical="center"/>
    </xf>
    <xf numFmtId="0" fontId="39" fillId="7" borderId="0" xfId="0" applyFont="1" applyFill="1" applyBorder="1" applyAlignment="1">
      <alignment horizontal="left" vertical="center"/>
    </xf>
    <xf numFmtId="0" fontId="39" fillId="7" borderId="0" xfId="0" applyFont="1" applyFill="1" applyBorder="1" applyAlignment="1">
      <alignment horizontal="center" vertical="center"/>
    </xf>
    <xf numFmtId="166" fontId="39" fillId="7" borderId="0" xfId="1" applyNumberFormat="1" applyFont="1" applyFill="1" applyBorder="1" applyAlignment="1">
      <alignment horizontal="left" vertical="center"/>
    </xf>
    <xf numFmtId="0" fontId="39" fillId="7" borderId="0" xfId="0" applyFont="1" applyFill="1" applyBorder="1" applyAlignment="1">
      <alignment horizontal="center" vertical="center" wrapText="1"/>
    </xf>
    <xf numFmtId="0" fontId="39" fillId="7" borderId="0" xfId="0" applyFont="1" applyFill="1" applyBorder="1" applyAlignment="1">
      <alignment horizontal="left" vertical="center" wrapText="1"/>
    </xf>
    <xf numFmtId="0" fontId="41" fillId="7" borderId="0" xfId="0" applyFont="1" applyFill="1" applyBorder="1" applyAlignment="1">
      <alignment horizontal="center" vertical="center"/>
    </xf>
    <xf numFmtId="166" fontId="42" fillId="7" borderId="0" xfId="1" applyNumberFormat="1" applyFont="1" applyFill="1" applyBorder="1" applyAlignment="1">
      <alignment horizontal="left" vertical="center"/>
    </xf>
    <xf numFmtId="166" fontId="10" fillId="7" borderId="0" xfId="1" applyNumberFormat="1" applyFont="1" applyFill="1" applyBorder="1" applyAlignment="1">
      <alignment horizontal="left" vertical="center"/>
    </xf>
    <xf numFmtId="0" fontId="43" fillId="7" borderId="0" xfId="0" applyFont="1" applyFill="1" applyBorder="1" applyAlignment="1">
      <alignment horizontal="left" vertical="center" indent="2"/>
    </xf>
    <xf numFmtId="10" fontId="0" fillId="9" borderId="0" xfId="0" applyNumberFormat="1" applyFont="1" applyFill="1" applyBorder="1" applyAlignment="1" applyProtection="1">
      <alignment horizontal="center" vertical="center"/>
    </xf>
    <xf numFmtId="5" fontId="10" fillId="9" borderId="0" xfId="2" applyNumberFormat="1" applyFont="1" applyFill="1" applyBorder="1" applyAlignment="1">
      <alignment horizontal="center" vertical="center" wrapText="1"/>
    </xf>
    <xf numFmtId="37" fontId="10" fillId="9" borderId="0" xfId="2" applyNumberFormat="1" applyFont="1" applyFill="1" applyBorder="1" applyAlignment="1">
      <alignment horizontal="center" vertical="center" wrapText="1"/>
    </xf>
    <xf numFmtId="168" fontId="10" fillId="9" borderId="0" xfId="3" applyNumberFormat="1" applyFont="1" applyFill="1" applyBorder="1" applyAlignment="1">
      <alignment horizontal="center" vertical="center" wrapText="1"/>
    </xf>
    <xf numFmtId="0" fontId="10" fillId="9" borderId="0" xfId="3" applyNumberFormat="1" applyFont="1" applyFill="1" applyBorder="1" applyAlignment="1">
      <alignment horizontal="center" vertical="center" wrapText="1"/>
    </xf>
    <xf numFmtId="4" fontId="10" fillId="9" borderId="0" xfId="2" applyNumberFormat="1" applyFont="1" applyFill="1" applyBorder="1" applyAlignment="1">
      <alignment horizontal="center" vertical="center" wrapText="1"/>
    </xf>
    <xf numFmtId="0" fontId="0" fillId="9" borderId="0" xfId="0" applyFont="1" applyFill="1" applyAlignment="1">
      <alignment horizontal="center"/>
    </xf>
    <xf numFmtId="0" fontId="33" fillId="7" borderId="0" xfId="0" applyFont="1" applyFill="1" applyBorder="1" applyAlignment="1">
      <alignment horizontal="left" vertical="center"/>
    </xf>
    <xf numFmtId="0" fontId="0" fillId="9" borderId="2" xfId="0" applyFill="1" applyBorder="1"/>
    <xf numFmtId="0" fontId="0" fillId="9" borderId="0" xfId="0" applyFill="1" applyBorder="1"/>
    <xf numFmtId="0" fontId="0" fillId="9" borderId="1" xfId="0" applyFill="1" applyBorder="1"/>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0" fontId="25" fillId="6" borderId="6" xfId="0" applyFont="1" applyFill="1" applyBorder="1" applyAlignment="1">
      <alignment horizontal="left" vertical="center"/>
    </xf>
    <xf numFmtId="0" fontId="25" fillId="6" borderId="6" xfId="0" applyFont="1" applyFill="1" applyBorder="1" applyAlignment="1">
      <alignment horizontal="center" vertical="center"/>
    </xf>
    <xf numFmtId="9" fontId="18" fillId="6" borderId="10" xfId="3" applyFont="1" applyFill="1" applyBorder="1" applyAlignment="1">
      <alignment horizontal="left" wrapText="1"/>
    </xf>
    <xf numFmtId="9" fontId="18" fillId="6" borderId="11" xfId="3" applyFont="1" applyFill="1" applyBorder="1" applyAlignment="1">
      <alignment horizontal="left" wrapText="1"/>
    </xf>
    <xf numFmtId="9" fontId="19" fillId="6" borderId="12" xfId="3" applyFont="1" applyFill="1" applyBorder="1" applyAlignment="1">
      <alignment horizontal="left"/>
    </xf>
    <xf numFmtId="169" fontId="31" fillId="9" borderId="0" xfId="0" applyNumberFormat="1" applyFont="1" applyFill="1" applyBorder="1" applyAlignment="1">
      <alignment horizontal="center"/>
    </xf>
    <xf numFmtId="0" fontId="32" fillId="9" borderId="0" xfId="0" applyFont="1" applyFill="1" applyBorder="1" applyAlignment="1">
      <alignment horizontal="center"/>
    </xf>
    <xf numFmtId="2" fontId="32" fillId="9" borderId="0" xfId="0" applyNumberFormat="1" applyFont="1" applyFill="1" applyBorder="1"/>
    <xf numFmtId="2" fontId="0" fillId="9" borderId="0" xfId="1" applyNumberFormat="1" applyFont="1" applyFill="1" applyBorder="1"/>
    <xf numFmtId="10" fontId="0" fillId="9" borderId="0" xfId="3" applyNumberFormat="1" applyFont="1" applyFill="1" applyBorder="1"/>
    <xf numFmtId="0" fontId="0" fillId="9" borderId="0" xfId="0" applyFont="1" applyFill="1" applyBorder="1"/>
    <xf numFmtId="169" fontId="0" fillId="9" borderId="2" xfId="0" applyNumberFormat="1" applyFont="1" applyFill="1" applyBorder="1" applyAlignment="1">
      <alignment horizontal="left"/>
    </xf>
    <xf numFmtId="169" fontId="0" fillId="9" borderId="0" xfId="0" applyNumberFormat="1" applyFont="1" applyFill="1" applyBorder="1" applyAlignment="1">
      <alignment horizontal="center"/>
    </xf>
    <xf numFmtId="0" fontId="0" fillId="9" borderId="0" xfId="0" applyFont="1" applyFill="1" applyBorder="1" applyAlignment="1">
      <alignment horizontal="center"/>
    </xf>
    <xf numFmtId="2" fontId="0" fillId="9" borderId="0" xfId="0" applyNumberFormat="1" applyFont="1" applyFill="1" applyBorder="1"/>
    <xf numFmtId="0" fontId="0" fillId="9" borderId="2" xfId="0" applyFont="1" applyFill="1" applyBorder="1"/>
    <xf numFmtId="0" fontId="7" fillId="3" borderId="0" xfId="0" applyFont="1" applyFill="1" applyBorder="1" applyAlignment="1">
      <alignment horizontal="left" vertical="center"/>
    </xf>
    <xf numFmtId="0" fontId="0" fillId="3" borderId="0" xfId="0" applyFont="1" applyFill="1" applyBorder="1"/>
    <xf numFmtId="0" fontId="0" fillId="3" borderId="0" xfId="0" applyFont="1" applyFill="1" applyBorder="1" applyAlignment="1">
      <alignment horizontal="center"/>
    </xf>
    <xf numFmtId="0" fontId="29" fillId="3" borderId="0" xfId="0" applyFont="1" applyFill="1" applyBorder="1"/>
    <xf numFmtId="0" fontId="18" fillId="6" borderId="11" xfId="3" applyNumberFormat="1" applyFont="1" applyFill="1" applyBorder="1" applyAlignment="1">
      <alignment horizontal="left" wrapText="1"/>
    </xf>
    <xf numFmtId="0" fontId="14" fillId="6" borderId="14" xfId="3" applyNumberFormat="1" applyFont="1" applyFill="1" applyBorder="1" applyAlignment="1">
      <alignment horizontal="left" wrapText="1"/>
    </xf>
    <xf numFmtId="0" fontId="18" fillId="6" borderId="13" xfId="1" applyNumberFormat="1" applyFont="1" applyFill="1" applyBorder="1" applyAlignment="1">
      <alignment horizontal="left" wrapText="1"/>
    </xf>
    <xf numFmtId="9" fontId="18" fillId="6" borderId="15" xfId="3" applyFont="1" applyFill="1" applyBorder="1" applyAlignment="1">
      <alignment horizontal="left" wrapText="1"/>
    </xf>
    <xf numFmtId="9" fontId="18" fillId="6" borderId="16" xfId="3" applyFont="1" applyFill="1" applyBorder="1" applyAlignment="1">
      <alignment horizontal="left" wrapText="1"/>
    </xf>
    <xf numFmtId="9" fontId="18" fillId="6" borderId="17" xfId="3" applyFont="1" applyFill="1" applyBorder="1" applyAlignment="1">
      <alignment horizontal="left" wrapText="1"/>
    </xf>
    <xf numFmtId="9" fontId="14" fillId="6" borderId="17" xfId="3" applyFont="1" applyFill="1" applyBorder="1" applyAlignment="1">
      <alignment horizontal="left" wrapText="1"/>
    </xf>
    <xf numFmtId="0" fontId="13" fillId="0" borderId="9" xfId="0" applyFont="1" applyFill="1" applyBorder="1" applyAlignment="1">
      <alignment wrapText="1"/>
    </xf>
    <xf numFmtId="3" fontId="13" fillId="0" borderId="9" xfId="1" applyNumberFormat="1" applyFont="1" applyFill="1" applyBorder="1" applyAlignment="1">
      <alignment vertical="top" wrapText="1"/>
    </xf>
    <xf numFmtId="167" fontId="33" fillId="3" borderId="0" xfId="0" applyNumberFormat="1" applyFont="1" applyFill="1" applyBorder="1" applyAlignment="1">
      <alignment horizontal="center" vertical="center"/>
    </xf>
    <xf numFmtId="166" fontId="42" fillId="3" borderId="0" xfId="1" applyNumberFormat="1" applyFont="1" applyFill="1" applyBorder="1" applyAlignment="1">
      <alignment horizontal="left" vertical="center"/>
    </xf>
    <xf numFmtId="0" fontId="6" fillId="3" borderId="0" xfId="0" applyFont="1" applyFill="1" applyBorder="1" applyAlignment="1">
      <alignment horizontal="left" vertical="center"/>
    </xf>
    <xf numFmtId="7" fontId="0" fillId="3" borderId="0" xfId="0" applyNumberFormat="1" applyFont="1" applyFill="1" applyBorder="1" applyAlignment="1">
      <alignment horizontal="center" vertical="center"/>
    </xf>
    <xf numFmtId="2" fontId="0" fillId="3" borderId="0" xfId="0" applyNumberFormat="1" applyFont="1" applyFill="1" applyBorder="1" applyAlignment="1">
      <alignment horizontal="center" vertical="center" wrapText="1"/>
    </xf>
    <xf numFmtId="166" fontId="42" fillId="0" borderId="0" xfId="1" applyNumberFormat="1" applyFont="1" applyBorder="1" applyAlignment="1">
      <alignment horizontal="left" vertical="center"/>
    </xf>
    <xf numFmtId="166" fontId="0" fillId="3" borderId="0" xfId="1" applyNumberFormat="1" applyFont="1" applyFill="1" applyBorder="1" applyAlignment="1">
      <alignment horizontal="left" vertical="center"/>
    </xf>
    <xf numFmtId="0" fontId="0" fillId="3" borderId="0" xfId="0" applyFont="1" applyFill="1" applyBorder="1" applyAlignment="1">
      <alignment horizontal="center" vertical="center" wrapText="1"/>
    </xf>
    <xf numFmtId="0" fontId="0" fillId="3" borderId="0" xfId="0" applyNumberFormat="1" applyFont="1" applyFill="1" applyBorder="1" applyAlignment="1">
      <alignment horizontal="center" vertical="center" wrapText="1"/>
    </xf>
    <xf numFmtId="172" fontId="0" fillId="3" borderId="0" xfId="1" applyNumberFormat="1" applyFont="1" applyFill="1" applyBorder="1" applyAlignment="1">
      <alignment horizontal="center" vertical="center"/>
    </xf>
    <xf numFmtId="0" fontId="10" fillId="3" borderId="0" xfId="0" applyFont="1" applyFill="1" applyBorder="1" applyAlignment="1">
      <alignment horizontal="center" vertical="center"/>
    </xf>
    <xf numFmtId="9" fontId="10" fillId="3" borderId="0" xfId="3" applyFont="1" applyFill="1" applyBorder="1" applyAlignment="1">
      <alignment horizontal="center" vertical="center" wrapText="1"/>
    </xf>
    <xf numFmtId="167" fontId="10" fillId="3" borderId="0" xfId="3" applyNumberFormat="1" applyFont="1" applyFill="1" applyBorder="1" applyAlignment="1">
      <alignment horizontal="center" vertical="center" wrapText="1"/>
    </xf>
    <xf numFmtId="167" fontId="33" fillId="3" borderId="0" xfId="2" applyNumberFormat="1" applyFont="1" applyFill="1" applyBorder="1" applyAlignment="1">
      <alignment horizontal="center" vertical="center"/>
    </xf>
    <xf numFmtId="0" fontId="10" fillId="3" borderId="0" xfId="0" applyFont="1" applyFill="1" applyBorder="1" applyAlignment="1">
      <alignment horizontal="left" vertical="center"/>
    </xf>
    <xf numFmtId="166" fontId="10" fillId="3" borderId="0" xfId="1" applyNumberFormat="1" applyFont="1" applyFill="1" applyBorder="1" applyAlignment="1">
      <alignment horizontal="left" vertical="center"/>
    </xf>
    <xf numFmtId="167" fontId="0" fillId="3" borderId="0" xfId="0" applyNumberFormat="1" applyFont="1" applyFill="1" applyBorder="1" applyAlignment="1">
      <alignment horizontal="center" vertical="center"/>
    </xf>
    <xf numFmtId="7" fontId="0" fillId="3" borderId="0" xfId="0" applyNumberFormat="1" applyFont="1" applyFill="1" applyBorder="1" applyAlignment="1">
      <alignment horizontal="center" vertical="center" wrapText="1"/>
    </xf>
    <xf numFmtId="7" fontId="33" fillId="3" borderId="0" xfId="0" applyNumberFormat="1" applyFont="1" applyFill="1" applyBorder="1" applyAlignment="1">
      <alignment horizontal="center" vertical="center"/>
    </xf>
    <xf numFmtId="0" fontId="33" fillId="3" borderId="0" xfId="0" applyFont="1" applyFill="1" applyBorder="1" applyAlignment="1">
      <alignment horizontal="center" vertical="center"/>
    </xf>
    <xf numFmtId="0" fontId="0" fillId="3" borderId="0" xfId="0" applyFont="1" applyFill="1" applyBorder="1" applyAlignment="1">
      <alignment horizontal="center" vertical="center"/>
    </xf>
    <xf numFmtId="167" fontId="10" fillId="3" borderId="0" xfId="0" applyNumberFormat="1" applyFont="1" applyFill="1" applyBorder="1" applyAlignment="1">
      <alignment horizontal="center" vertical="center"/>
    </xf>
    <xf numFmtId="167" fontId="41" fillId="4" borderId="0" xfId="0" applyNumberFormat="1" applyFont="1" applyFill="1" applyBorder="1" applyAlignment="1">
      <alignment horizontal="center" vertical="center"/>
    </xf>
    <xf numFmtId="1" fontId="0" fillId="2" borderId="2" xfId="0" applyNumberFormat="1" applyFont="1" applyFill="1" applyBorder="1" applyAlignment="1">
      <alignment horizontal="left" vertical="center"/>
    </xf>
    <xf numFmtId="0" fontId="37" fillId="7" borderId="1" xfId="0" applyFont="1" applyFill="1" applyBorder="1" applyAlignment="1">
      <alignment horizontal="center" vertical="center" wrapText="1"/>
    </xf>
    <xf numFmtId="1" fontId="35" fillId="2" borderId="2" xfId="0" applyNumberFormat="1" applyFont="1" applyFill="1" applyBorder="1" applyAlignment="1">
      <alignment horizontal="left" vertical="center"/>
    </xf>
    <xf numFmtId="0" fontId="39" fillId="7"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3" fillId="7"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167" fontId="0" fillId="3" borderId="1" xfId="2" applyNumberFormat="1" applyFont="1" applyFill="1" applyBorder="1" applyAlignment="1">
      <alignment horizontal="left" vertical="center"/>
    </xf>
    <xf numFmtId="0" fontId="9" fillId="3" borderId="1" xfId="0" applyFont="1" applyFill="1" applyBorder="1" applyAlignment="1">
      <alignment horizontal="left" vertical="center" wrapText="1"/>
    </xf>
    <xf numFmtId="7" fontId="7" fillId="3" borderId="1" xfId="0" applyNumberFormat="1" applyFont="1" applyFill="1" applyBorder="1" applyAlignment="1">
      <alignment horizontal="left" vertical="center" wrapText="1"/>
    </xf>
    <xf numFmtId="7" fontId="0" fillId="3" borderId="1" xfId="0" applyNumberFormat="1" applyFont="1" applyFill="1" applyBorder="1" applyAlignment="1">
      <alignment horizontal="left" vertical="center" wrapText="1"/>
    </xf>
    <xf numFmtId="167" fontId="0" fillId="3" borderId="1" xfId="0" applyNumberFormat="1" applyFont="1" applyFill="1" applyBorder="1" applyAlignment="1">
      <alignment horizontal="left" vertical="center" wrapText="1"/>
    </xf>
    <xf numFmtId="0" fontId="39"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7" fontId="8" fillId="3" borderId="1" xfId="0" applyNumberFormat="1" applyFont="1" applyFill="1" applyBorder="1" applyAlignment="1">
      <alignment horizontal="left" vertical="center" wrapText="1"/>
    </xf>
    <xf numFmtId="0" fontId="0" fillId="3" borderId="8" xfId="0" applyFont="1" applyFill="1" applyBorder="1" applyAlignment="1">
      <alignment horizontal="left"/>
    </xf>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applyAlignment="1">
      <alignment wrapText="1"/>
    </xf>
    <xf numFmtId="0" fontId="0" fillId="3" borderId="2" xfId="0" applyFont="1" applyFill="1" applyBorder="1" applyAlignment="1">
      <alignment horizontal="left"/>
    </xf>
    <xf numFmtId="0" fontId="0" fillId="3" borderId="1" xfId="0" applyFont="1" applyFill="1" applyBorder="1" applyAlignment="1">
      <alignment wrapText="1"/>
    </xf>
    <xf numFmtId="0" fontId="0" fillId="3" borderId="0" xfId="0" applyFill="1" applyBorder="1"/>
    <xf numFmtId="0" fontId="33" fillId="7" borderId="2" xfId="0" applyFont="1" applyFill="1" applyBorder="1" applyAlignment="1"/>
    <xf numFmtId="0" fontId="0" fillId="7" borderId="1" xfId="0" applyFont="1" applyFill="1" applyBorder="1" applyAlignment="1"/>
    <xf numFmtId="3" fontId="0" fillId="3" borderId="0" xfId="0" applyNumberFormat="1" applyFont="1" applyFill="1" applyBorder="1" applyAlignment="1">
      <alignment horizontal="center" vertical="center"/>
    </xf>
    <xf numFmtId="37" fontId="0" fillId="3" borderId="0" xfId="0" applyNumberFormat="1" applyFont="1" applyFill="1" applyBorder="1" applyAlignment="1">
      <alignment horizontal="center" vertical="center"/>
    </xf>
    <xf numFmtId="0" fontId="0" fillId="3" borderId="0" xfId="0" applyFont="1" applyFill="1" applyAlignment="1">
      <alignment wrapText="1"/>
    </xf>
    <xf numFmtId="0" fontId="0" fillId="3" borderId="0" xfId="0" applyFont="1" applyFill="1"/>
    <xf numFmtId="7" fontId="6" fillId="3" borderId="1" xfId="0" applyNumberFormat="1" applyFont="1" applyFill="1" applyBorder="1" applyAlignment="1">
      <alignment horizontal="left" vertical="center" wrapText="1"/>
    </xf>
    <xf numFmtId="167"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9" fontId="10" fillId="9" borderId="0" xfId="3" applyNumberFormat="1" applyFont="1" applyFill="1" applyBorder="1" applyAlignment="1">
      <alignment horizontal="center" vertical="center" wrapText="1"/>
    </xf>
    <xf numFmtId="0" fontId="47" fillId="2" borderId="8" xfId="0" applyFont="1" applyFill="1" applyBorder="1" applyAlignment="1">
      <alignment horizontal="center" vertical="center"/>
    </xf>
    <xf numFmtId="0" fontId="47" fillId="2" borderId="6" xfId="0" applyFont="1" applyFill="1" applyBorder="1" applyAlignment="1">
      <alignment horizontal="center"/>
    </xf>
    <xf numFmtId="166" fontId="48" fillId="2" borderId="6" xfId="1" applyNumberFormat="1" applyFont="1" applyFill="1" applyBorder="1" applyAlignment="1">
      <alignment horizontal="center"/>
    </xf>
    <xf numFmtId="0" fontId="47" fillId="2" borderId="7" xfId="0" applyFont="1" applyFill="1" applyBorder="1" applyAlignment="1">
      <alignment horizontal="center"/>
    </xf>
    <xf numFmtId="0" fontId="0" fillId="0" borderId="8" xfId="0" applyFont="1" applyBorder="1" applyAlignment="1">
      <alignment horizontal="left"/>
    </xf>
    <xf numFmtId="0" fontId="0" fillId="0" borderId="6" xfId="0" applyFont="1" applyBorder="1"/>
    <xf numFmtId="0" fontId="0" fillId="0" borderId="6" xfId="0" applyBorder="1"/>
    <xf numFmtId="0" fontId="0" fillId="0" borderId="7" xfId="0" applyFont="1" applyBorder="1" applyAlignment="1">
      <alignment wrapText="1"/>
    </xf>
    <xf numFmtId="0" fontId="0" fillId="0" borderId="2" xfId="0" applyFont="1" applyBorder="1" applyAlignment="1">
      <alignment horizontal="left"/>
    </xf>
    <xf numFmtId="0" fontId="0" fillId="0" borderId="0" xfId="0" applyBorder="1"/>
    <xf numFmtId="0" fontId="0" fillId="0" borderId="1" xfId="0" applyFont="1" applyBorder="1" applyAlignment="1">
      <alignment wrapText="1"/>
    </xf>
    <xf numFmtId="0" fontId="29" fillId="0" borderId="0" xfId="0" applyFont="1" applyBorder="1"/>
    <xf numFmtId="0" fontId="0" fillId="0" borderId="4" xfId="0" applyFont="1" applyBorder="1" applyAlignment="1">
      <alignment horizontal="left"/>
    </xf>
    <xf numFmtId="0" fontId="0" fillId="0" borderId="3" xfId="0" applyFont="1" applyBorder="1"/>
    <xf numFmtId="0" fontId="0" fillId="0" borderId="3" xfId="0" applyFont="1" applyBorder="1" applyAlignment="1">
      <alignment horizontal="center"/>
    </xf>
    <xf numFmtId="0" fontId="0" fillId="0" borderId="5" xfId="0" applyFont="1" applyBorder="1" applyAlignment="1">
      <alignment wrapText="1"/>
    </xf>
    <xf numFmtId="0" fontId="25" fillId="6" borderId="7" xfId="0" applyFont="1" applyFill="1" applyBorder="1" applyAlignment="1">
      <alignment horizontal="left" vertical="center"/>
    </xf>
    <xf numFmtId="10" fontId="0" fillId="9" borderId="1" xfId="3" applyNumberFormat="1" applyFont="1" applyFill="1" applyBorder="1"/>
    <xf numFmtId="0" fontId="27" fillId="3" borderId="4" xfId="6" applyFont="1" applyFill="1" applyBorder="1" applyAlignment="1">
      <alignment vertical="center"/>
    </xf>
    <xf numFmtId="0" fontId="28" fillId="3" borderId="3" xfId="6" applyNumberFormat="1" applyFont="1" applyFill="1" applyBorder="1"/>
    <xf numFmtId="0" fontId="28" fillId="3" borderId="3" xfId="6" applyFont="1" applyFill="1" applyBorder="1"/>
    <xf numFmtId="0" fontId="23" fillId="3" borderId="3" xfId="23" applyFont="1" applyFill="1" applyBorder="1"/>
    <xf numFmtId="0" fontId="23" fillId="3" borderId="5" xfId="23" applyFont="1" applyFill="1" applyBorder="1"/>
    <xf numFmtId="10" fontId="13" fillId="3" borderId="9" xfId="6" applyNumberFormat="1" applyFont="1" applyFill="1" applyBorder="1" applyAlignment="1" applyProtection="1">
      <alignment wrapText="1"/>
      <protection locked="0"/>
    </xf>
    <xf numFmtId="0" fontId="13" fillId="0" borderId="9" xfId="0" applyNumberFormat="1" applyFont="1" applyBorder="1" applyAlignment="1">
      <alignment horizontal="center" vertical="top" wrapText="1"/>
    </xf>
    <xf numFmtId="169" fontId="24" fillId="6" borderId="8" xfId="0" applyNumberFormat="1" applyFont="1" applyFill="1" applyBorder="1" applyAlignment="1">
      <alignment horizontal="left" vertical="center"/>
    </xf>
    <xf numFmtId="169" fontId="24" fillId="6" borderId="6" xfId="0" applyNumberFormat="1" applyFont="1" applyFill="1" applyBorder="1" applyAlignment="1">
      <alignment horizontal="left" vertical="center"/>
    </xf>
    <xf numFmtId="0" fontId="19" fillId="0" borderId="12" xfId="0" applyFont="1" applyBorder="1" applyAlignment="1">
      <alignment vertical="top"/>
    </xf>
    <xf numFmtId="49" fontId="19" fillId="0" borderId="39" xfId="0" applyNumberFormat="1" applyFont="1" applyBorder="1" applyAlignment="1">
      <alignment horizontal="center" vertical="top"/>
    </xf>
    <xf numFmtId="0" fontId="19" fillId="0" borderId="39" xfId="0" applyFont="1" applyBorder="1" applyAlignment="1">
      <alignment vertical="top"/>
    </xf>
    <xf numFmtId="170" fontId="13" fillId="0" borderId="39" xfId="0" applyNumberFormat="1" applyFont="1" applyBorder="1" applyAlignment="1">
      <alignment vertical="top" wrapText="1"/>
    </xf>
    <xf numFmtId="2" fontId="13" fillId="0" borderId="39" xfId="0" applyNumberFormat="1" applyFont="1" applyFill="1" applyBorder="1" applyAlignment="1">
      <alignment vertical="top" wrapText="1"/>
    </xf>
    <xf numFmtId="171" fontId="13" fillId="0" borderId="39" xfId="0" applyNumberFormat="1" applyFont="1" applyBorder="1" applyAlignment="1">
      <alignment vertical="top" wrapText="1"/>
    </xf>
    <xf numFmtId="7" fontId="13" fillId="0" borderId="39" xfId="0" applyNumberFormat="1" applyFont="1" applyBorder="1" applyAlignment="1">
      <alignment vertical="top" wrapText="1"/>
    </xf>
    <xf numFmtId="2" fontId="13" fillId="0" borderId="39" xfId="0" applyNumberFormat="1" applyFont="1" applyBorder="1" applyAlignment="1">
      <alignment vertical="top" wrapText="1"/>
    </xf>
    <xf numFmtId="0" fontId="13" fillId="0" borderId="39" xfId="0" applyFont="1" applyBorder="1" applyAlignment="1">
      <alignment vertical="top" wrapText="1"/>
    </xf>
    <xf numFmtId="3" fontId="19" fillId="0" borderId="40" xfId="1" applyNumberFormat="1" applyFont="1" applyFill="1" applyBorder="1" applyAlignment="1">
      <alignment vertical="top" wrapText="1"/>
    </xf>
    <xf numFmtId="0" fontId="13" fillId="3" borderId="4" xfId="0" applyFont="1" applyFill="1" applyBorder="1"/>
    <xf numFmtId="0" fontId="19" fillId="3" borderId="3" xfId="0" applyFont="1" applyFill="1" applyBorder="1"/>
    <xf numFmtId="0" fontId="19" fillId="3" borderId="3" xfId="0" applyFont="1" applyFill="1" applyBorder="1" applyAlignment="1">
      <alignment horizontal="center"/>
    </xf>
    <xf numFmtId="165" fontId="19" fillId="3" borderId="3" xfId="1" applyNumberFormat="1" applyFont="1" applyFill="1" applyBorder="1"/>
    <xf numFmtId="2" fontId="18" fillId="3" borderId="3" xfId="0" applyNumberFormat="1" applyFont="1" applyFill="1" applyBorder="1"/>
    <xf numFmtId="0" fontId="18" fillId="3" borderId="3" xfId="0" applyFont="1" applyFill="1" applyBorder="1"/>
    <xf numFmtId="164" fontId="18" fillId="3" borderId="3" xfId="1" applyNumberFormat="1" applyFont="1" applyFill="1" applyBorder="1" applyAlignment="1">
      <alignment horizontal="center"/>
    </xf>
    <xf numFmtId="0" fontId="18" fillId="3" borderId="3" xfId="0" applyFont="1" applyFill="1" applyBorder="1" applyAlignment="1"/>
    <xf numFmtId="0" fontId="13" fillId="3" borderId="3" xfId="0" applyFont="1" applyFill="1" applyBorder="1"/>
    <xf numFmtId="166" fontId="18" fillId="3" borderId="5" xfId="1" applyNumberFormat="1" applyFont="1" applyFill="1" applyBorder="1"/>
    <xf numFmtId="169" fontId="118" fillId="9" borderId="2" xfId="0" applyNumberFormat="1" applyFont="1" applyFill="1" applyBorder="1" applyAlignment="1">
      <alignment horizontal="left"/>
    </xf>
    <xf numFmtId="0" fontId="0" fillId="9" borderId="41" xfId="0" applyFont="1" applyFill="1" applyBorder="1"/>
    <xf numFmtId="0" fontId="0" fillId="9" borderId="42" xfId="0" applyFont="1" applyFill="1" applyBorder="1"/>
    <xf numFmtId="0" fontId="0" fillId="9" borderId="43" xfId="0" applyFont="1" applyFill="1" applyBorder="1"/>
    <xf numFmtId="0" fontId="25" fillId="6" borderId="6" xfId="0" applyFont="1" applyFill="1" applyBorder="1" applyAlignment="1">
      <alignment horizontal="left" vertical="center" wrapText="1"/>
    </xf>
    <xf numFmtId="0" fontId="23" fillId="3" borderId="3" xfId="23" applyFont="1" applyFill="1" applyBorder="1" applyAlignment="1">
      <alignment wrapText="1"/>
    </xf>
    <xf numFmtId="10" fontId="0" fillId="9" borderId="0" xfId="3" applyNumberFormat="1" applyFont="1" applyFill="1" applyBorder="1" applyAlignment="1">
      <alignment wrapText="1"/>
    </xf>
    <xf numFmtId="0" fontId="125" fillId="0" borderId="0" xfId="64465"/>
    <xf numFmtId="49" fontId="13" fillId="0" borderId="9" xfId="6" quotePrefix="1" applyNumberFormat="1" applyFont="1" applyFill="1" applyBorder="1" applyAlignment="1">
      <alignment horizontal="left" wrapText="1"/>
    </xf>
    <xf numFmtId="49" fontId="13" fillId="0" borderId="9" xfId="6" applyNumberFormat="1" applyFont="1" applyFill="1" applyBorder="1" applyAlignment="1">
      <alignment horizontal="left" wrapText="1"/>
    </xf>
    <xf numFmtId="0" fontId="12" fillId="0" borderId="0" xfId="0" applyFont="1"/>
    <xf numFmtId="10" fontId="13" fillId="0" borderId="9" xfId="6" applyNumberFormat="1" applyFont="1" applyBorder="1" applyAlignment="1" applyProtection="1">
      <alignment wrapText="1"/>
      <protection locked="0"/>
    </xf>
    <xf numFmtId="10" fontId="13" fillId="0" borderId="0" xfId="6" applyNumberFormat="1" applyFont="1" applyFill="1" applyBorder="1" applyProtection="1">
      <protection locked="0"/>
    </xf>
    <xf numFmtId="10" fontId="13" fillId="0" borderId="0" xfId="3" applyNumberFormat="1" applyFont="1"/>
    <xf numFmtId="10" fontId="13" fillId="0" borderId="0" xfId="0" applyNumberFormat="1" applyFont="1"/>
    <xf numFmtId="10" fontId="13" fillId="63" borderId="0" xfId="0" applyNumberFormat="1" applyFont="1" applyFill="1"/>
    <xf numFmtId="9" fontId="18" fillId="6" borderId="13" xfId="3" applyFont="1" applyFill="1" applyBorder="1" applyAlignment="1"/>
    <xf numFmtId="169" fontId="30" fillId="9" borderId="4" xfId="0" applyNumberFormat="1" applyFont="1" applyFill="1" applyBorder="1" applyAlignment="1">
      <alignment horizontal="left" wrapText="1"/>
    </xf>
    <xf numFmtId="169" fontId="30" fillId="9" borderId="3" xfId="0" applyNumberFormat="1" applyFont="1" applyFill="1" applyBorder="1" applyAlignment="1">
      <alignment horizontal="left" wrapText="1"/>
    </xf>
    <xf numFmtId="169" fontId="30" fillId="9" borderId="5" xfId="0" applyNumberFormat="1" applyFont="1" applyFill="1" applyBorder="1" applyAlignment="1">
      <alignment horizontal="left" wrapText="1"/>
    </xf>
    <xf numFmtId="0" fontId="22" fillId="6" borderId="8" xfId="0" applyFont="1" applyFill="1" applyBorder="1" applyAlignment="1">
      <alignment horizontal="left" vertical="center"/>
    </xf>
    <xf numFmtId="0" fontId="22" fillId="6" borderId="6" xfId="0" applyFont="1" applyFill="1" applyBorder="1" applyAlignment="1">
      <alignment horizontal="left" vertical="center"/>
    </xf>
    <xf numFmtId="0" fontId="22" fillId="6" borderId="7" xfId="0" applyFont="1" applyFill="1" applyBorder="1" applyAlignment="1">
      <alignment horizontal="left" vertical="center"/>
    </xf>
    <xf numFmtId="0" fontId="14" fillId="8" borderId="2"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0" fillId="9" borderId="2" xfId="0" applyFont="1" applyFill="1" applyBorder="1" applyAlignment="1">
      <alignment wrapText="1"/>
    </xf>
    <xf numFmtId="0" fontId="0" fillId="9" borderId="0" xfId="0" applyFont="1" applyFill="1" applyBorder="1" applyAlignment="1">
      <alignment wrapText="1"/>
    </xf>
    <xf numFmtId="0" fontId="0" fillId="9" borderId="1" xfId="0" applyFont="1" applyFill="1" applyBorder="1" applyAlignment="1">
      <alignment wrapText="1"/>
    </xf>
    <xf numFmtId="0" fontId="0" fillId="9" borderId="2" xfId="0" applyFill="1" applyBorder="1" applyAlignment="1">
      <alignment wrapText="1"/>
    </xf>
    <xf numFmtId="0" fontId="0" fillId="9" borderId="0" xfId="0" applyFill="1" applyBorder="1" applyAlignment="1">
      <alignment wrapText="1"/>
    </xf>
    <xf numFmtId="0" fontId="0" fillId="9" borderId="1" xfId="0" applyFill="1" applyBorder="1" applyAlignment="1">
      <alignment wrapText="1"/>
    </xf>
    <xf numFmtId="0" fontId="0" fillId="9" borderId="2" xfId="0" applyFont="1" applyFill="1" applyBorder="1" applyAlignment="1">
      <alignment horizontal="left" wrapText="1"/>
    </xf>
    <xf numFmtId="0" fontId="0" fillId="9" borderId="0" xfId="0" applyFill="1" applyBorder="1" applyAlignment="1">
      <alignment horizontal="left" wrapText="1"/>
    </xf>
    <xf numFmtId="0" fontId="0" fillId="9" borderId="1" xfId="0" applyFill="1" applyBorder="1" applyAlignment="1">
      <alignment horizontal="left" wrapText="1"/>
    </xf>
    <xf numFmtId="15" fontId="0" fillId="8" borderId="4" xfId="0" applyNumberFormat="1" applyFont="1" applyFill="1" applyBorder="1" applyAlignment="1">
      <alignment horizontal="left" vertical="center"/>
    </xf>
    <xf numFmtId="15" fontId="12" fillId="8" borderId="3" xfId="0" applyNumberFormat="1" applyFont="1" applyFill="1" applyBorder="1" applyAlignment="1">
      <alignment horizontal="left" vertical="center"/>
    </xf>
    <xf numFmtId="15" fontId="12" fillId="8" borderId="5" xfId="0" applyNumberFormat="1" applyFont="1" applyFill="1" applyBorder="1" applyAlignment="1">
      <alignment horizontal="left" vertical="center"/>
    </xf>
    <xf numFmtId="0" fontId="44" fillId="6" borderId="2" xfId="0" applyFont="1" applyFill="1" applyBorder="1" applyAlignment="1">
      <alignment vertical="center"/>
    </xf>
    <xf numFmtId="0" fontId="44" fillId="6" borderId="0" xfId="0" applyFont="1" applyFill="1" applyBorder="1" applyAlignment="1">
      <alignment vertical="center"/>
    </xf>
    <xf numFmtId="0" fontId="44" fillId="6" borderId="1" xfId="0" applyFont="1" applyFill="1" applyBorder="1" applyAlignment="1">
      <alignment vertical="center"/>
    </xf>
    <xf numFmtId="0" fontId="37" fillId="6" borderId="2" xfId="0" applyFont="1" applyFill="1" applyBorder="1" applyAlignment="1">
      <alignment vertical="center" wrapText="1"/>
    </xf>
    <xf numFmtId="0" fontId="41" fillId="6" borderId="0" xfId="0" applyFont="1" applyFill="1" applyBorder="1" applyAlignment="1">
      <alignment vertical="center" wrapText="1"/>
    </xf>
    <xf numFmtId="0" fontId="41" fillId="6" borderId="1" xfId="0" applyFont="1" applyFill="1" applyBorder="1" applyAlignment="1">
      <alignment vertical="center" wrapText="1"/>
    </xf>
    <xf numFmtId="0" fontId="37" fillId="6" borderId="0" xfId="0" applyFont="1" applyFill="1" applyAlignment="1">
      <alignment horizontal="center"/>
    </xf>
    <xf numFmtId="0" fontId="0" fillId="7" borderId="2" xfId="0" applyFont="1" applyFill="1" applyBorder="1" applyAlignment="1">
      <alignment horizontal="left"/>
    </xf>
    <xf numFmtId="0" fontId="0" fillId="7" borderId="0" xfId="0" applyFont="1" applyFill="1" applyBorder="1" applyAlignment="1">
      <alignment horizontal="left"/>
    </xf>
    <xf numFmtId="0" fontId="0" fillId="7" borderId="1" xfId="0" applyFont="1" applyFill="1" applyBorder="1" applyAlignment="1">
      <alignment horizontal="left"/>
    </xf>
    <xf numFmtId="0" fontId="0" fillId="7" borderId="4" xfId="0" applyFont="1" applyFill="1" applyBorder="1" applyAlignment="1">
      <alignment horizontal="left"/>
    </xf>
    <xf numFmtId="0" fontId="0" fillId="7" borderId="3" xfId="0" applyFont="1" applyFill="1" applyBorder="1" applyAlignment="1">
      <alignment horizontal="left"/>
    </xf>
    <xf numFmtId="0" fontId="0" fillId="7" borderId="5" xfId="0" applyFont="1" applyFill="1" applyBorder="1" applyAlignment="1">
      <alignment horizontal="left"/>
    </xf>
    <xf numFmtId="169" fontId="123" fillId="9" borderId="2" xfId="0" applyNumberFormat="1" applyFont="1" applyFill="1" applyBorder="1" applyAlignment="1">
      <alignment horizontal="left" vertical="top"/>
    </xf>
    <xf numFmtId="169" fontId="123" fillId="9" borderId="0" xfId="0" applyNumberFormat="1" applyFont="1" applyFill="1" applyBorder="1" applyAlignment="1">
      <alignment horizontal="left" vertical="top"/>
    </xf>
    <xf numFmtId="169" fontId="123" fillId="9" borderId="1" xfId="0" applyNumberFormat="1" applyFont="1" applyFill="1" applyBorder="1" applyAlignment="1">
      <alignment horizontal="left" vertical="top"/>
    </xf>
    <xf numFmtId="169" fontId="123" fillId="9" borderId="41" xfId="0" applyNumberFormat="1" applyFont="1" applyFill="1" applyBorder="1" applyAlignment="1">
      <alignment horizontal="left" vertical="top"/>
    </xf>
    <xf numFmtId="169" fontId="123" fillId="9" borderId="42" xfId="0" applyNumberFormat="1" applyFont="1" applyFill="1" applyBorder="1" applyAlignment="1">
      <alignment horizontal="left" vertical="top"/>
    </xf>
    <xf numFmtId="169" fontId="123" fillId="9" borderId="43" xfId="0" applyNumberFormat="1" applyFont="1" applyFill="1" applyBorder="1" applyAlignment="1">
      <alignment horizontal="left" vertical="top"/>
    </xf>
    <xf numFmtId="169" fontId="24" fillId="6" borderId="8" xfId="0" applyNumberFormat="1" applyFont="1" applyFill="1" applyBorder="1" applyAlignment="1">
      <alignment horizontal="left" vertical="center"/>
    </xf>
    <xf numFmtId="169" fontId="24" fillId="6" borderId="6" xfId="0" applyNumberFormat="1" applyFont="1" applyFill="1" applyBorder="1" applyAlignment="1">
      <alignment horizontal="left" vertical="center"/>
    </xf>
    <xf numFmtId="169" fontId="24" fillId="6" borderId="7" xfId="0" applyNumberFormat="1" applyFont="1" applyFill="1" applyBorder="1" applyAlignment="1">
      <alignment horizontal="left" vertical="center"/>
    </xf>
    <xf numFmtId="169" fontId="48" fillId="9" borderId="8" xfId="0" applyNumberFormat="1" applyFont="1" applyFill="1" applyBorder="1" applyAlignment="1">
      <alignment horizontal="left"/>
    </xf>
    <xf numFmtId="169" fontId="48" fillId="9" borderId="6" xfId="0" applyNumberFormat="1" applyFont="1" applyFill="1" applyBorder="1" applyAlignment="1">
      <alignment horizontal="left"/>
    </xf>
    <xf numFmtId="169" fontId="48" fillId="9" borderId="7" xfId="0" applyNumberFormat="1" applyFont="1" applyFill="1" applyBorder="1" applyAlignment="1">
      <alignment horizontal="left"/>
    </xf>
    <xf numFmtId="169" fontId="35" fillId="9" borderId="2" xfId="0" applyNumberFormat="1" applyFont="1" applyFill="1" applyBorder="1" applyAlignment="1">
      <alignment horizontal="left"/>
    </xf>
    <xf numFmtId="169" fontId="35" fillId="9" borderId="0" xfId="0" applyNumberFormat="1" applyFont="1" applyFill="1" applyBorder="1" applyAlignment="1">
      <alignment horizontal="left"/>
    </xf>
    <xf numFmtId="169" fontId="35" fillId="9" borderId="1" xfId="0" applyNumberFormat="1" applyFont="1" applyFill="1" applyBorder="1" applyAlignment="1">
      <alignment horizontal="left"/>
    </xf>
    <xf numFmtId="0" fontId="35" fillId="9" borderId="2" xfId="0" applyFont="1" applyFill="1" applyBorder="1"/>
    <xf numFmtId="0" fontId="35" fillId="9" borderId="0" xfId="0" applyFont="1" applyFill="1" applyBorder="1"/>
    <xf numFmtId="0" fontId="35" fillId="9" borderId="1" xfId="0" applyFont="1" applyFill="1" applyBorder="1"/>
    <xf numFmtId="0" fontId="35" fillId="9" borderId="2" xfId="0" applyFont="1" applyFill="1" applyBorder="1" applyAlignment="1">
      <alignment wrapText="1"/>
    </xf>
    <xf numFmtId="0" fontId="35" fillId="9" borderId="0" xfId="0" applyFont="1" applyFill="1" applyBorder="1" applyAlignment="1">
      <alignment wrapText="1"/>
    </xf>
    <xf numFmtId="0" fontId="35" fillId="9" borderId="1" xfId="0" applyFont="1" applyFill="1" applyBorder="1" applyAlignment="1">
      <alignment wrapText="1"/>
    </xf>
    <xf numFmtId="169" fontId="123" fillId="9" borderId="2" xfId="0" applyNumberFormat="1" applyFont="1" applyFill="1" applyBorder="1" applyAlignment="1">
      <alignment horizontal="left"/>
    </xf>
    <xf numFmtId="169" fontId="123" fillId="9" borderId="0" xfId="0" applyNumberFormat="1" applyFont="1" applyFill="1" applyBorder="1" applyAlignment="1">
      <alignment horizontal="left"/>
    </xf>
    <xf numFmtId="169" fontId="123" fillId="9" borderId="1" xfId="0" applyNumberFormat="1" applyFont="1" applyFill="1" applyBorder="1" applyAlignment="1">
      <alignment horizontal="left"/>
    </xf>
    <xf numFmtId="169" fontId="123" fillId="9" borderId="2" xfId="0" applyNumberFormat="1" applyFont="1" applyFill="1" applyBorder="1" applyAlignment="1">
      <alignment horizontal="left" vertical="top" wrapText="1"/>
    </xf>
    <xf numFmtId="169" fontId="123" fillId="9" borderId="0" xfId="0" applyNumberFormat="1" applyFont="1" applyFill="1" applyBorder="1" applyAlignment="1">
      <alignment horizontal="left" vertical="top" wrapText="1"/>
    </xf>
    <xf numFmtId="169" fontId="123" fillId="9" borderId="1" xfId="0" applyNumberFormat="1" applyFont="1" applyFill="1" applyBorder="1" applyAlignment="1">
      <alignment horizontal="left" vertical="top" wrapText="1"/>
    </xf>
  </cellXfs>
  <cellStyles count="64468">
    <cellStyle name="£Z_x0004_Ç_x0006_^_x0004_" xfId="71"/>
    <cellStyle name="20% - Accent1 10" xfId="72"/>
    <cellStyle name="20% - Accent1 11" xfId="73"/>
    <cellStyle name="20% - Accent1 2" xfId="74"/>
    <cellStyle name="20% - Accent1 2 2" xfId="75"/>
    <cellStyle name="20% - Accent1 2 2 2" xfId="76"/>
    <cellStyle name="20% - Accent1 2 2 2 2" xfId="77"/>
    <cellStyle name="20% - Accent1 2 2 2 3" xfId="78"/>
    <cellStyle name="20% - Accent1 2 2 3" xfId="79"/>
    <cellStyle name="20% - Accent1 2 2_T-straight with PEDs adjustor" xfId="80"/>
    <cellStyle name="20% - Accent1 2 3" xfId="81"/>
    <cellStyle name="20% - Accent1 2 3 2" xfId="82"/>
    <cellStyle name="20% - Accent1 2 4" xfId="83"/>
    <cellStyle name="20% - Accent1 3" xfId="84"/>
    <cellStyle name="20% - Accent1 3 2" xfId="85"/>
    <cellStyle name="20% - Accent1 3 2 2" xfId="86"/>
    <cellStyle name="20% - Accent1 3 3" xfId="87"/>
    <cellStyle name="20% - Accent1 4" xfId="88"/>
    <cellStyle name="20% - Accent1 4 2" xfId="89"/>
    <cellStyle name="20% - Accent1 5" xfId="90"/>
    <cellStyle name="20% - Accent1 6" xfId="91"/>
    <cellStyle name="20% - Accent1 7" xfId="92"/>
    <cellStyle name="20% - Accent1 8" xfId="93"/>
    <cellStyle name="20% - Accent1 9" xfId="94"/>
    <cellStyle name="20% - Accent2 10" xfId="95"/>
    <cellStyle name="20% - Accent2 11" xfId="96"/>
    <cellStyle name="20% - Accent2 2" xfId="97"/>
    <cellStyle name="20% - Accent2 2 2" xfId="98"/>
    <cellStyle name="20% - Accent2 2 2 2" xfId="99"/>
    <cellStyle name="20% - Accent2 2 2 2 2" xfId="100"/>
    <cellStyle name="20% - Accent2 2 2 2 3" xfId="101"/>
    <cellStyle name="20% - Accent2 2 2 3" xfId="102"/>
    <cellStyle name="20% - Accent2 2 2_T-straight with PEDs adjustor" xfId="103"/>
    <cellStyle name="20% - Accent2 2 3" xfId="104"/>
    <cellStyle name="20% - Accent2 2 3 2" xfId="105"/>
    <cellStyle name="20% - Accent2 2 4" xfId="106"/>
    <cellStyle name="20% - Accent2 3" xfId="107"/>
    <cellStyle name="20% - Accent2 3 2" xfId="108"/>
    <cellStyle name="20% - Accent2 3 2 2" xfId="109"/>
    <cellStyle name="20% - Accent2 3 3" xfId="110"/>
    <cellStyle name="20% - Accent2 4" xfId="111"/>
    <cellStyle name="20% - Accent2 4 2" xfId="112"/>
    <cellStyle name="20% - Accent2 5" xfId="113"/>
    <cellStyle name="20% - Accent2 6" xfId="114"/>
    <cellStyle name="20% - Accent2 7" xfId="115"/>
    <cellStyle name="20% - Accent2 8" xfId="116"/>
    <cellStyle name="20% - Accent2 9" xfId="117"/>
    <cellStyle name="20% - Accent3 10" xfId="118"/>
    <cellStyle name="20% - Accent3 11" xfId="119"/>
    <cellStyle name="20% - Accent3 2" xfId="120"/>
    <cellStyle name="20% - Accent3 2 2" xfId="121"/>
    <cellStyle name="20% - Accent3 2 2 2" xfId="122"/>
    <cellStyle name="20% - Accent3 2 2 2 2" xfId="123"/>
    <cellStyle name="20% - Accent3 2 2 2 3" xfId="124"/>
    <cellStyle name="20% - Accent3 2 2 3" xfId="125"/>
    <cellStyle name="20% - Accent3 2 2_T-straight with PEDs adjustor" xfId="126"/>
    <cellStyle name="20% - Accent3 2 3" xfId="127"/>
    <cellStyle name="20% - Accent3 2 3 2" xfId="128"/>
    <cellStyle name="20% - Accent3 2 4" xfId="129"/>
    <cellStyle name="20% - Accent3 3" xfId="130"/>
    <cellStyle name="20% - Accent3 3 2" xfId="131"/>
    <cellStyle name="20% - Accent3 3 2 2" xfId="132"/>
    <cellStyle name="20% - Accent3 3 3" xfId="133"/>
    <cellStyle name="20% - Accent3 4" xfId="134"/>
    <cellStyle name="20% - Accent3 4 2"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2" xfId="143"/>
    <cellStyle name="20% - Accent4 2 2" xfId="144"/>
    <cellStyle name="20% - Accent4 2 2 2" xfId="145"/>
    <cellStyle name="20% - Accent4 2 2 2 2" xfId="146"/>
    <cellStyle name="20% - Accent4 2 2 2 3" xfId="147"/>
    <cellStyle name="20% - Accent4 2 2 3" xfId="148"/>
    <cellStyle name="20% - Accent4 2 2_T-straight with PEDs adjustor" xfId="149"/>
    <cellStyle name="20% - Accent4 2 3" xfId="150"/>
    <cellStyle name="20% - Accent4 2 3 2" xfId="151"/>
    <cellStyle name="20% - Accent4 2 4" xfId="152"/>
    <cellStyle name="20% - Accent4 3" xfId="153"/>
    <cellStyle name="20% - Accent4 3 2" xfId="154"/>
    <cellStyle name="20% - Accent4 3 2 2" xfId="155"/>
    <cellStyle name="20% - Accent4 3 3" xfId="156"/>
    <cellStyle name="20% - Accent4 4" xfId="157"/>
    <cellStyle name="20% - Accent4 4 2" xfId="158"/>
    <cellStyle name="20% - Accent4 5" xfId="159"/>
    <cellStyle name="20% - Accent4 5 2" xfId="160"/>
    <cellStyle name="20% - Accent4 5 2 2" xfId="161"/>
    <cellStyle name="20% - Accent4 5_T-straight with PEDs adjustor" xfId="162"/>
    <cellStyle name="20% - Accent4 6" xfId="163"/>
    <cellStyle name="20% - Accent4 7" xfId="164"/>
    <cellStyle name="20% - Accent4 8" xfId="165"/>
    <cellStyle name="20% - Accent4 9" xfId="166"/>
    <cellStyle name="20% - Accent5 10" xfId="167"/>
    <cellStyle name="20% - Accent5 11" xfId="168"/>
    <cellStyle name="20% - Accent5 2" xfId="169"/>
    <cellStyle name="20% - Accent5 2 2" xfId="170"/>
    <cellStyle name="20% - Accent5 2 2 2" xfId="171"/>
    <cellStyle name="20% - Accent5 2 2 2 2" xfId="172"/>
    <cellStyle name="20% - Accent5 2 2 2 3" xfId="173"/>
    <cellStyle name="20% - Accent5 2 2 3" xfId="174"/>
    <cellStyle name="20% - Accent5 2 2_T-straight with PEDs adjustor" xfId="175"/>
    <cellStyle name="20% - Accent5 2 3" xfId="176"/>
    <cellStyle name="20% - Accent5 2 3 2" xfId="177"/>
    <cellStyle name="20% - Accent5 2 4" xfId="178"/>
    <cellStyle name="20% - Accent5 3" xfId="179"/>
    <cellStyle name="20% - Accent5 3 2" xfId="180"/>
    <cellStyle name="20% - Accent5 3 2 2" xfId="181"/>
    <cellStyle name="20% - Accent5 3 3" xfId="182"/>
    <cellStyle name="20% - Accent5 4" xfId="183"/>
    <cellStyle name="20% - Accent5 4 2" xfId="184"/>
    <cellStyle name="20% - Accent5 5" xfId="185"/>
    <cellStyle name="20% - Accent5 6" xfId="186"/>
    <cellStyle name="20% - Accent5 7" xfId="187"/>
    <cellStyle name="20% - Accent5 8" xfId="188"/>
    <cellStyle name="20% - Accent5 9" xfId="189"/>
    <cellStyle name="20% - Accent6 10" xfId="190"/>
    <cellStyle name="20% - Accent6 11" xfId="191"/>
    <cellStyle name="20% - Accent6 2" xfId="192"/>
    <cellStyle name="20% - Accent6 2 2" xfId="193"/>
    <cellStyle name="20% - Accent6 2 2 2" xfId="194"/>
    <cellStyle name="20% - Accent6 2 2 2 2" xfId="195"/>
    <cellStyle name="20% - Accent6 2 2 2 3" xfId="196"/>
    <cellStyle name="20% - Accent6 2 2 3" xfId="197"/>
    <cellStyle name="20% - Accent6 2 2_T-straight with PEDs adjustor" xfId="198"/>
    <cellStyle name="20% - Accent6 2 3" xfId="199"/>
    <cellStyle name="20% - Accent6 2 3 2" xfId="200"/>
    <cellStyle name="20% - Accent6 2 4" xfId="201"/>
    <cellStyle name="20% - Accent6 3" xfId="202"/>
    <cellStyle name="20% - Accent6 3 2" xfId="203"/>
    <cellStyle name="20% - Accent6 3 2 2" xfId="204"/>
    <cellStyle name="20% - Accent6 3 3" xfId="205"/>
    <cellStyle name="20% - Accent6 4" xfId="206"/>
    <cellStyle name="20% - Accent6 4 2" xfId="207"/>
    <cellStyle name="20% - Accent6 5" xfId="208"/>
    <cellStyle name="20% - Accent6 6" xfId="209"/>
    <cellStyle name="20% - Accent6 7" xfId="210"/>
    <cellStyle name="20% - Accent6 8" xfId="211"/>
    <cellStyle name="20% - Accent6 9" xfId="212"/>
    <cellStyle name="40% - Accent1 10" xfId="213"/>
    <cellStyle name="40% - Accent1 11" xfId="214"/>
    <cellStyle name="40% - Accent1 2" xfId="215"/>
    <cellStyle name="40% - Accent1 2 2" xfId="216"/>
    <cellStyle name="40% - Accent1 2 2 2" xfId="217"/>
    <cellStyle name="40% - Accent1 2 2 2 2" xfId="218"/>
    <cellStyle name="40% - Accent1 2 2 2 3" xfId="219"/>
    <cellStyle name="40% - Accent1 2 2 3" xfId="220"/>
    <cellStyle name="40% - Accent1 2 2_T-straight with PEDs adjustor" xfId="221"/>
    <cellStyle name="40% - Accent1 2 3" xfId="222"/>
    <cellStyle name="40% - Accent1 2 3 2" xfId="223"/>
    <cellStyle name="40% - Accent1 2 4" xfId="224"/>
    <cellStyle name="40% - Accent1 3" xfId="225"/>
    <cellStyle name="40% - Accent1 3 2" xfId="226"/>
    <cellStyle name="40% - Accent1 3 2 2" xfId="227"/>
    <cellStyle name="40% - Accent1 3 3" xfId="228"/>
    <cellStyle name="40% - Accent1 4" xfId="229"/>
    <cellStyle name="40% - Accent1 4 2" xfId="230"/>
    <cellStyle name="40% - Accent1 5" xfId="231"/>
    <cellStyle name="40% - Accent1 6" xfId="232"/>
    <cellStyle name="40% - Accent1 7" xfId="233"/>
    <cellStyle name="40% - Accent1 8" xfId="234"/>
    <cellStyle name="40% - Accent1 9" xfId="235"/>
    <cellStyle name="40% - Accent2 10" xfId="236"/>
    <cellStyle name="40% - Accent2 11" xfId="237"/>
    <cellStyle name="40% - Accent2 2" xfId="238"/>
    <cellStyle name="40% - Accent2 2 2" xfId="239"/>
    <cellStyle name="40% - Accent2 2 2 2" xfId="240"/>
    <cellStyle name="40% - Accent2 2 2 2 2" xfId="241"/>
    <cellStyle name="40% - Accent2 2 2 2 3" xfId="242"/>
    <cellStyle name="40% - Accent2 2 2 3" xfId="243"/>
    <cellStyle name="40% - Accent2 2 2_T-straight with PEDs adjustor" xfId="244"/>
    <cellStyle name="40% - Accent2 2 3" xfId="245"/>
    <cellStyle name="40% - Accent2 2 3 2" xfId="246"/>
    <cellStyle name="40% - Accent2 2 4" xfId="247"/>
    <cellStyle name="40% - Accent2 3" xfId="248"/>
    <cellStyle name="40% - Accent2 3 2" xfId="249"/>
    <cellStyle name="40% - Accent2 3 2 2" xfId="250"/>
    <cellStyle name="40% - Accent2 3 3" xfId="251"/>
    <cellStyle name="40% - Accent2 4" xfId="252"/>
    <cellStyle name="40% - Accent2 4 2" xfId="253"/>
    <cellStyle name="40% - Accent2 5" xfId="254"/>
    <cellStyle name="40% - Accent2 6" xfId="255"/>
    <cellStyle name="40% - Accent2 7" xfId="256"/>
    <cellStyle name="40% - Accent2 8" xfId="257"/>
    <cellStyle name="40% - Accent2 9" xfId="258"/>
    <cellStyle name="40% - Accent3 10" xfId="259"/>
    <cellStyle name="40% - Accent3 11" xfId="260"/>
    <cellStyle name="40% - Accent3 2" xfId="261"/>
    <cellStyle name="40% - Accent3 2 2" xfId="262"/>
    <cellStyle name="40% - Accent3 2 2 2" xfId="263"/>
    <cellStyle name="40% - Accent3 2 2 2 2" xfId="264"/>
    <cellStyle name="40% - Accent3 2 2 2 3" xfId="265"/>
    <cellStyle name="40% - Accent3 2 2 3" xfId="266"/>
    <cellStyle name="40% - Accent3 2 2_T-straight with PEDs adjustor" xfId="267"/>
    <cellStyle name="40% - Accent3 2 3" xfId="268"/>
    <cellStyle name="40% - Accent3 2 3 2" xfId="269"/>
    <cellStyle name="40% - Accent3 2 4" xfId="270"/>
    <cellStyle name="40% - Accent3 3" xfId="271"/>
    <cellStyle name="40% - Accent3 3 2" xfId="272"/>
    <cellStyle name="40% - Accent3 3 2 2" xfId="273"/>
    <cellStyle name="40% - Accent3 3 3" xfId="274"/>
    <cellStyle name="40% - Accent3 4" xfId="275"/>
    <cellStyle name="40% - Accent3 4 2" xfId="276"/>
    <cellStyle name="40% - Accent3 5" xfId="277"/>
    <cellStyle name="40% - Accent3 6" xfId="278"/>
    <cellStyle name="40% - Accent3 7" xfId="279"/>
    <cellStyle name="40% - Accent3 8" xfId="280"/>
    <cellStyle name="40% - Accent3 9" xfId="281"/>
    <cellStyle name="40% - Accent4 10" xfId="282"/>
    <cellStyle name="40% - Accent4 11" xfId="283"/>
    <cellStyle name="40% - Accent4 2" xfId="284"/>
    <cellStyle name="40% - Accent4 2 2" xfId="285"/>
    <cellStyle name="40% - Accent4 2 2 2" xfId="286"/>
    <cellStyle name="40% - Accent4 2 2 2 2" xfId="287"/>
    <cellStyle name="40% - Accent4 2 2 2 3" xfId="288"/>
    <cellStyle name="40% - Accent4 2 2 3" xfId="289"/>
    <cellStyle name="40% - Accent4 2 2_T-straight with PEDs adjustor" xfId="290"/>
    <cellStyle name="40% - Accent4 2 3" xfId="291"/>
    <cellStyle name="40% - Accent4 2 3 2" xfId="292"/>
    <cellStyle name="40% - Accent4 2 4" xfId="293"/>
    <cellStyle name="40% - Accent4 3" xfId="294"/>
    <cellStyle name="40% - Accent4 3 2" xfId="295"/>
    <cellStyle name="40% - Accent4 3 2 2" xfId="296"/>
    <cellStyle name="40% - Accent4 3 3" xfId="297"/>
    <cellStyle name="40% - Accent4 4" xfId="298"/>
    <cellStyle name="40% - Accent4 4 2" xfId="299"/>
    <cellStyle name="40% - Accent4 5" xfId="300"/>
    <cellStyle name="40% - Accent4 6" xfId="301"/>
    <cellStyle name="40% - Accent4 7" xfId="302"/>
    <cellStyle name="40% - Accent4 8" xfId="303"/>
    <cellStyle name="40% - Accent4 9" xfId="304"/>
    <cellStyle name="40% - Accent5 10" xfId="305"/>
    <cellStyle name="40% - Accent5 11" xfId="306"/>
    <cellStyle name="40% - Accent5 2" xfId="307"/>
    <cellStyle name="40% - Accent5 2 2" xfId="308"/>
    <cellStyle name="40% - Accent5 2 2 2" xfId="309"/>
    <cellStyle name="40% - Accent5 2 2 2 2" xfId="310"/>
    <cellStyle name="40% - Accent5 2 2 2 3" xfId="311"/>
    <cellStyle name="40% - Accent5 2 2 3" xfId="312"/>
    <cellStyle name="40% - Accent5 2 2_T-straight with PEDs adjustor" xfId="313"/>
    <cellStyle name="40% - Accent5 2 3" xfId="314"/>
    <cellStyle name="40% - Accent5 2 3 2" xfId="315"/>
    <cellStyle name="40% - Accent5 2 4" xfId="316"/>
    <cellStyle name="40% - Accent5 3" xfId="317"/>
    <cellStyle name="40% - Accent5 3 2" xfId="318"/>
    <cellStyle name="40% - Accent5 3 2 2" xfId="319"/>
    <cellStyle name="40% - Accent5 3 3" xfId="320"/>
    <cellStyle name="40% - Accent5 4" xfId="321"/>
    <cellStyle name="40% - Accent5 4 2" xfId="322"/>
    <cellStyle name="40% - Accent5 5" xfId="323"/>
    <cellStyle name="40% - Accent5 6" xfId="324"/>
    <cellStyle name="40% - Accent5 7" xfId="325"/>
    <cellStyle name="40% - Accent5 8" xfId="326"/>
    <cellStyle name="40% - Accent5 9" xfId="327"/>
    <cellStyle name="40% - Accent6 10" xfId="328"/>
    <cellStyle name="40% - Accent6 11" xfId="329"/>
    <cellStyle name="40% - Accent6 2" xfId="330"/>
    <cellStyle name="40% - Accent6 2 2" xfId="331"/>
    <cellStyle name="40% - Accent6 2 2 2" xfId="332"/>
    <cellStyle name="40% - Accent6 2 2 2 2" xfId="333"/>
    <cellStyle name="40% - Accent6 2 2 2 3" xfId="334"/>
    <cellStyle name="40% - Accent6 2 2 3" xfId="335"/>
    <cellStyle name="40% - Accent6 2 2_T-straight with PEDs adjustor" xfId="336"/>
    <cellStyle name="40% - Accent6 2 3" xfId="337"/>
    <cellStyle name="40% - Accent6 2 3 2" xfId="338"/>
    <cellStyle name="40% - Accent6 2 4" xfId="339"/>
    <cellStyle name="40% - Accent6 3" xfId="340"/>
    <cellStyle name="40% - Accent6 3 2" xfId="341"/>
    <cellStyle name="40% - Accent6 3 2 2" xfId="342"/>
    <cellStyle name="40% - Accent6 3 3" xfId="343"/>
    <cellStyle name="40% - Accent6 4" xfId="344"/>
    <cellStyle name="40% - Accent6 4 2" xfId="345"/>
    <cellStyle name="40% - Accent6 5" xfId="346"/>
    <cellStyle name="40% - Accent6 6" xfId="347"/>
    <cellStyle name="40% - Accent6 7" xfId="348"/>
    <cellStyle name="40% - Accent6 8" xfId="349"/>
    <cellStyle name="40% - Accent6 9" xfId="350"/>
    <cellStyle name="60% - Accent1 10" xfId="351"/>
    <cellStyle name="60% - Accent1 11" xfId="352"/>
    <cellStyle name="60% - Accent1 2" xfId="353"/>
    <cellStyle name="60% - Accent1 2 2" xfId="354"/>
    <cellStyle name="60% - Accent1 2 2 2" xfId="355"/>
    <cellStyle name="60% - Accent1 2 2 3" xfId="356"/>
    <cellStyle name="60% - Accent1 2 2_T-straight with PEDs adjustor" xfId="357"/>
    <cellStyle name="60% - Accent1 2 3" xfId="358"/>
    <cellStyle name="60% - Accent1 3" xfId="359"/>
    <cellStyle name="60% - Accent1 3 2" xfId="360"/>
    <cellStyle name="60% - Accent1 4" xfId="361"/>
    <cellStyle name="60% - Accent1 4 2" xfId="362"/>
    <cellStyle name="60% - Accent1 5" xfId="363"/>
    <cellStyle name="60% - Accent1 6" xfId="364"/>
    <cellStyle name="60% - Accent1 7" xfId="365"/>
    <cellStyle name="60% - Accent1 8" xfId="366"/>
    <cellStyle name="60% - Accent1 9" xfId="367"/>
    <cellStyle name="60% - Accent2 10" xfId="368"/>
    <cellStyle name="60% - Accent2 11" xfId="369"/>
    <cellStyle name="60% - Accent2 2" xfId="370"/>
    <cellStyle name="60% - Accent2 2 2" xfId="371"/>
    <cellStyle name="60% - Accent2 2 2 2" xfId="372"/>
    <cellStyle name="60% - Accent2 2 2 3" xfId="373"/>
    <cellStyle name="60% - Accent2 2 2_T-straight with PEDs adjustor" xfId="374"/>
    <cellStyle name="60% - Accent2 2 3" xfId="375"/>
    <cellStyle name="60% - Accent2 3" xfId="376"/>
    <cellStyle name="60% - Accent2 3 2" xfId="377"/>
    <cellStyle name="60% - Accent2 4" xfId="378"/>
    <cellStyle name="60% - Accent2 4 2" xfId="379"/>
    <cellStyle name="60% - Accent2 5" xfId="380"/>
    <cellStyle name="60% - Accent2 6" xfId="381"/>
    <cellStyle name="60% - Accent2 7" xfId="382"/>
    <cellStyle name="60% - Accent2 8" xfId="383"/>
    <cellStyle name="60% - Accent2 9" xfId="384"/>
    <cellStyle name="60% - Accent3 10" xfId="385"/>
    <cellStyle name="60% - Accent3 11" xfId="386"/>
    <cellStyle name="60% - Accent3 2" xfId="387"/>
    <cellStyle name="60% - Accent3 2 2" xfId="388"/>
    <cellStyle name="60% - Accent3 2 2 2" xfId="389"/>
    <cellStyle name="60% - Accent3 2 2 3" xfId="390"/>
    <cellStyle name="60% - Accent3 2 2_T-straight with PEDs adjustor" xfId="391"/>
    <cellStyle name="60% - Accent3 2 3" xfId="392"/>
    <cellStyle name="60% - Accent3 3" xfId="393"/>
    <cellStyle name="60% - Accent3 3 2" xfId="394"/>
    <cellStyle name="60% - Accent3 4" xfId="395"/>
    <cellStyle name="60% - Accent3 4 2" xfId="396"/>
    <cellStyle name="60% - Accent3 5" xfId="397"/>
    <cellStyle name="60% - Accent3 6" xfId="398"/>
    <cellStyle name="60% - Accent3 7" xfId="399"/>
    <cellStyle name="60% - Accent3 8" xfId="400"/>
    <cellStyle name="60% - Accent3 9" xfId="401"/>
    <cellStyle name="60% - Accent4 10" xfId="402"/>
    <cellStyle name="60% - Accent4 11" xfId="403"/>
    <cellStyle name="60% - Accent4 2" xfId="404"/>
    <cellStyle name="60% - Accent4 2 2" xfId="405"/>
    <cellStyle name="60% - Accent4 2 2 2" xfId="406"/>
    <cellStyle name="60% - Accent4 2 2 3" xfId="407"/>
    <cellStyle name="60% - Accent4 2 2_T-straight with PEDs adjustor" xfId="408"/>
    <cellStyle name="60% - Accent4 2 3" xfId="409"/>
    <cellStyle name="60% - Accent4 3" xfId="410"/>
    <cellStyle name="60% - Accent4 3 2" xfId="411"/>
    <cellStyle name="60% - Accent4 4" xfId="412"/>
    <cellStyle name="60% - Accent4 4 2" xfId="413"/>
    <cellStyle name="60% - Accent4 5" xfId="414"/>
    <cellStyle name="60% - Accent4 6" xfId="415"/>
    <cellStyle name="60% - Accent4 7" xfId="416"/>
    <cellStyle name="60% - Accent4 8" xfId="417"/>
    <cellStyle name="60% - Accent4 9" xfId="418"/>
    <cellStyle name="60% - Accent5 10" xfId="419"/>
    <cellStyle name="60% - Accent5 11" xfId="420"/>
    <cellStyle name="60% - Accent5 2" xfId="421"/>
    <cellStyle name="60% - Accent5 2 2" xfId="422"/>
    <cellStyle name="60% - Accent5 2 2 2" xfId="423"/>
    <cellStyle name="60% - Accent5 2 2 3" xfId="424"/>
    <cellStyle name="60% - Accent5 2 2_T-straight with PEDs adjustor" xfId="425"/>
    <cellStyle name="60% - Accent5 2 3" xfId="426"/>
    <cellStyle name="60% - Accent5 3" xfId="427"/>
    <cellStyle name="60% - Accent5 3 2" xfId="428"/>
    <cellStyle name="60% - Accent5 4" xfId="429"/>
    <cellStyle name="60% - Accent5 4 2" xfId="430"/>
    <cellStyle name="60% - Accent5 5" xfId="431"/>
    <cellStyle name="60% - Accent5 6" xfId="432"/>
    <cellStyle name="60% - Accent5 7" xfId="433"/>
    <cellStyle name="60% - Accent5 8" xfId="434"/>
    <cellStyle name="60% - Accent5 9" xfId="435"/>
    <cellStyle name="60% - Accent6 10" xfId="436"/>
    <cellStyle name="60% - Accent6 11" xfId="437"/>
    <cellStyle name="60% - Accent6 2" xfId="438"/>
    <cellStyle name="60% - Accent6 2 2" xfId="439"/>
    <cellStyle name="60% - Accent6 2 2 2" xfId="440"/>
    <cellStyle name="60% - Accent6 2 2 3" xfId="441"/>
    <cellStyle name="60% - Accent6 2 2_T-straight with PEDs adjustor" xfId="442"/>
    <cellStyle name="60% - Accent6 2 3" xfId="443"/>
    <cellStyle name="60% - Accent6 3" xfId="444"/>
    <cellStyle name="60% - Accent6 3 2" xfId="445"/>
    <cellStyle name="60% - Accent6 4" xfId="446"/>
    <cellStyle name="60% - Accent6 4 2" xfId="447"/>
    <cellStyle name="60% - Accent6 5" xfId="448"/>
    <cellStyle name="60% - Accent6 6" xfId="449"/>
    <cellStyle name="60% - Accent6 7" xfId="450"/>
    <cellStyle name="60% - Accent6 8" xfId="451"/>
    <cellStyle name="60% - Accent6 9" xfId="452"/>
    <cellStyle name="Accent1 10" xfId="453"/>
    <cellStyle name="Accent1 11" xfId="454"/>
    <cellStyle name="Accent1 2" xfId="455"/>
    <cellStyle name="Accent1 2 2" xfId="456"/>
    <cellStyle name="Accent1 2 2 2" xfId="457"/>
    <cellStyle name="Accent1 2 2 3" xfId="458"/>
    <cellStyle name="Accent1 2 2_T-straight with PEDs adjustor" xfId="459"/>
    <cellStyle name="Accent1 2 3" xfId="460"/>
    <cellStyle name="Accent1 3" xfId="461"/>
    <cellStyle name="Accent1 3 2" xfId="462"/>
    <cellStyle name="Accent1 4" xfId="463"/>
    <cellStyle name="Accent1 4 2" xfId="464"/>
    <cellStyle name="Accent1 5" xfId="465"/>
    <cellStyle name="Accent1 6" xfId="466"/>
    <cellStyle name="Accent1 7" xfId="467"/>
    <cellStyle name="Accent1 8" xfId="468"/>
    <cellStyle name="Accent1 9" xfId="469"/>
    <cellStyle name="Accent2 10" xfId="470"/>
    <cellStyle name="Accent2 11" xfId="471"/>
    <cellStyle name="Accent2 2" xfId="472"/>
    <cellStyle name="Accent2 2 2" xfId="473"/>
    <cellStyle name="Accent2 2 2 2" xfId="474"/>
    <cellStyle name="Accent2 2 2 3" xfId="475"/>
    <cellStyle name="Accent2 2 2_T-straight with PEDs adjustor" xfId="476"/>
    <cellStyle name="Accent2 2 3" xfId="477"/>
    <cellStyle name="Accent2 3" xfId="478"/>
    <cellStyle name="Accent2 3 2" xfId="479"/>
    <cellStyle name="Accent2 4" xfId="480"/>
    <cellStyle name="Accent2 4 2" xfId="481"/>
    <cellStyle name="Accent2 5" xfId="482"/>
    <cellStyle name="Accent2 6" xfId="483"/>
    <cellStyle name="Accent2 7" xfId="484"/>
    <cellStyle name="Accent2 8" xfId="485"/>
    <cellStyle name="Accent2 9" xfId="486"/>
    <cellStyle name="Accent3 10" xfId="487"/>
    <cellStyle name="Accent3 11" xfId="488"/>
    <cellStyle name="Accent3 2" xfId="489"/>
    <cellStyle name="Accent3 2 2" xfId="490"/>
    <cellStyle name="Accent3 2 2 2" xfId="491"/>
    <cellStyle name="Accent3 2 2 3" xfId="492"/>
    <cellStyle name="Accent3 2 2_T-straight with PEDs adjustor" xfId="493"/>
    <cellStyle name="Accent3 2 3" xfId="494"/>
    <cellStyle name="Accent3 3" xfId="495"/>
    <cellStyle name="Accent3 3 2" xfId="496"/>
    <cellStyle name="Accent3 4" xfId="497"/>
    <cellStyle name="Accent3 4 2" xfId="498"/>
    <cellStyle name="Accent3 5" xfId="499"/>
    <cellStyle name="Accent3 6" xfId="500"/>
    <cellStyle name="Accent3 7" xfId="501"/>
    <cellStyle name="Accent3 8" xfId="502"/>
    <cellStyle name="Accent3 9" xfId="503"/>
    <cellStyle name="Accent4 10" xfId="504"/>
    <cellStyle name="Accent4 11" xfId="505"/>
    <cellStyle name="Accent4 2" xfId="506"/>
    <cellStyle name="Accent4 2 2" xfId="507"/>
    <cellStyle name="Accent4 2 2 2" xfId="508"/>
    <cellStyle name="Accent4 2 2 3" xfId="509"/>
    <cellStyle name="Accent4 2 2_T-straight with PEDs adjustor" xfId="510"/>
    <cellStyle name="Accent4 2 3" xfId="511"/>
    <cellStyle name="Accent4 3" xfId="512"/>
    <cellStyle name="Accent4 3 2" xfId="513"/>
    <cellStyle name="Accent4 4" xfId="514"/>
    <cellStyle name="Accent4 4 2" xfId="515"/>
    <cellStyle name="Accent4 5" xfId="516"/>
    <cellStyle name="Accent4 5 2" xfId="517"/>
    <cellStyle name="Accent4 5_T-straight with PEDs adjustor" xfId="518"/>
    <cellStyle name="Accent4 6" xfId="519"/>
    <cellStyle name="Accent4 7" xfId="520"/>
    <cellStyle name="Accent4 8" xfId="521"/>
    <cellStyle name="Accent4 9" xfId="522"/>
    <cellStyle name="Accent5 10" xfId="523"/>
    <cellStyle name="Accent5 11" xfId="524"/>
    <cellStyle name="Accent5 2" xfId="525"/>
    <cellStyle name="Accent5 2 2" xfId="526"/>
    <cellStyle name="Accent5 2 2 2" xfId="527"/>
    <cellStyle name="Accent5 2 2 3" xfId="528"/>
    <cellStyle name="Accent5 2 2_T-straight with PEDs adjustor" xfId="529"/>
    <cellStyle name="Accent5 2 3" xfId="530"/>
    <cellStyle name="Accent5 3" xfId="531"/>
    <cellStyle name="Accent5 3 2" xfId="532"/>
    <cellStyle name="Accent5 4" xfId="533"/>
    <cellStyle name="Accent5 4 2" xfId="534"/>
    <cellStyle name="Accent5 5" xfId="535"/>
    <cellStyle name="Accent5 6" xfId="536"/>
    <cellStyle name="Accent5 7" xfId="537"/>
    <cellStyle name="Accent5 8" xfId="538"/>
    <cellStyle name="Accent5 9" xfId="539"/>
    <cellStyle name="Accent6 10" xfId="540"/>
    <cellStyle name="Accent6 11" xfId="541"/>
    <cellStyle name="Accent6 2" xfId="542"/>
    <cellStyle name="Accent6 2 2" xfId="543"/>
    <cellStyle name="Accent6 2 2 2" xfId="544"/>
    <cellStyle name="Accent6 2 2 3" xfId="545"/>
    <cellStyle name="Accent6 2 2_T-straight with PEDs adjustor" xfId="546"/>
    <cellStyle name="Accent6 2 3" xfId="547"/>
    <cellStyle name="Accent6 3" xfId="548"/>
    <cellStyle name="Accent6 3 2" xfId="549"/>
    <cellStyle name="Accent6 4" xfId="550"/>
    <cellStyle name="Accent6 4 2" xfId="551"/>
    <cellStyle name="Accent6 5" xfId="552"/>
    <cellStyle name="Accent6 6" xfId="553"/>
    <cellStyle name="Accent6 7" xfId="554"/>
    <cellStyle name="Accent6 8" xfId="555"/>
    <cellStyle name="Accent6 9" xfId="556"/>
    <cellStyle name="Bad 10" xfId="557"/>
    <cellStyle name="Bad 11" xfId="558"/>
    <cellStyle name="Bad 2" xfId="559"/>
    <cellStyle name="Bad 2 2" xfId="560"/>
    <cellStyle name="Bad 2 2 2" xfId="561"/>
    <cellStyle name="Bad 2 2 3" xfId="562"/>
    <cellStyle name="Bad 2 2_T-straight with PEDs adjustor" xfId="563"/>
    <cellStyle name="Bad 2 3" xfId="564"/>
    <cellStyle name="Bad 3" xfId="565"/>
    <cellStyle name="Bad 3 2" xfId="566"/>
    <cellStyle name="Bad 4" xfId="567"/>
    <cellStyle name="Bad 4 2" xfId="568"/>
    <cellStyle name="Bad 5" xfId="569"/>
    <cellStyle name="Bad 6" xfId="570"/>
    <cellStyle name="Bad 7" xfId="571"/>
    <cellStyle name="Bad 8" xfId="572"/>
    <cellStyle name="Bad 9" xfId="573"/>
    <cellStyle name="Calculation 10" xfId="574"/>
    <cellStyle name="Calculation 10 2" xfId="575"/>
    <cellStyle name="Calculation 11" xfId="576"/>
    <cellStyle name="Calculation 11 2" xfId="577"/>
    <cellStyle name="Calculation 2" xfId="578"/>
    <cellStyle name="Calculation 2 2" xfId="579"/>
    <cellStyle name="Calculation 2 2 2" xfId="580"/>
    <cellStyle name="Calculation 2 2 2 2" xfId="581"/>
    <cellStyle name="Calculation 2 2 2 2 10" xfId="582"/>
    <cellStyle name="Calculation 2 2 2 2 10 2" xfId="583"/>
    <cellStyle name="Calculation 2 2 2 2 10 2 2" xfId="584"/>
    <cellStyle name="Calculation 2 2 2 2 10 2 2 2" xfId="585"/>
    <cellStyle name="Calculation 2 2 2 2 10 2 2 3" xfId="586"/>
    <cellStyle name="Calculation 2 2 2 2 10 2 2 4" xfId="587"/>
    <cellStyle name="Calculation 2 2 2 2 10 2 2 5" xfId="588"/>
    <cellStyle name="Calculation 2 2 2 2 10 2 3" xfId="589"/>
    <cellStyle name="Calculation 2 2 2 2 10 2 3 2" xfId="590"/>
    <cellStyle name="Calculation 2 2 2 2 10 2 3 3" xfId="591"/>
    <cellStyle name="Calculation 2 2 2 2 10 2 3 4" xfId="592"/>
    <cellStyle name="Calculation 2 2 2 2 10 2 3 5" xfId="593"/>
    <cellStyle name="Calculation 2 2 2 2 10 2 4" xfId="594"/>
    <cellStyle name="Calculation 2 2 2 2 10 2 4 2" xfId="595"/>
    <cellStyle name="Calculation 2 2 2 2 10 2 5" xfId="596"/>
    <cellStyle name="Calculation 2 2 2 2 10 2 5 2" xfId="597"/>
    <cellStyle name="Calculation 2 2 2 2 10 2 6" xfId="598"/>
    <cellStyle name="Calculation 2 2 2 2 10 2 7" xfId="599"/>
    <cellStyle name="Calculation 2 2 2 2 10 3" xfId="600"/>
    <cellStyle name="Calculation 2 2 2 2 10 3 2" xfId="601"/>
    <cellStyle name="Calculation 2 2 2 2 10 3 3" xfId="602"/>
    <cellStyle name="Calculation 2 2 2 2 10 3 4" xfId="603"/>
    <cellStyle name="Calculation 2 2 2 2 10 3 5" xfId="604"/>
    <cellStyle name="Calculation 2 2 2 2 10 4" xfId="605"/>
    <cellStyle name="Calculation 2 2 2 2 10 4 2" xfId="606"/>
    <cellStyle name="Calculation 2 2 2 2 10 4 3" xfId="607"/>
    <cellStyle name="Calculation 2 2 2 2 10 4 4" xfId="608"/>
    <cellStyle name="Calculation 2 2 2 2 10 4 5" xfId="609"/>
    <cellStyle name="Calculation 2 2 2 2 10 5" xfId="610"/>
    <cellStyle name="Calculation 2 2 2 2 10 5 2" xfId="611"/>
    <cellStyle name="Calculation 2 2 2 2 10 6" xfId="612"/>
    <cellStyle name="Calculation 2 2 2 2 10 6 2" xfId="613"/>
    <cellStyle name="Calculation 2 2 2 2 10 7" xfId="614"/>
    <cellStyle name="Calculation 2 2 2 2 10 8" xfId="615"/>
    <cellStyle name="Calculation 2 2 2 2 11" xfId="616"/>
    <cellStyle name="Calculation 2 2 2 2 11 2" xfId="617"/>
    <cellStyle name="Calculation 2 2 2 2 11 2 2" xfId="618"/>
    <cellStyle name="Calculation 2 2 2 2 11 2 2 2" xfId="619"/>
    <cellStyle name="Calculation 2 2 2 2 11 2 2 3" xfId="620"/>
    <cellStyle name="Calculation 2 2 2 2 11 2 2 4" xfId="621"/>
    <cellStyle name="Calculation 2 2 2 2 11 2 2 5" xfId="622"/>
    <cellStyle name="Calculation 2 2 2 2 11 2 3" xfId="623"/>
    <cellStyle name="Calculation 2 2 2 2 11 2 3 2" xfId="624"/>
    <cellStyle name="Calculation 2 2 2 2 11 2 3 3" xfId="625"/>
    <cellStyle name="Calculation 2 2 2 2 11 2 3 4" xfId="626"/>
    <cellStyle name="Calculation 2 2 2 2 11 2 3 5" xfId="627"/>
    <cellStyle name="Calculation 2 2 2 2 11 2 4" xfId="628"/>
    <cellStyle name="Calculation 2 2 2 2 11 2 4 2" xfId="629"/>
    <cellStyle name="Calculation 2 2 2 2 11 2 5" xfId="630"/>
    <cellStyle name="Calculation 2 2 2 2 11 2 5 2" xfId="631"/>
    <cellStyle name="Calculation 2 2 2 2 11 2 6" xfId="632"/>
    <cellStyle name="Calculation 2 2 2 2 11 2 7" xfId="633"/>
    <cellStyle name="Calculation 2 2 2 2 11 3" xfId="634"/>
    <cellStyle name="Calculation 2 2 2 2 11 3 2" xfId="635"/>
    <cellStyle name="Calculation 2 2 2 2 11 3 3" xfId="636"/>
    <cellStyle name="Calculation 2 2 2 2 11 3 4" xfId="637"/>
    <cellStyle name="Calculation 2 2 2 2 11 3 5" xfId="638"/>
    <cellStyle name="Calculation 2 2 2 2 11 4" xfId="639"/>
    <cellStyle name="Calculation 2 2 2 2 11 4 2" xfId="640"/>
    <cellStyle name="Calculation 2 2 2 2 11 4 3" xfId="641"/>
    <cellStyle name="Calculation 2 2 2 2 11 4 4" xfId="642"/>
    <cellStyle name="Calculation 2 2 2 2 11 4 5" xfId="643"/>
    <cellStyle name="Calculation 2 2 2 2 11 5" xfId="644"/>
    <cellStyle name="Calculation 2 2 2 2 11 5 2" xfId="645"/>
    <cellStyle name="Calculation 2 2 2 2 11 6" xfId="646"/>
    <cellStyle name="Calculation 2 2 2 2 11 6 2" xfId="647"/>
    <cellStyle name="Calculation 2 2 2 2 11 7" xfId="648"/>
    <cellStyle name="Calculation 2 2 2 2 11 8" xfId="649"/>
    <cellStyle name="Calculation 2 2 2 2 12" xfId="650"/>
    <cellStyle name="Calculation 2 2 2 2 12 2" xfId="651"/>
    <cellStyle name="Calculation 2 2 2 2 12 2 2" xfId="652"/>
    <cellStyle name="Calculation 2 2 2 2 12 2 2 2" xfId="653"/>
    <cellStyle name="Calculation 2 2 2 2 12 2 2 3" xfId="654"/>
    <cellStyle name="Calculation 2 2 2 2 12 2 2 4" xfId="655"/>
    <cellStyle name="Calculation 2 2 2 2 12 2 2 5" xfId="656"/>
    <cellStyle name="Calculation 2 2 2 2 12 2 3" xfId="657"/>
    <cellStyle name="Calculation 2 2 2 2 12 2 3 2" xfId="658"/>
    <cellStyle name="Calculation 2 2 2 2 12 2 3 3" xfId="659"/>
    <cellStyle name="Calculation 2 2 2 2 12 2 3 4" xfId="660"/>
    <cellStyle name="Calculation 2 2 2 2 12 2 3 5" xfId="661"/>
    <cellStyle name="Calculation 2 2 2 2 12 2 4" xfId="662"/>
    <cellStyle name="Calculation 2 2 2 2 12 2 4 2" xfId="663"/>
    <cellStyle name="Calculation 2 2 2 2 12 2 5" xfId="664"/>
    <cellStyle name="Calculation 2 2 2 2 12 2 5 2" xfId="665"/>
    <cellStyle name="Calculation 2 2 2 2 12 2 6" xfId="666"/>
    <cellStyle name="Calculation 2 2 2 2 12 2 7" xfId="667"/>
    <cellStyle name="Calculation 2 2 2 2 12 3" xfId="668"/>
    <cellStyle name="Calculation 2 2 2 2 12 3 2" xfId="669"/>
    <cellStyle name="Calculation 2 2 2 2 12 3 3" xfId="670"/>
    <cellStyle name="Calculation 2 2 2 2 12 3 4" xfId="671"/>
    <cellStyle name="Calculation 2 2 2 2 12 3 5" xfId="672"/>
    <cellStyle name="Calculation 2 2 2 2 12 4" xfId="673"/>
    <cellStyle name="Calculation 2 2 2 2 12 4 2" xfId="674"/>
    <cellStyle name="Calculation 2 2 2 2 12 4 3" xfId="675"/>
    <cellStyle name="Calculation 2 2 2 2 12 4 4" xfId="676"/>
    <cellStyle name="Calculation 2 2 2 2 12 4 5" xfId="677"/>
    <cellStyle name="Calculation 2 2 2 2 12 5" xfId="678"/>
    <cellStyle name="Calculation 2 2 2 2 12 5 2" xfId="679"/>
    <cellStyle name="Calculation 2 2 2 2 12 6" xfId="680"/>
    <cellStyle name="Calculation 2 2 2 2 12 6 2" xfId="681"/>
    <cellStyle name="Calculation 2 2 2 2 12 7" xfId="682"/>
    <cellStyle name="Calculation 2 2 2 2 12 8" xfId="683"/>
    <cellStyle name="Calculation 2 2 2 2 13" xfId="684"/>
    <cellStyle name="Calculation 2 2 2 2 13 2" xfId="685"/>
    <cellStyle name="Calculation 2 2 2 2 13 2 2" xfId="686"/>
    <cellStyle name="Calculation 2 2 2 2 13 2 2 2" xfId="687"/>
    <cellStyle name="Calculation 2 2 2 2 13 2 2 3" xfId="688"/>
    <cellStyle name="Calculation 2 2 2 2 13 2 2 4" xfId="689"/>
    <cellStyle name="Calculation 2 2 2 2 13 2 2 5" xfId="690"/>
    <cellStyle name="Calculation 2 2 2 2 13 2 3" xfId="691"/>
    <cellStyle name="Calculation 2 2 2 2 13 2 3 2" xfId="692"/>
    <cellStyle name="Calculation 2 2 2 2 13 2 3 3" xfId="693"/>
    <cellStyle name="Calculation 2 2 2 2 13 2 3 4" xfId="694"/>
    <cellStyle name="Calculation 2 2 2 2 13 2 3 5" xfId="695"/>
    <cellStyle name="Calculation 2 2 2 2 13 2 4" xfId="696"/>
    <cellStyle name="Calculation 2 2 2 2 13 2 4 2" xfId="697"/>
    <cellStyle name="Calculation 2 2 2 2 13 2 5" xfId="698"/>
    <cellStyle name="Calculation 2 2 2 2 13 2 5 2" xfId="699"/>
    <cellStyle name="Calculation 2 2 2 2 13 2 6" xfId="700"/>
    <cellStyle name="Calculation 2 2 2 2 13 2 7" xfId="701"/>
    <cellStyle name="Calculation 2 2 2 2 13 3" xfId="702"/>
    <cellStyle name="Calculation 2 2 2 2 13 3 2" xfId="703"/>
    <cellStyle name="Calculation 2 2 2 2 13 3 3" xfId="704"/>
    <cellStyle name="Calculation 2 2 2 2 13 3 4" xfId="705"/>
    <cellStyle name="Calculation 2 2 2 2 13 3 5" xfId="706"/>
    <cellStyle name="Calculation 2 2 2 2 13 4" xfId="707"/>
    <cellStyle name="Calculation 2 2 2 2 13 4 2" xfId="708"/>
    <cellStyle name="Calculation 2 2 2 2 13 4 3" xfId="709"/>
    <cellStyle name="Calculation 2 2 2 2 13 4 4" xfId="710"/>
    <cellStyle name="Calculation 2 2 2 2 13 4 5" xfId="711"/>
    <cellStyle name="Calculation 2 2 2 2 13 5" xfId="712"/>
    <cellStyle name="Calculation 2 2 2 2 13 5 2" xfId="713"/>
    <cellStyle name="Calculation 2 2 2 2 13 6" xfId="714"/>
    <cellStyle name="Calculation 2 2 2 2 13 6 2" xfId="715"/>
    <cellStyle name="Calculation 2 2 2 2 13 7" xfId="716"/>
    <cellStyle name="Calculation 2 2 2 2 13 8" xfId="717"/>
    <cellStyle name="Calculation 2 2 2 2 14" xfId="718"/>
    <cellStyle name="Calculation 2 2 2 2 14 2" xfId="719"/>
    <cellStyle name="Calculation 2 2 2 2 14 2 2" xfId="720"/>
    <cellStyle name="Calculation 2 2 2 2 14 2 2 2" xfId="721"/>
    <cellStyle name="Calculation 2 2 2 2 14 2 2 3" xfId="722"/>
    <cellStyle name="Calculation 2 2 2 2 14 2 2 4" xfId="723"/>
    <cellStyle name="Calculation 2 2 2 2 14 2 2 5" xfId="724"/>
    <cellStyle name="Calculation 2 2 2 2 14 2 3" xfId="725"/>
    <cellStyle name="Calculation 2 2 2 2 14 2 3 2" xfId="726"/>
    <cellStyle name="Calculation 2 2 2 2 14 2 3 3" xfId="727"/>
    <cellStyle name="Calculation 2 2 2 2 14 2 3 4" xfId="728"/>
    <cellStyle name="Calculation 2 2 2 2 14 2 3 5" xfId="729"/>
    <cellStyle name="Calculation 2 2 2 2 14 2 4" xfId="730"/>
    <cellStyle name="Calculation 2 2 2 2 14 2 4 2" xfId="731"/>
    <cellStyle name="Calculation 2 2 2 2 14 2 5" xfId="732"/>
    <cellStyle name="Calculation 2 2 2 2 14 2 5 2" xfId="733"/>
    <cellStyle name="Calculation 2 2 2 2 14 2 6" xfId="734"/>
    <cellStyle name="Calculation 2 2 2 2 14 2 7" xfId="735"/>
    <cellStyle name="Calculation 2 2 2 2 14 3" xfId="736"/>
    <cellStyle name="Calculation 2 2 2 2 14 3 2" xfId="737"/>
    <cellStyle name="Calculation 2 2 2 2 14 3 3" xfId="738"/>
    <cellStyle name="Calculation 2 2 2 2 14 3 4" xfId="739"/>
    <cellStyle name="Calculation 2 2 2 2 14 3 5" xfId="740"/>
    <cellStyle name="Calculation 2 2 2 2 14 4" xfId="741"/>
    <cellStyle name="Calculation 2 2 2 2 14 4 2" xfId="742"/>
    <cellStyle name="Calculation 2 2 2 2 14 4 3" xfId="743"/>
    <cellStyle name="Calculation 2 2 2 2 14 4 4" xfId="744"/>
    <cellStyle name="Calculation 2 2 2 2 14 4 5" xfId="745"/>
    <cellStyle name="Calculation 2 2 2 2 14 5" xfId="746"/>
    <cellStyle name="Calculation 2 2 2 2 14 5 2" xfId="747"/>
    <cellStyle name="Calculation 2 2 2 2 14 6" xfId="748"/>
    <cellStyle name="Calculation 2 2 2 2 14 6 2" xfId="749"/>
    <cellStyle name="Calculation 2 2 2 2 14 7" xfId="750"/>
    <cellStyle name="Calculation 2 2 2 2 14 8" xfId="751"/>
    <cellStyle name="Calculation 2 2 2 2 15" xfId="752"/>
    <cellStyle name="Calculation 2 2 2 2 15 2" xfId="753"/>
    <cellStyle name="Calculation 2 2 2 2 15 2 2" xfId="754"/>
    <cellStyle name="Calculation 2 2 2 2 15 2 3" xfId="755"/>
    <cellStyle name="Calculation 2 2 2 2 15 2 4" xfId="756"/>
    <cellStyle name="Calculation 2 2 2 2 15 2 5" xfId="757"/>
    <cellStyle name="Calculation 2 2 2 2 15 3" xfId="758"/>
    <cellStyle name="Calculation 2 2 2 2 15 3 2" xfId="759"/>
    <cellStyle name="Calculation 2 2 2 2 15 3 3" xfId="760"/>
    <cellStyle name="Calculation 2 2 2 2 15 3 4" xfId="761"/>
    <cellStyle name="Calculation 2 2 2 2 15 3 5" xfId="762"/>
    <cellStyle name="Calculation 2 2 2 2 15 4" xfId="763"/>
    <cellStyle name="Calculation 2 2 2 2 15 4 2" xfId="764"/>
    <cellStyle name="Calculation 2 2 2 2 15 5" xfId="765"/>
    <cellStyle name="Calculation 2 2 2 2 15 5 2" xfId="766"/>
    <cellStyle name="Calculation 2 2 2 2 15 6" xfId="767"/>
    <cellStyle name="Calculation 2 2 2 2 15 7" xfId="768"/>
    <cellStyle name="Calculation 2 2 2 2 16" xfId="769"/>
    <cellStyle name="Calculation 2 2 2 2 16 2" xfId="770"/>
    <cellStyle name="Calculation 2 2 2 2 16 3" xfId="771"/>
    <cellStyle name="Calculation 2 2 2 2 16 4" xfId="772"/>
    <cellStyle name="Calculation 2 2 2 2 16 5" xfId="773"/>
    <cellStyle name="Calculation 2 2 2 2 17" xfId="774"/>
    <cellStyle name="Calculation 2 2 2 2 17 2" xfId="775"/>
    <cellStyle name="Calculation 2 2 2 2 17 3" xfId="776"/>
    <cellStyle name="Calculation 2 2 2 2 17 4" xfId="777"/>
    <cellStyle name="Calculation 2 2 2 2 17 5" xfId="778"/>
    <cellStyle name="Calculation 2 2 2 2 18" xfId="779"/>
    <cellStyle name="Calculation 2 2 2 2 18 2" xfId="780"/>
    <cellStyle name="Calculation 2 2 2 2 19" xfId="781"/>
    <cellStyle name="Calculation 2 2 2 2 19 2" xfId="782"/>
    <cellStyle name="Calculation 2 2 2 2 2" xfId="783"/>
    <cellStyle name="Calculation 2 2 2 2 2 2" xfId="784"/>
    <cellStyle name="Calculation 2 2 2 2 2 2 2" xfId="785"/>
    <cellStyle name="Calculation 2 2 2 2 2 2 2 2" xfId="786"/>
    <cellStyle name="Calculation 2 2 2 2 2 2 2 3" xfId="787"/>
    <cellStyle name="Calculation 2 2 2 2 2 2 2 4" xfId="788"/>
    <cellStyle name="Calculation 2 2 2 2 2 2 2 5" xfId="789"/>
    <cellStyle name="Calculation 2 2 2 2 2 2 3" xfId="790"/>
    <cellStyle name="Calculation 2 2 2 2 2 2 3 2" xfId="791"/>
    <cellStyle name="Calculation 2 2 2 2 2 2 3 3" xfId="792"/>
    <cellStyle name="Calculation 2 2 2 2 2 2 3 4" xfId="793"/>
    <cellStyle name="Calculation 2 2 2 2 2 2 3 5" xfId="794"/>
    <cellStyle name="Calculation 2 2 2 2 2 2 4" xfId="795"/>
    <cellStyle name="Calculation 2 2 2 2 2 2 4 2" xfId="796"/>
    <cellStyle name="Calculation 2 2 2 2 2 2 5" xfId="797"/>
    <cellStyle name="Calculation 2 2 2 2 2 2 5 2" xfId="798"/>
    <cellStyle name="Calculation 2 2 2 2 2 2 6" xfId="799"/>
    <cellStyle name="Calculation 2 2 2 2 2 2 7" xfId="800"/>
    <cellStyle name="Calculation 2 2 2 2 2 3" xfId="801"/>
    <cellStyle name="Calculation 2 2 2 2 2 3 2" xfId="802"/>
    <cellStyle name="Calculation 2 2 2 2 2 3 3" xfId="803"/>
    <cellStyle name="Calculation 2 2 2 2 2 3 4" xfId="804"/>
    <cellStyle name="Calculation 2 2 2 2 2 3 5" xfId="805"/>
    <cellStyle name="Calculation 2 2 2 2 2 4" xfId="806"/>
    <cellStyle name="Calculation 2 2 2 2 2 4 2" xfId="807"/>
    <cellStyle name="Calculation 2 2 2 2 2 4 3" xfId="808"/>
    <cellStyle name="Calculation 2 2 2 2 2 4 4" xfId="809"/>
    <cellStyle name="Calculation 2 2 2 2 2 4 5" xfId="810"/>
    <cellStyle name="Calculation 2 2 2 2 2 5" xfId="811"/>
    <cellStyle name="Calculation 2 2 2 2 2 5 2" xfId="812"/>
    <cellStyle name="Calculation 2 2 2 2 2 6" xfId="813"/>
    <cellStyle name="Calculation 2 2 2 2 2 6 2" xfId="814"/>
    <cellStyle name="Calculation 2 2 2 2 2 7" xfId="815"/>
    <cellStyle name="Calculation 2 2 2 2 2 8" xfId="816"/>
    <cellStyle name="Calculation 2 2 2 2 20" xfId="817"/>
    <cellStyle name="Calculation 2 2 2 2 21" xfId="818"/>
    <cellStyle name="Calculation 2 2 2 2 3" xfId="819"/>
    <cellStyle name="Calculation 2 2 2 2 3 2" xfId="820"/>
    <cellStyle name="Calculation 2 2 2 2 3 2 2" xfId="821"/>
    <cellStyle name="Calculation 2 2 2 2 3 2 2 2" xfId="822"/>
    <cellStyle name="Calculation 2 2 2 2 3 2 2 3" xfId="823"/>
    <cellStyle name="Calculation 2 2 2 2 3 2 2 4" xfId="824"/>
    <cellStyle name="Calculation 2 2 2 2 3 2 2 5" xfId="825"/>
    <cellStyle name="Calculation 2 2 2 2 3 2 3" xfId="826"/>
    <cellStyle name="Calculation 2 2 2 2 3 2 3 2" xfId="827"/>
    <cellStyle name="Calculation 2 2 2 2 3 2 3 3" xfId="828"/>
    <cellStyle name="Calculation 2 2 2 2 3 2 3 4" xfId="829"/>
    <cellStyle name="Calculation 2 2 2 2 3 2 3 5" xfId="830"/>
    <cellStyle name="Calculation 2 2 2 2 3 2 4" xfId="831"/>
    <cellStyle name="Calculation 2 2 2 2 3 2 4 2" xfId="832"/>
    <cellStyle name="Calculation 2 2 2 2 3 2 5" xfId="833"/>
    <cellStyle name="Calculation 2 2 2 2 3 2 5 2" xfId="834"/>
    <cellStyle name="Calculation 2 2 2 2 3 2 6" xfId="835"/>
    <cellStyle name="Calculation 2 2 2 2 3 2 7" xfId="836"/>
    <cellStyle name="Calculation 2 2 2 2 3 3" xfId="837"/>
    <cellStyle name="Calculation 2 2 2 2 3 3 2" xfId="838"/>
    <cellStyle name="Calculation 2 2 2 2 3 3 3" xfId="839"/>
    <cellStyle name="Calculation 2 2 2 2 3 3 4" xfId="840"/>
    <cellStyle name="Calculation 2 2 2 2 3 3 5" xfId="841"/>
    <cellStyle name="Calculation 2 2 2 2 3 4" xfId="842"/>
    <cellStyle name="Calculation 2 2 2 2 3 4 2" xfId="843"/>
    <cellStyle name="Calculation 2 2 2 2 3 4 3" xfId="844"/>
    <cellStyle name="Calculation 2 2 2 2 3 4 4" xfId="845"/>
    <cellStyle name="Calculation 2 2 2 2 3 4 5" xfId="846"/>
    <cellStyle name="Calculation 2 2 2 2 3 5" xfId="847"/>
    <cellStyle name="Calculation 2 2 2 2 3 5 2" xfId="848"/>
    <cellStyle name="Calculation 2 2 2 2 3 6" xfId="849"/>
    <cellStyle name="Calculation 2 2 2 2 3 6 2" xfId="850"/>
    <cellStyle name="Calculation 2 2 2 2 3 7" xfId="851"/>
    <cellStyle name="Calculation 2 2 2 2 3 8" xfId="852"/>
    <cellStyle name="Calculation 2 2 2 2 4" xfId="853"/>
    <cellStyle name="Calculation 2 2 2 2 4 2" xfId="854"/>
    <cellStyle name="Calculation 2 2 2 2 4 2 2" xfId="855"/>
    <cellStyle name="Calculation 2 2 2 2 4 2 2 2" xfId="856"/>
    <cellStyle name="Calculation 2 2 2 2 4 2 2 3" xfId="857"/>
    <cellStyle name="Calculation 2 2 2 2 4 2 2 4" xfId="858"/>
    <cellStyle name="Calculation 2 2 2 2 4 2 2 5" xfId="859"/>
    <cellStyle name="Calculation 2 2 2 2 4 2 3" xfId="860"/>
    <cellStyle name="Calculation 2 2 2 2 4 2 3 2" xfId="861"/>
    <cellStyle name="Calculation 2 2 2 2 4 2 3 3" xfId="862"/>
    <cellStyle name="Calculation 2 2 2 2 4 2 3 4" xfId="863"/>
    <cellStyle name="Calculation 2 2 2 2 4 2 3 5" xfId="864"/>
    <cellStyle name="Calculation 2 2 2 2 4 2 4" xfId="865"/>
    <cellStyle name="Calculation 2 2 2 2 4 2 4 2" xfId="866"/>
    <cellStyle name="Calculation 2 2 2 2 4 2 5" xfId="867"/>
    <cellStyle name="Calculation 2 2 2 2 4 2 5 2" xfId="868"/>
    <cellStyle name="Calculation 2 2 2 2 4 2 6" xfId="869"/>
    <cellStyle name="Calculation 2 2 2 2 4 2 7" xfId="870"/>
    <cellStyle name="Calculation 2 2 2 2 4 3" xfId="871"/>
    <cellStyle name="Calculation 2 2 2 2 4 3 2" xfId="872"/>
    <cellStyle name="Calculation 2 2 2 2 4 3 3" xfId="873"/>
    <cellStyle name="Calculation 2 2 2 2 4 3 4" xfId="874"/>
    <cellStyle name="Calculation 2 2 2 2 4 3 5" xfId="875"/>
    <cellStyle name="Calculation 2 2 2 2 4 4" xfId="876"/>
    <cellStyle name="Calculation 2 2 2 2 4 4 2" xfId="877"/>
    <cellStyle name="Calculation 2 2 2 2 4 4 3" xfId="878"/>
    <cellStyle name="Calculation 2 2 2 2 4 4 4" xfId="879"/>
    <cellStyle name="Calculation 2 2 2 2 4 4 5" xfId="880"/>
    <cellStyle name="Calculation 2 2 2 2 4 5" xfId="881"/>
    <cellStyle name="Calculation 2 2 2 2 4 5 2" xfId="882"/>
    <cellStyle name="Calculation 2 2 2 2 4 6" xfId="883"/>
    <cellStyle name="Calculation 2 2 2 2 4 6 2" xfId="884"/>
    <cellStyle name="Calculation 2 2 2 2 4 7" xfId="885"/>
    <cellStyle name="Calculation 2 2 2 2 4 8" xfId="886"/>
    <cellStyle name="Calculation 2 2 2 2 5" xfId="887"/>
    <cellStyle name="Calculation 2 2 2 2 5 2" xfId="888"/>
    <cellStyle name="Calculation 2 2 2 2 5 2 2" xfId="889"/>
    <cellStyle name="Calculation 2 2 2 2 5 2 2 2" xfId="890"/>
    <cellStyle name="Calculation 2 2 2 2 5 2 2 3" xfId="891"/>
    <cellStyle name="Calculation 2 2 2 2 5 2 2 4" xfId="892"/>
    <cellStyle name="Calculation 2 2 2 2 5 2 2 5" xfId="893"/>
    <cellStyle name="Calculation 2 2 2 2 5 2 3" xfId="894"/>
    <cellStyle name="Calculation 2 2 2 2 5 2 3 2" xfId="895"/>
    <cellStyle name="Calculation 2 2 2 2 5 2 3 3" xfId="896"/>
    <cellStyle name="Calculation 2 2 2 2 5 2 3 4" xfId="897"/>
    <cellStyle name="Calculation 2 2 2 2 5 2 3 5" xfId="898"/>
    <cellStyle name="Calculation 2 2 2 2 5 2 4" xfId="899"/>
    <cellStyle name="Calculation 2 2 2 2 5 2 4 2" xfId="900"/>
    <cellStyle name="Calculation 2 2 2 2 5 2 5" xfId="901"/>
    <cellStyle name="Calculation 2 2 2 2 5 2 5 2" xfId="902"/>
    <cellStyle name="Calculation 2 2 2 2 5 2 6" xfId="903"/>
    <cellStyle name="Calculation 2 2 2 2 5 2 7" xfId="904"/>
    <cellStyle name="Calculation 2 2 2 2 5 3" xfId="905"/>
    <cellStyle name="Calculation 2 2 2 2 5 3 2" xfId="906"/>
    <cellStyle name="Calculation 2 2 2 2 5 3 3" xfId="907"/>
    <cellStyle name="Calculation 2 2 2 2 5 3 4" xfId="908"/>
    <cellStyle name="Calculation 2 2 2 2 5 3 5" xfId="909"/>
    <cellStyle name="Calculation 2 2 2 2 5 4" xfId="910"/>
    <cellStyle name="Calculation 2 2 2 2 5 4 2" xfId="911"/>
    <cellStyle name="Calculation 2 2 2 2 5 4 3" xfId="912"/>
    <cellStyle name="Calculation 2 2 2 2 5 4 4" xfId="913"/>
    <cellStyle name="Calculation 2 2 2 2 5 4 5" xfId="914"/>
    <cellStyle name="Calculation 2 2 2 2 5 5" xfId="915"/>
    <cellStyle name="Calculation 2 2 2 2 5 5 2" xfId="916"/>
    <cellStyle name="Calculation 2 2 2 2 5 6" xfId="917"/>
    <cellStyle name="Calculation 2 2 2 2 5 6 2" xfId="918"/>
    <cellStyle name="Calculation 2 2 2 2 5 7" xfId="919"/>
    <cellStyle name="Calculation 2 2 2 2 5 8" xfId="920"/>
    <cellStyle name="Calculation 2 2 2 2 6" xfId="921"/>
    <cellStyle name="Calculation 2 2 2 2 6 2" xfId="922"/>
    <cellStyle name="Calculation 2 2 2 2 6 2 2" xfId="923"/>
    <cellStyle name="Calculation 2 2 2 2 6 2 2 2" xfId="924"/>
    <cellStyle name="Calculation 2 2 2 2 6 2 2 3" xfId="925"/>
    <cellStyle name="Calculation 2 2 2 2 6 2 2 4" xfId="926"/>
    <cellStyle name="Calculation 2 2 2 2 6 2 2 5" xfId="927"/>
    <cellStyle name="Calculation 2 2 2 2 6 2 3" xfId="928"/>
    <cellStyle name="Calculation 2 2 2 2 6 2 3 2" xfId="929"/>
    <cellStyle name="Calculation 2 2 2 2 6 2 3 3" xfId="930"/>
    <cellStyle name="Calculation 2 2 2 2 6 2 3 4" xfId="931"/>
    <cellStyle name="Calculation 2 2 2 2 6 2 3 5" xfId="932"/>
    <cellStyle name="Calculation 2 2 2 2 6 2 4" xfId="933"/>
    <cellStyle name="Calculation 2 2 2 2 6 2 4 2" xfId="934"/>
    <cellStyle name="Calculation 2 2 2 2 6 2 5" xfId="935"/>
    <cellStyle name="Calculation 2 2 2 2 6 2 5 2" xfId="936"/>
    <cellStyle name="Calculation 2 2 2 2 6 2 6" xfId="937"/>
    <cellStyle name="Calculation 2 2 2 2 6 2 7" xfId="938"/>
    <cellStyle name="Calculation 2 2 2 2 6 3" xfId="939"/>
    <cellStyle name="Calculation 2 2 2 2 6 3 2" xfId="940"/>
    <cellStyle name="Calculation 2 2 2 2 6 3 3" xfId="941"/>
    <cellStyle name="Calculation 2 2 2 2 6 3 4" xfId="942"/>
    <cellStyle name="Calculation 2 2 2 2 6 3 5" xfId="943"/>
    <cellStyle name="Calculation 2 2 2 2 6 4" xfId="944"/>
    <cellStyle name="Calculation 2 2 2 2 6 4 2" xfId="945"/>
    <cellStyle name="Calculation 2 2 2 2 6 4 3" xfId="946"/>
    <cellStyle name="Calculation 2 2 2 2 6 4 4" xfId="947"/>
    <cellStyle name="Calculation 2 2 2 2 6 4 5" xfId="948"/>
    <cellStyle name="Calculation 2 2 2 2 6 5" xfId="949"/>
    <cellStyle name="Calculation 2 2 2 2 6 5 2" xfId="950"/>
    <cellStyle name="Calculation 2 2 2 2 6 6" xfId="951"/>
    <cellStyle name="Calculation 2 2 2 2 6 6 2" xfId="952"/>
    <cellStyle name="Calculation 2 2 2 2 6 7" xfId="953"/>
    <cellStyle name="Calculation 2 2 2 2 6 8" xfId="954"/>
    <cellStyle name="Calculation 2 2 2 2 7" xfId="955"/>
    <cellStyle name="Calculation 2 2 2 2 7 2" xfId="956"/>
    <cellStyle name="Calculation 2 2 2 2 7 2 2" xfId="957"/>
    <cellStyle name="Calculation 2 2 2 2 7 2 2 2" xfId="958"/>
    <cellStyle name="Calculation 2 2 2 2 7 2 2 3" xfId="959"/>
    <cellStyle name="Calculation 2 2 2 2 7 2 2 4" xfId="960"/>
    <cellStyle name="Calculation 2 2 2 2 7 2 2 5" xfId="961"/>
    <cellStyle name="Calculation 2 2 2 2 7 2 3" xfId="962"/>
    <cellStyle name="Calculation 2 2 2 2 7 2 3 2" xfId="963"/>
    <cellStyle name="Calculation 2 2 2 2 7 2 3 3" xfId="964"/>
    <cellStyle name="Calculation 2 2 2 2 7 2 3 4" xfId="965"/>
    <cellStyle name="Calculation 2 2 2 2 7 2 3 5" xfId="966"/>
    <cellStyle name="Calculation 2 2 2 2 7 2 4" xfId="967"/>
    <cellStyle name="Calculation 2 2 2 2 7 2 4 2" xfId="968"/>
    <cellStyle name="Calculation 2 2 2 2 7 2 5" xfId="969"/>
    <cellStyle name="Calculation 2 2 2 2 7 2 5 2" xfId="970"/>
    <cellStyle name="Calculation 2 2 2 2 7 2 6" xfId="971"/>
    <cellStyle name="Calculation 2 2 2 2 7 2 7" xfId="972"/>
    <cellStyle name="Calculation 2 2 2 2 7 3" xfId="973"/>
    <cellStyle name="Calculation 2 2 2 2 7 3 2" xfId="974"/>
    <cellStyle name="Calculation 2 2 2 2 7 3 3" xfId="975"/>
    <cellStyle name="Calculation 2 2 2 2 7 3 4" xfId="976"/>
    <cellStyle name="Calculation 2 2 2 2 7 3 5" xfId="977"/>
    <cellStyle name="Calculation 2 2 2 2 7 4" xfId="978"/>
    <cellStyle name="Calculation 2 2 2 2 7 4 2" xfId="979"/>
    <cellStyle name="Calculation 2 2 2 2 7 4 3" xfId="980"/>
    <cellStyle name="Calculation 2 2 2 2 7 4 4" xfId="981"/>
    <cellStyle name="Calculation 2 2 2 2 7 4 5" xfId="982"/>
    <cellStyle name="Calculation 2 2 2 2 7 5" xfId="983"/>
    <cellStyle name="Calculation 2 2 2 2 7 5 2" xfId="984"/>
    <cellStyle name="Calculation 2 2 2 2 7 6" xfId="985"/>
    <cellStyle name="Calculation 2 2 2 2 7 6 2" xfId="986"/>
    <cellStyle name="Calculation 2 2 2 2 7 7" xfId="987"/>
    <cellStyle name="Calculation 2 2 2 2 7 8" xfId="988"/>
    <cellStyle name="Calculation 2 2 2 2 8" xfId="989"/>
    <cellStyle name="Calculation 2 2 2 2 8 2" xfId="990"/>
    <cellStyle name="Calculation 2 2 2 2 8 2 2" xfId="991"/>
    <cellStyle name="Calculation 2 2 2 2 8 2 2 2" xfId="992"/>
    <cellStyle name="Calculation 2 2 2 2 8 2 2 3" xfId="993"/>
    <cellStyle name="Calculation 2 2 2 2 8 2 2 4" xfId="994"/>
    <cellStyle name="Calculation 2 2 2 2 8 2 2 5" xfId="995"/>
    <cellStyle name="Calculation 2 2 2 2 8 2 3" xfId="996"/>
    <cellStyle name="Calculation 2 2 2 2 8 2 3 2" xfId="997"/>
    <cellStyle name="Calculation 2 2 2 2 8 2 3 3" xfId="998"/>
    <cellStyle name="Calculation 2 2 2 2 8 2 3 4" xfId="999"/>
    <cellStyle name="Calculation 2 2 2 2 8 2 3 5" xfId="1000"/>
    <cellStyle name="Calculation 2 2 2 2 8 2 4" xfId="1001"/>
    <cellStyle name="Calculation 2 2 2 2 8 2 4 2" xfId="1002"/>
    <cellStyle name="Calculation 2 2 2 2 8 2 5" xfId="1003"/>
    <cellStyle name="Calculation 2 2 2 2 8 2 5 2" xfId="1004"/>
    <cellStyle name="Calculation 2 2 2 2 8 2 6" xfId="1005"/>
    <cellStyle name="Calculation 2 2 2 2 8 2 7" xfId="1006"/>
    <cellStyle name="Calculation 2 2 2 2 8 3" xfId="1007"/>
    <cellStyle name="Calculation 2 2 2 2 8 3 2" xfId="1008"/>
    <cellStyle name="Calculation 2 2 2 2 8 3 3" xfId="1009"/>
    <cellStyle name="Calculation 2 2 2 2 8 3 4" xfId="1010"/>
    <cellStyle name="Calculation 2 2 2 2 8 3 5" xfId="1011"/>
    <cellStyle name="Calculation 2 2 2 2 8 4" xfId="1012"/>
    <cellStyle name="Calculation 2 2 2 2 8 4 2" xfId="1013"/>
    <cellStyle name="Calculation 2 2 2 2 8 4 3" xfId="1014"/>
    <cellStyle name="Calculation 2 2 2 2 8 4 4" xfId="1015"/>
    <cellStyle name="Calculation 2 2 2 2 8 4 5" xfId="1016"/>
    <cellStyle name="Calculation 2 2 2 2 8 5" xfId="1017"/>
    <cellStyle name="Calculation 2 2 2 2 8 5 2" xfId="1018"/>
    <cellStyle name="Calculation 2 2 2 2 8 6" xfId="1019"/>
    <cellStyle name="Calculation 2 2 2 2 8 6 2" xfId="1020"/>
    <cellStyle name="Calculation 2 2 2 2 8 7" xfId="1021"/>
    <cellStyle name="Calculation 2 2 2 2 8 8" xfId="1022"/>
    <cellStyle name="Calculation 2 2 2 2 9" xfId="1023"/>
    <cellStyle name="Calculation 2 2 2 2 9 2" xfId="1024"/>
    <cellStyle name="Calculation 2 2 2 2 9 2 2" xfId="1025"/>
    <cellStyle name="Calculation 2 2 2 2 9 2 2 2" xfId="1026"/>
    <cellStyle name="Calculation 2 2 2 2 9 2 2 3" xfId="1027"/>
    <cellStyle name="Calculation 2 2 2 2 9 2 2 4" xfId="1028"/>
    <cellStyle name="Calculation 2 2 2 2 9 2 2 5" xfId="1029"/>
    <cellStyle name="Calculation 2 2 2 2 9 2 3" xfId="1030"/>
    <cellStyle name="Calculation 2 2 2 2 9 2 3 2" xfId="1031"/>
    <cellStyle name="Calculation 2 2 2 2 9 2 3 3" xfId="1032"/>
    <cellStyle name="Calculation 2 2 2 2 9 2 3 4" xfId="1033"/>
    <cellStyle name="Calculation 2 2 2 2 9 2 3 5" xfId="1034"/>
    <cellStyle name="Calculation 2 2 2 2 9 2 4" xfId="1035"/>
    <cellStyle name="Calculation 2 2 2 2 9 2 4 2" xfId="1036"/>
    <cellStyle name="Calculation 2 2 2 2 9 2 5" xfId="1037"/>
    <cellStyle name="Calculation 2 2 2 2 9 2 5 2" xfId="1038"/>
    <cellStyle name="Calculation 2 2 2 2 9 2 6" xfId="1039"/>
    <cellStyle name="Calculation 2 2 2 2 9 2 7" xfId="1040"/>
    <cellStyle name="Calculation 2 2 2 2 9 3" xfId="1041"/>
    <cellStyle name="Calculation 2 2 2 2 9 3 2" xfId="1042"/>
    <cellStyle name="Calculation 2 2 2 2 9 3 3" xfId="1043"/>
    <cellStyle name="Calculation 2 2 2 2 9 3 4" xfId="1044"/>
    <cellStyle name="Calculation 2 2 2 2 9 3 5" xfId="1045"/>
    <cellStyle name="Calculation 2 2 2 2 9 4" xfId="1046"/>
    <cellStyle name="Calculation 2 2 2 2 9 4 2" xfId="1047"/>
    <cellStyle name="Calculation 2 2 2 2 9 4 3" xfId="1048"/>
    <cellStyle name="Calculation 2 2 2 2 9 4 4" xfId="1049"/>
    <cellStyle name="Calculation 2 2 2 2 9 4 5" xfId="1050"/>
    <cellStyle name="Calculation 2 2 2 2 9 5" xfId="1051"/>
    <cellStyle name="Calculation 2 2 2 2 9 5 2" xfId="1052"/>
    <cellStyle name="Calculation 2 2 2 2 9 6" xfId="1053"/>
    <cellStyle name="Calculation 2 2 2 2 9 6 2" xfId="1054"/>
    <cellStyle name="Calculation 2 2 2 2 9 7" xfId="1055"/>
    <cellStyle name="Calculation 2 2 2 2 9 8" xfId="1056"/>
    <cellStyle name="Calculation 2 2 2 3" xfId="1057"/>
    <cellStyle name="Calculation 2 2 2 3 2" xfId="1058"/>
    <cellStyle name="Calculation 2 2 2 4" xfId="1059"/>
    <cellStyle name="Calculation 2 2 2 4 2" xfId="1060"/>
    <cellStyle name="Calculation 2 2 2 5" xfId="1061"/>
    <cellStyle name="Calculation 2 2 2 6" xfId="1062"/>
    <cellStyle name="Calculation 2 2 2 6 2" xfId="1063"/>
    <cellStyle name="Calculation 2 2 2_T-straight with PEDs adjustor" xfId="1064"/>
    <cellStyle name="Calculation 2 2 3" xfId="1065"/>
    <cellStyle name="Calculation 2 2 3 10" xfId="1066"/>
    <cellStyle name="Calculation 2 2 3 10 2" xfId="1067"/>
    <cellStyle name="Calculation 2 2 3 10 2 2" xfId="1068"/>
    <cellStyle name="Calculation 2 2 3 10 2 2 2" xfId="1069"/>
    <cellStyle name="Calculation 2 2 3 10 2 2 3" xfId="1070"/>
    <cellStyle name="Calculation 2 2 3 10 2 2 4" xfId="1071"/>
    <cellStyle name="Calculation 2 2 3 10 2 2 5" xfId="1072"/>
    <cellStyle name="Calculation 2 2 3 10 2 3" xfId="1073"/>
    <cellStyle name="Calculation 2 2 3 10 2 3 2" xfId="1074"/>
    <cellStyle name="Calculation 2 2 3 10 2 3 3" xfId="1075"/>
    <cellStyle name="Calculation 2 2 3 10 2 3 4" xfId="1076"/>
    <cellStyle name="Calculation 2 2 3 10 2 3 5" xfId="1077"/>
    <cellStyle name="Calculation 2 2 3 10 2 4" xfId="1078"/>
    <cellStyle name="Calculation 2 2 3 10 2 4 2" xfId="1079"/>
    <cellStyle name="Calculation 2 2 3 10 2 5" xfId="1080"/>
    <cellStyle name="Calculation 2 2 3 10 2 5 2" xfId="1081"/>
    <cellStyle name="Calculation 2 2 3 10 2 6" xfId="1082"/>
    <cellStyle name="Calculation 2 2 3 10 2 7" xfId="1083"/>
    <cellStyle name="Calculation 2 2 3 10 3" xfId="1084"/>
    <cellStyle name="Calculation 2 2 3 10 3 2" xfId="1085"/>
    <cellStyle name="Calculation 2 2 3 10 3 3" xfId="1086"/>
    <cellStyle name="Calculation 2 2 3 10 3 4" xfId="1087"/>
    <cellStyle name="Calculation 2 2 3 10 3 5" xfId="1088"/>
    <cellStyle name="Calculation 2 2 3 10 4" xfId="1089"/>
    <cellStyle name="Calculation 2 2 3 10 4 2" xfId="1090"/>
    <cellStyle name="Calculation 2 2 3 10 4 3" xfId="1091"/>
    <cellStyle name="Calculation 2 2 3 10 4 4" xfId="1092"/>
    <cellStyle name="Calculation 2 2 3 10 4 5" xfId="1093"/>
    <cellStyle name="Calculation 2 2 3 10 5" xfId="1094"/>
    <cellStyle name="Calculation 2 2 3 10 5 2" xfId="1095"/>
    <cellStyle name="Calculation 2 2 3 10 6" xfId="1096"/>
    <cellStyle name="Calculation 2 2 3 10 6 2" xfId="1097"/>
    <cellStyle name="Calculation 2 2 3 10 7" xfId="1098"/>
    <cellStyle name="Calculation 2 2 3 10 8" xfId="1099"/>
    <cellStyle name="Calculation 2 2 3 11" xfId="1100"/>
    <cellStyle name="Calculation 2 2 3 11 2" xfId="1101"/>
    <cellStyle name="Calculation 2 2 3 11 2 2" xfId="1102"/>
    <cellStyle name="Calculation 2 2 3 11 2 2 2" xfId="1103"/>
    <cellStyle name="Calculation 2 2 3 11 2 2 3" xfId="1104"/>
    <cellStyle name="Calculation 2 2 3 11 2 2 4" xfId="1105"/>
    <cellStyle name="Calculation 2 2 3 11 2 2 5" xfId="1106"/>
    <cellStyle name="Calculation 2 2 3 11 2 3" xfId="1107"/>
    <cellStyle name="Calculation 2 2 3 11 2 3 2" xfId="1108"/>
    <cellStyle name="Calculation 2 2 3 11 2 3 3" xfId="1109"/>
    <cellStyle name="Calculation 2 2 3 11 2 3 4" xfId="1110"/>
    <cellStyle name="Calculation 2 2 3 11 2 3 5" xfId="1111"/>
    <cellStyle name="Calculation 2 2 3 11 2 4" xfId="1112"/>
    <cellStyle name="Calculation 2 2 3 11 2 4 2" xfId="1113"/>
    <cellStyle name="Calculation 2 2 3 11 2 5" xfId="1114"/>
    <cellStyle name="Calculation 2 2 3 11 2 5 2" xfId="1115"/>
    <cellStyle name="Calculation 2 2 3 11 2 6" xfId="1116"/>
    <cellStyle name="Calculation 2 2 3 11 2 7" xfId="1117"/>
    <cellStyle name="Calculation 2 2 3 11 3" xfId="1118"/>
    <cellStyle name="Calculation 2 2 3 11 3 2" xfId="1119"/>
    <cellStyle name="Calculation 2 2 3 11 3 3" xfId="1120"/>
    <cellStyle name="Calculation 2 2 3 11 3 4" xfId="1121"/>
    <cellStyle name="Calculation 2 2 3 11 3 5" xfId="1122"/>
    <cellStyle name="Calculation 2 2 3 11 4" xfId="1123"/>
    <cellStyle name="Calculation 2 2 3 11 4 2" xfId="1124"/>
    <cellStyle name="Calculation 2 2 3 11 4 3" xfId="1125"/>
    <cellStyle name="Calculation 2 2 3 11 4 4" xfId="1126"/>
    <cellStyle name="Calculation 2 2 3 11 4 5" xfId="1127"/>
    <cellStyle name="Calculation 2 2 3 11 5" xfId="1128"/>
    <cellStyle name="Calculation 2 2 3 11 5 2" xfId="1129"/>
    <cellStyle name="Calculation 2 2 3 11 6" xfId="1130"/>
    <cellStyle name="Calculation 2 2 3 11 6 2" xfId="1131"/>
    <cellStyle name="Calculation 2 2 3 11 7" xfId="1132"/>
    <cellStyle name="Calculation 2 2 3 11 8" xfId="1133"/>
    <cellStyle name="Calculation 2 2 3 12" xfId="1134"/>
    <cellStyle name="Calculation 2 2 3 12 2" xfId="1135"/>
    <cellStyle name="Calculation 2 2 3 12 2 2" xfId="1136"/>
    <cellStyle name="Calculation 2 2 3 12 2 2 2" xfId="1137"/>
    <cellStyle name="Calculation 2 2 3 12 2 2 3" xfId="1138"/>
    <cellStyle name="Calculation 2 2 3 12 2 2 4" xfId="1139"/>
    <cellStyle name="Calculation 2 2 3 12 2 2 5" xfId="1140"/>
    <cellStyle name="Calculation 2 2 3 12 2 3" xfId="1141"/>
    <cellStyle name="Calculation 2 2 3 12 2 3 2" xfId="1142"/>
    <cellStyle name="Calculation 2 2 3 12 2 3 3" xfId="1143"/>
    <cellStyle name="Calculation 2 2 3 12 2 3 4" xfId="1144"/>
    <cellStyle name="Calculation 2 2 3 12 2 3 5" xfId="1145"/>
    <cellStyle name="Calculation 2 2 3 12 2 4" xfId="1146"/>
    <cellStyle name="Calculation 2 2 3 12 2 4 2" xfId="1147"/>
    <cellStyle name="Calculation 2 2 3 12 2 5" xfId="1148"/>
    <cellStyle name="Calculation 2 2 3 12 2 5 2" xfId="1149"/>
    <cellStyle name="Calculation 2 2 3 12 2 6" xfId="1150"/>
    <cellStyle name="Calculation 2 2 3 12 2 7" xfId="1151"/>
    <cellStyle name="Calculation 2 2 3 12 3" xfId="1152"/>
    <cellStyle name="Calculation 2 2 3 12 3 2" xfId="1153"/>
    <cellStyle name="Calculation 2 2 3 12 3 3" xfId="1154"/>
    <cellStyle name="Calculation 2 2 3 12 3 4" xfId="1155"/>
    <cellStyle name="Calculation 2 2 3 12 3 5" xfId="1156"/>
    <cellStyle name="Calculation 2 2 3 12 4" xfId="1157"/>
    <cellStyle name="Calculation 2 2 3 12 4 2" xfId="1158"/>
    <cellStyle name="Calculation 2 2 3 12 4 3" xfId="1159"/>
    <cellStyle name="Calculation 2 2 3 12 4 4" xfId="1160"/>
    <cellStyle name="Calculation 2 2 3 12 4 5" xfId="1161"/>
    <cellStyle name="Calculation 2 2 3 12 5" xfId="1162"/>
    <cellStyle name="Calculation 2 2 3 12 5 2" xfId="1163"/>
    <cellStyle name="Calculation 2 2 3 12 6" xfId="1164"/>
    <cellStyle name="Calculation 2 2 3 12 6 2" xfId="1165"/>
    <cellStyle name="Calculation 2 2 3 12 7" xfId="1166"/>
    <cellStyle name="Calculation 2 2 3 12 8" xfId="1167"/>
    <cellStyle name="Calculation 2 2 3 13" xfId="1168"/>
    <cellStyle name="Calculation 2 2 3 13 2" xfId="1169"/>
    <cellStyle name="Calculation 2 2 3 13 2 2" xfId="1170"/>
    <cellStyle name="Calculation 2 2 3 13 2 2 2" xfId="1171"/>
    <cellStyle name="Calculation 2 2 3 13 2 2 3" xfId="1172"/>
    <cellStyle name="Calculation 2 2 3 13 2 2 4" xfId="1173"/>
    <cellStyle name="Calculation 2 2 3 13 2 2 5" xfId="1174"/>
    <cellStyle name="Calculation 2 2 3 13 2 3" xfId="1175"/>
    <cellStyle name="Calculation 2 2 3 13 2 3 2" xfId="1176"/>
    <cellStyle name="Calculation 2 2 3 13 2 3 3" xfId="1177"/>
    <cellStyle name="Calculation 2 2 3 13 2 3 4" xfId="1178"/>
    <cellStyle name="Calculation 2 2 3 13 2 3 5" xfId="1179"/>
    <cellStyle name="Calculation 2 2 3 13 2 4" xfId="1180"/>
    <cellStyle name="Calculation 2 2 3 13 2 4 2" xfId="1181"/>
    <cellStyle name="Calculation 2 2 3 13 2 5" xfId="1182"/>
    <cellStyle name="Calculation 2 2 3 13 2 5 2" xfId="1183"/>
    <cellStyle name="Calculation 2 2 3 13 2 6" xfId="1184"/>
    <cellStyle name="Calculation 2 2 3 13 2 7" xfId="1185"/>
    <cellStyle name="Calculation 2 2 3 13 3" xfId="1186"/>
    <cellStyle name="Calculation 2 2 3 13 3 2" xfId="1187"/>
    <cellStyle name="Calculation 2 2 3 13 3 3" xfId="1188"/>
    <cellStyle name="Calculation 2 2 3 13 3 4" xfId="1189"/>
    <cellStyle name="Calculation 2 2 3 13 3 5" xfId="1190"/>
    <cellStyle name="Calculation 2 2 3 13 4" xfId="1191"/>
    <cellStyle name="Calculation 2 2 3 13 4 2" xfId="1192"/>
    <cellStyle name="Calculation 2 2 3 13 4 3" xfId="1193"/>
    <cellStyle name="Calculation 2 2 3 13 4 4" xfId="1194"/>
    <cellStyle name="Calculation 2 2 3 13 4 5" xfId="1195"/>
    <cellStyle name="Calculation 2 2 3 13 5" xfId="1196"/>
    <cellStyle name="Calculation 2 2 3 13 5 2" xfId="1197"/>
    <cellStyle name="Calculation 2 2 3 13 6" xfId="1198"/>
    <cellStyle name="Calculation 2 2 3 13 6 2" xfId="1199"/>
    <cellStyle name="Calculation 2 2 3 13 7" xfId="1200"/>
    <cellStyle name="Calculation 2 2 3 13 8" xfId="1201"/>
    <cellStyle name="Calculation 2 2 3 14" xfId="1202"/>
    <cellStyle name="Calculation 2 2 3 14 2" xfId="1203"/>
    <cellStyle name="Calculation 2 2 3 14 2 2" xfId="1204"/>
    <cellStyle name="Calculation 2 2 3 14 2 2 2" xfId="1205"/>
    <cellStyle name="Calculation 2 2 3 14 2 2 3" xfId="1206"/>
    <cellStyle name="Calculation 2 2 3 14 2 2 4" xfId="1207"/>
    <cellStyle name="Calculation 2 2 3 14 2 2 5" xfId="1208"/>
    <cellStyle name="Calculation 2 2 3 14 2 3" xfId="1209"/>
    <cellStyle name="Calculation 2 2 3 14 2 3 2" xfId="1210"/>
    <cellStyle name="Calculation 2 2 3 14 2 3 3" xfId="1211"/>
    <cellStyle name="Calculation 2 2 3 14 2 3 4" xfId="1212"/>
    <cellStyle name="Calculation 2 2 3 14 2 3 5" xfId="1213"/>
    <cellStyle name="Calculation 2 2 3 14 2 4" xfId="1214"/>
    <cellStyle name="Calculation 2 2 3 14 2 4 2" xfId="1215"/>
    <cellStyle name="Calculation 2 2 3 14 2 5" xfId="1216"/>
    <cellStyle name="Calculation 2 2 3 14 2 5 2" xfId="1217"/>
    <cellStyle name="Calculation 2 2 3 14 2 6" xfId="1218"/>
    <cellStyle name="Calculation 2 2 3 14 2 7" xfId="1219"/>
    <cellStyle name="Calculation 2 2 3 14 3" xfId="1220"/>
    <cellStyle name="Calculation 2 2 3 14 3 2" xfId="1221"/>
    <cellStyle name="Calculation 2 2 3 14 3 3" xfId="1222"/>
    <cellStyle name="Calculation 2 2 3 14 3 4" xfId="1223"/>
    <cellStyle name="Calculation 2 2 3 14 3 5" xfId="1224"/>
    <cellStyle name="Calculation 2 2 3 14 4" xfId="1225"/>
    <cellStyle name="Calculation 2 2 3 14 4 2" xfId="1226"/>
    <cellStyle name="Calculation 2 2 3 14 4 3" xfId="1227"/>
    <cellStyle name="Calculation 2 2 3 14 4 4" xfId="1228"/>
    <cellStyle name="Calculation 2 2 3 14 4 5" xfId="1229"/>
    <cellStyle name="Calculation 2 2 3 14 5" xfId="1230"/>
    <cellStyle name="Calculation 2 2 3 14 5 2" xfId="1231"/>
    <cellStyle name="Calculation 2 2 3 14 6" xfId="1232"/>
    <cellStyle name="Calculation 2 2 3 14 6 2" xfId="1233"/>
    <cellStyle name="Calculation 2 2 3 14 7" xfId="1234"/>
    <cellStyle name="Calculation 2 2 3 14 8" xfId="1235"/>
    <cellStyle name="Calculation 2 2 3 15" xfId="1236"/>
    <cellStyle name="Calculation 2 2 3 15 2" xfId="1237"/>
    <cellStyle name="Calculation 2 2 3 15 2 2" xfId="1238"/>
    <cellStyle name="Calculation 2 2 3 15 2 3" xfId="1239"/>
    <cellStyle name="Calculation 2 2 3 15 2 4" xfId="1240"/>
    <cellStyle name="Calculation 2 2 3 15 2 5" xfId="1241"/>
    <cellStyle name="Calculation 2 2 3 15 3" xfId="1242"/>
    <cellStyle name="Calculation 2 2 3 15 3 2" xfId="1243"/>
    <cellStyle name="Calculation 2 2 3 15 3 3" xfId="1244"/>
    <cellStyle name="Calculation 2 2 3 15 3 4" xfId="1245"/>
    <cellStyle name="Calculation 2 2 3 15 3 5" xfId="1246"/>
    <cellStyle name="Calculation 2 2 3 15 4" xfId="1247"/>
    <cellStyle name="Calculation 2 2 3 15 4 2" xfId="1248"/>
    <cellStyle name="Calculation 2 2 3 15 5" xfId="1249"/>
    <cellStyle name="Calculation 2 2 3 15 5 2" xfId="1250"/>
    <cellStyle name="Calculation 2 2 3 15 6" xfId="1251"/>
    <cellStyle name="Calculation 2 2 3 15 7" xfId="1252"/>
    <cellStyle name="Calculation 2 2 3 16" xfId="1253"/>
    <cellStyle name="Calculation 2 2 3 16 2" xfId="1254"/>
    <cellStyle name="Calculation 2 2 3 16 3" xfId="1255"/>
    <cellStyle name="Calculation 2 2 3 16 4" xfId="1256"/>
    <cellStyle name="Calculation 2 2 3 16 5" xfId="1257"/>
    <cellStyle name="Calculation 2 2 3 17" xfId="1258"/>
    <cellStyle name="Calculation 2 2 3 17 2" xfId="1259"/>
    <cellStyle name="Calculation 2 2 3 17 3" xfId="1260"/>
    <cellStyle name="Calculation 2 2 3 17 4" xfId="1261"/>
    <cellStyle name="Calculation 2 2 3 17 5" xfId="1262"/>
    <cellStyle name="Calculation 2 2 3 18" xfId="1263"/>
    <cellStyle name="Calculation 2 2 3 18 2" xfId="1264"/>
    <cellStyle name="Calculation 2 2 3 19" xfId="1265"/>
    <cellStyle name="Calculation 2 2 3 19 2" xfId="1266"/>
    <cellStyle name="Calculation 2 2 3 2" xfId="1267"/>
    <cellStyle name="Calculation 2 2 3 2 2" xfId="1268"/>
    <cellStyle name="Calculation 2 2 3 2 2 2" xfId="1269"/>
    <cellStyle name="Calculation 2 2 3 2 2 2 2" xfId="1270"/>
    <cellStyle name="Calculation 2 2 3 2 2 2 3" xfId="1271"/>
    <cellStyle name="Calculation 2 2 3 2 2 2 4" xfId="1272"/>
    <cellStyle name="Calculation 2 2 3 2 2 2 5" xfId="1273"/>
    <cellStyle name="Calculation 2 2 3 2 2 3" xfId="1274"/>
    <cellStyle name="Calculation 2 2 3 2 2 3 2" xfId="1275"/>
    <cellStyle name="Calculation 2 2 3 2 2 3 3" xfId="1276"/>
    <cellStyle name="Calculation 2 2 3 2 2 3 4" xfId="1277"/>
    <cellStyle name="Calculation 2 2 3 2 2 3 5" xfId="1278"/>
    <cellStyle name="Calculation 2 2 3 2 2 4" xfId="1279"/>
    <cellStyle name="Calculation 2 2 3 2 2 4 2" xfId="1280"/>
    <cellStyle name="Calculation 2 2 3 2 2 5" xfId="1281"/>
    <cellStyle name="Calculation 2 2 3 2 2 5 2" xfId="1282"/>
    <cellStyle name="Calculation 2 2 3 2 2 6" xfId="1283"/>
    <cellStyle name="Calculation 2 2 3 2 2 7" xfId="1284"/>
    <cellStyle name="Calculation 2 2 3 2 3" xfId="1285"/>
    <cellStyle name="Calculation 2 2 3 2 3 2" xfId="1286"/>
    <cellStyle name="Calculation 2 2 3 2 3 3" xfId="1287"/>
    <cellStyle name="Calculation 2 2 3 2 3 4" xfId="1288"/>
    <cellStyle name="Calculation 2 2 3 2 3 5" xfId="1289"/>
    <cellStyle name="Calculation 2 2 3 2 4" xfId="1290"/>
    <cellStyle name="Calculation 2 2 3 2 4 2" xfId="1291"/>
    <cellStyle name="Calculation 2 2 3 2 4 3" xfId="1292"/>
    <cellStyle name="Calculation 2 2 3 2 4 4" xfId="1293"/>
    <cellStyle name="Calculation 2 2 3 2 4 5" xfId="1294"/>
    <cellStyle name="Calculation 2 2 3 2 5" xfId="1295"/>
    <cellStyle name="Calculation 2 2 3 2 5 2" xfId="1296"/>
    <cellStyle name="Calculation 2 2 3 2 6" xfId="1297"/>
    <cellStyle name="Calculation 2 2 3 2 6 2" xfId="1298"/>
    <cellStyle name="Calculation 2 2 3 2 7" xfId="1299"/>
    <cellStyle name="Calculation 2 2 3 2 8" xfId="1300"/>
    <cellStyle name="Calculation 2 2 3 20" xfId="1301"/>
    <cellStyle name="Calculation 2 2 3 21" xfId="1302"/>
    <cellStyle name="Calculation 2 2 3 3" xfId="1303"/>
    <cellStyle name="Calculation 2 2 3 3 2" xfId="1304"/>
    <cellStyle name="Calculation 2 2 3 3 2 2" xfId="1305"/>
    <cellStyle name="Calculation 2 2 3 3 2 2 2" xfId="1306"/>
    <cellStyle name="Calculation 2 2 3 3 2 2 3" xfId="1307"/>
    <cellStyle name="Calculation 2 2 3 3 2 2 4" xfId="1308"/>
    <cellStyle name="Calculation 2 2 3 3 2 2 5" xfId="1309"/>
    <cellStyle name="Calculation 2 2 3 3 2 3" xfId="1310"/>
    <cellStyle name="Calculation 2 2 3 3 2 3 2" xfId="1311"/>
    <cellStyle name="Calculation 2 2 3 3 2 3 3" xfId="1312"/>
    <cellStyle name="Calculation 2 2 3 3 2 3 4" xfId="1313"/>
    <cellStyle name="Calculation 2 2 3 3 2 3 5" xfId="1314"/>
    <cellStyle name="Calculation 2 2 3 3 2 4" xfId="1315"/>
    <cellStyle name="Calculation 2 2 3 3 2 4 2" xfId="1316"/>
    <cellStyle name="Calculation 2 2 3 3 2 5" xfId="1317"/>
    <cellStyle name="Calculation 2 2 3 3 2 5 2" xfId="1318"/>
    <cellStyle name="Calculation 2 2 3 3 2 6" xfId="1319"/>
    <cellStyle name="Calculation 2 2 3 3 2 7" xfId="1320"/>
    <cellStyle name="Calculation 2 2 3 3 3" xfId="1321"/>
    <cellStyle name="Calculation 2 2 3 3 3 2" xfId="1322"/>
    <cellStyle name="Calculation 2 2 3 3 3 3" xfId="1323"/>
    <cellStyle name="Calculation 2 2 3 3 3 4" xfId="1324"/>
    <cellStyle name="Calculation 2 2 3 3 3 5" xfId="1325"/>
    <cellStyle name="Calculation 2 2 3 3 4" xfId="1326"/>
    <cellStyle name="Calculation 2 2 3 3 4 2" xfId="1327"/>
    <cellStyle name="Calculation 2 2 3 3 4 3" xfId="1328"/>
    <cellStyle name="Calculation 2 2 3 3 4 4" xfId="1329"/>
    <cellStyle name="Calculation 2 2 3 3 4 5" xfId="1330"/>
    <cellStyle name="Calculation 2 2 3 3 5" xfId="1331"/>
    <cellStyle name="Calculation 2 2 3 3 5 2" xfId="1332"/>
    <cellStyle name="Calculation 2 2 3 3 6" xfId="1333"/>
    <cellStyle name="Calculation 2 2 3 3 6 2" xfId="1334"/>
    <cellStyle name="Calculation 2 2 3 3 7" xfId="1335"/>
    <cellStyle name="Calculation 2 2 3 3 8" xfId="1336"/>
    <cellStyle name="Calculation 2 2 3 4" xfId="1337"/>
    <cellStyle name="Calculation 2 2 3 4 2" xfId="1338"/>
    <cellStyle name="Calculation 2 2 3 4 2 2" xfId="1339"/>
    <cellStyle name="Calculation 2 2 3 4 2 2 2" xfId="1340"/>
    <cellStyle name="Calculation 2 2 3 4 2 2 3" xfId="1341"/>
    <cellStyle name="Calculation 2 2 3 4 2 2 4" xfId="1342"/>
    <cellStyle name="Calculation 2 2 3 4 2 2 5" xfId="1343"/>
    <cellStyle name="Calculation 2 2 3 4 2 3" xfId="1344"/>
    <cellStyle name="Calculation 2 2 3 4 2 3 2" xfId="1345"/>
    <cellStyle name="Calculation 2 2 3 4 2 3 3" xfId="1346"/>
    <cellStyle name="Calculation 2 2 3 4 2 3 4" xfId="1347"/>
    <cellStyle name="Calculation 2 2 3 4 2 3 5" xfId="1348"/>
    <cellStyle name="Calculation 2 2 3 4 2 4" xfId="1349"/>
    <cellStyle name="Calculation 2 2 3 4 2 4 2" xfId="1350"/>
    <cellStyle name="Calculation 2 2 3 4 2 5" xfId="1351"/>
    <cellStyle name="Calculation 2 2 3 4 2 5 2" xfId="1352"/>
    <cellStyle name="Calculation 2 2 3 4 2 6" xfId="1353"/>
    <cellStyle name="Calculation 2 2 3 4 2 7" xfId="1354"/>
    <cellStyle name="Calculation 2 2 3 4 3" xfId="1355"/>
    <cellStyle name="Calculation 2 2 3 4 3 2" xfId="1356"/>
    <cellStyle name="Calculation 2 2 3 4 3 3" xfId="1357"/>
    <cellStyle name="Calculation 2 2 3 4 3 4" xfId="1358"/>
    <cellStyle name="Calculation 2 2 3 4 3 5" xfId="1359"/>
    <cellStyle name="Calculation 2 2 3 4 4" xfId="1360"/>
    <cellStyle name="Calculation 2 2 3 4 4 2" xfId="1361"/>
    <cellStyle name="Calculation 2 2 3 4 4 3" xfId="1362"/>
    <cellStyle name="Calculation 2 2 3 4 4 4" xfId="1363"/>
    <cellStyle name="Calculation 2 2 3 4 4 5" xfId="1364"/>
    <cellStyle name="Calculation 2 2 3 4 5" xfId="1365"/>
    <cellStyle name="Calculation 2 2 3 4 5 2" xfId="1366"/>
    <cellStyle name="Calculation 2 2 3 4 6" xfId="1367"/>
    <cellStyle name="Calculation 2 2 3 4 6 2" xfId="1368"/>
    <cellStyle name="Calculation 2 2 3 4 7" xfId="1369"/>
    <cellStyle name="Calculation 2 2 3 4 8" xfId="1370"/>
    <cellStyle name="Calculation 2 2 3 5" xfId="1371"/>
    <cellStyle name="Calculation 2 2 3 5 2" xfId="1372"/>
    <cellStyle name="Calculation 2 2 3 5 2 2" xfId="1373"/>
    <cellStyle name="Calculation 2 2 3 5 2 2 2" xfId="1374"/>
    <cellStyle name="Calculation 2 2 3 5 2 2 3" xfId="1375"/>
    <cellStyle name="Calculation 2 2 3 5 2 2 4" xfId="1376"/>
    <cellStyle name="Calculation 2 2 3 5 2 2 5" xfId="1377"/>
    <cellStyle name="Calculation 2 2 3 5 2 3" xfId="1378"/>
    <cellStyle name="Calculation 2 2 3 5 2 3 2" xfId="1379"/>
    <cellStyle name="Calculation 2 2 3 5 2 3 3" xfId="1380"/>
    <cellStyle name="Calculation 2 2 3 5 2 3 4" xfId="1381"/>
    <cellStyle name="Calculation 2 2 3 5 2 3 5" xfId="1382"/>
    <cellStyle name="Calculation 2 2 3 5 2 4" xfId="1383"/>
    <cellStyle name="Calculation 2 2 3 5 2 4 2" xfId="1384"/>
    <cellStyle name="Calculation 2 2 3 5 2 5" xfId="1385"/>
    <cellStyle name="Calculation 2 2 3 5 2 5 2" xfId="1386"/>
    <cellStyle name="Calculation 2 2 3 5 2 6" xfId="1387"/>
    <cellStyle name="Calculation 2 2 3 5 2 7" xfId="1388"/>
    <cellStyle name="Calculation 2 2 3 5 3" xfId="1389"/>
    <cellStyle name="Calculation 2 2 3 5 3 2" xfId="1390"/>
    <cellStyle name="Calculation 2 2 3 5 3 3" xfId="1391"/>
    <cellStyle name="Calculation 2 2 3 5 3 4" xfId="1392"/>
    <cellStyle name="Calculation 2 2 3 5 3 5" xfId="1393"/>
    <cellStyle name="Calculation 2 2 3 5 4" xfId="1394"/>
    <cellStyle name="Calculation 2 2 3 5 4 2" xfId="1395"/>
    <cellStyle name="Calculation 2 2 3 5 4 3" xfId="1396"/>
    <cellStyle name="Calculation 2 2 3 5 4 4" xfId="1397"/>
    <cellStyle name="Calculation 2 2 3 5 4 5" xfId="1398"/>
    <cellStyle name="Calculation 2 2 3 5 5" xfId="1399"/>
    <cellStyle name="Calculation 2 2 3 5 5 2" xfId="1400"/>
    <cellStyle name="Calculation 2 2 3 5 6" xfId="1401"/>
    <cellStyle name="Calculation 2 2 3 5 6 2" xfId="1402"/>
    <cellStyle name="Calculation 2 2 3 5 7" xfId="1403"/>
    <cellStyle name="Calculation 2 2 3 5 8" xfId="1404"/>
    <cellStyle name="Calculation 2 2 3 6" xfId="1405"/>
    <cellStyle name="Calculation 2 2 3 6 2" xfId="1406"/>
    <cellStyle name="Calculation 2 2 3 6 2 2" xfId="1407"/>
    <cellStyle name="Calculation 2 2 3 6 2 2 2" xfId="1408"/>
    <cellStyle name="Calculation 2 2 3 6 2 2 3" xfId="1409"/>
    <cellStyle name="Calculation 2 2 3 6 2 2 4" xfId="1410"/>
    <cellStyle name="Calculation 2 2 3 6 2 2 5" xfId="1411"/>
    <cellStyle name="Calculation 2 2 3 6 2 3" xfId="1412"/>
    <cellStyle name="Calculation 2 2 3 6 2 3 2" xfId="1413"/>
    <cellStyle name="Calculation 2 2 3 6 2 3 3" xfId="1414"/>
    <cellStyle name="Calculation 2 2 3 6 2 3 4" xfId="1415"/>
    <cellStyle name="Calculation 2 2 3 6 2 3 5" xfId="1416"/>
    <cellStyle name="Calculation 2 2 3 6 2 4" xfId="1417"/>
    <cellStyle name="Calculation 2 2 3 6 2 4 2" xfId="1418"/>
    <cellStyle name="Calculation 2 2 3 6 2 5" xfId="1419"/>
    <cellStyle name="Calculation 2 2 3 6 2 5 2" xfId="1420"/>
    <cellStyle name="Calculation 2 2 3 6 2 6" xfId="1421"/>
    <cellStyle name="Calculation 2 2 3 6 2 7" xfId="1422"/>
    <cellStyle name="Calculation 2 2 3 6 3" xfId="1423"/>
    <cellStyle name="Calculation 2 2 3 6 3 2" xfId="1424"/>
    <cellStyle name="Calculation 2 2 3 6 3 3" xfId="1425"/>
    <cellStyle name="Calculation 2 2 3 6 3 4" xfId="1426"/>
    <cellStyle name="Calculation 2 2 3 6 3 5" xfId="1427"/>
    <cellStyle name="Calculation 2 2 3 6 4" xfId="1428"/>
    <cellStyle name="Calculation 2 2 3 6 4 2" xfId="1429"/>
    <cellStyle name="Calculation 2 2 3 6 4 3" xfId="1430"/>
    <cellStyle name="Calculation 2 2 3 6 4 4" xfId="1431"/>
    <cellStyle name="Calculation 2 2 3 6 4 5" xfId="1432"/>
    <cellStyle name="Calculation 2 2 3 6 5" xfId="1433"/>
    <cellStyle name="Calculation 2 2 3 6 5 2" xfId="1434"/>
    <cellStyle name="Calculation 2 2 3 6 6" xfId="1435"/>
    <cellStyle name="Calculation 2 2 3 6 6 2" xfId="1436"/>
    <cellStyle name="Calculation 2 2 3 6 7" xfId="1437"/>
    <cellStyle name="Calculation 2 2 3 6 8" xfId="1438"/>
    <cellStyle name="Calculation 2 2 3 7" xfId="1439"/>
    <cellStyle name="Calculation 2 2 3 7 2" xfId="1440"/>
    <cellStyle name="Calculation 2 2 3 7 2 2" xfId="1441"/>
    <cellStyle name="Calculation 2 2 3 7 2 2 2" xfId="1442"/>
    <cellStyle name="Calculation 2 2 3 7 2 2 3" xfId="1443"/>
    <cellStyle name="Calculation 2 2 3 7 2 2 4" xfId="1444"/>
    <cellStyle name="Calculation 2 2 3 7 2 2 5" xfId="1445"/>
    <cellStyle name="Calculation 2 2 3 7 2 3" xfId="1446"/>
    <cellStyle name="Calculation 2 2 3 7 2 3 2" xfId="1447"/>
    <cellStyle name="Calculation 2 2 3 7 2 3 3" xfId="1448"/>
    <cellStyle name="Calculation 2 2 3 7 2 3 4" xfId="1449"/>
    <cellStyle name="Calculation 2 2 3 7 2 3 5" xfId="1450"/>
    <cellStyle name="Calculation 2 2 3 7 2 4" xfId="1451"/>
    <cellStyle name="Calculation 2 2 3 7 2 4 2" xfId="1452"/>
    <cellStyle name="Calculation 2 2 3 7 2 5" xfId="1453"/>
    <cellStyle name="Calculation 2 2 3 7 2 5 2" xfId="1454"/>
    <cellStyle name="Calculation 2 2 3 7 2 6" xfId="1455"/>
    <cellStyle name="Calculation 2 2 3 7 2 7" xfId="1456"/>
    <cellStyle name="Calculation 2 2 3 7 3" xfId="1457"/>
    <cellStyle name="Calculation 2 2 3 7 3 2" xfId="1458"/>
    <cellStyle name="Calculation 2 2 3 7 3 3" xfId="1459"/>
    <cellStyle name="Calculation 2 2 3 7 3 4" xfId="1460"/>
    <cellStyle name="Calculation 2 2 3 7 3 5" xfId="1461"/>
    <cellStyle name="Calculation 2 2 3 7 4" xfId="1462"/>
    <cellStyle name="Calculation 2 2 3 7 4 2" xfId="1463"/>
    <cellStyle name="Calculation 2 2 3 7 4 3" xfId="1464"/>
    <cellStyle name="Calculation 2 2 3 7 4 4" xfId="1465"/>
    <cellStyle name="Calculation 2 2 3 7 4 5" xfId="1466"/>
    <cellStyle name="Calculation 2 2 3 7 5" xfId="1467"/>
    <cellStyle name="Calculation 2 2 3 7 5 2" xfId="1468"/>
    <cellStyle name="Calculation 2 2 3 7 6" xfId="1469"/>
    <cellStyle name="Calculation 2 2 3 7 6 2" xfId="1470"/>
    <cellStyle name="Calculation 2 2 3 7 7" xfId="1471"/>
    <cellStyle name="Calculation 2 2 3 7 8" xfId="1472"/>
    <cellStyle name="Calculation 2 2 3 8" xfId="1473"/>
    <cellStyle name="Calculation 2 2 3 8 2" xfId="1474"/>
    <cellStyle name="Calculation 2 2 3 8 2 2" xfId="1475"/>
    <cellStyle name="Calculation 2 2 3 8 2 2 2" xfId="1476"/>
    <cellStyle name="Calculation 2 2 3 8 2 2 3" xfId="1477"/>
    <cellStyle name="Calculation 2 2 3 8 2 2 4" xfId="1478"/>
    <cellStyle name="Calculation 2 2 3 8 2 2 5" xfId="1479"/>
    <cellStyle name="Calculation 2 2 3 8 2 3" xfId="1480"/>
    <cellStyle name="Calculation 2 2 3 8 2 3 2" xfId="1481"/>
    <cellStyle name="Calculation 2 2 3 8 2 3 3" xfId="1482"/>
    <cellStyle name="Calculation 2 2 3 8 2 3 4" xfId="1483"/>
    <cellStyle name="Calculation 2 2 3 8 2 3 5" xfId="1484"/>
    <cellStyle name="Calculation 2 2 3 8 2 4" xfId="1485"/>
    <cellStyle name="Calculation 2 2 3 8 2 4 2" xfId="1486"/>
    <cellStyle name="Calculation 2 2 3 8 2 5" xfId="1487"/>
    <cellStyle name="Calculation 2 2 3 8 2 5 2" xfId="1488"/>
    <cellStyle name="Calculation 2 2 3 8 2 6" xfId="1489"/>
    <cellStyle name="Calculation 2 2 3 8 2 7" xfId="1490"/>
    <cellStyle name="Calculation 2 2 3 8 3" xfId="1491"/>
    <cellStyle name="Calculation 2 2 3 8 3 2" xfId="1492"/>
    <cellStyle name="Calculation 2 2 3 8 3 3" xfId="1493"/>
    <cellStyle name="Calculation 2 2 3 8 3 4" xfId="1494"/>
    <cellStyle name="Calculation 2 2 3 8 3 5" xfId="1495"/>
    <cellStyle name="Calculation 2 2 3 8 4" xfId="1496"/>
    <cellStyle name="Calculation 2 2 3 8 4 2" xfId="1497"/>
    <cellStyle name="Calculation 2 2 3 8 4 3" xfId="1498"/>
    <cellStyle name="Calculation 2 2 3 8 4 4" xfId="1499"/>
    <cellStyle name="Calculation 2 2 3 8 4 5" xfId="1500"/>
    <cellStyle name="Calculation 2 2 3 8 5" xfId="1501"/>
    <cellStyle name="Calculation 2 2 3 8 5 2" xfId="1502"/>
    <cellStyle name="Calculation 2 2 3 8 6" xfId="1503"/>
    <cellStyle name="Calculation 2 2 3 8 6 2" xfId="1504"/>
    <cellStyle name="Calculation 2 2 3 8 7" xfId="1505"/>
    <cellStyle name="Calculation 2 2 3 8 8" xfId="1506"/>
    <cellStyle name="Calculation 2 2 3 9" xfId="1507"/>
    <cellStyle name="Calculation 2 2 3 9 2" xfId="1508"/>
    <cellStyle name="Calculation 2 2 3 9 2 2" xfId="1509"/>
    <cellStyle name="Calculation 2 2 3 9 2 2 2" xfId="1510"/>
    <cellStyle name="Calculation 2 2 3 9 2 2 3" xfId="1511"/>
    <cellStyle name="Calculation 2 2 3 9 2 2 4" xfId="1512"/>
    <cellStyle name="Calculation 2 2 3 9 2 2 5" xfId="1513"/>
    <cellStyle name="Calculation 2 2 3 9 2 3" xfId="1514"/>
    <cellStyle name="Calculation 2 2 3 9 2 3 2" xfId="1515"/>
    <cellStyle name="Calculation 2 2 3 9 2 3 3" xfId="1516"/>
    <cellStyle name="Calculation 2 2 3 9 2 3 4" xfId="1517"/>
    <cellStyle name="Calculation 2 2 3 9 2 3 5" xfId="1518"/>
    <cellStyle name="Calculation 2 2 3 9 2 4" xfId="1519"/>
    <cellStyle name="Calculation 2 2 3 9 2 4 2" xfId="1520"/>
    <cellStyle name="Calculation 2 2 3 9 2 5" xfId="1521"/>
    <cellStyle name="Calculation 2 2 3 9 2 5 2" xfId="1522"/>
    <cellStyle name="Calculation 2 2 3 9 2 6" xfId="1523"/>
    <cellStyle name="Calculation 2 2 3 9 2 7" xfId="1524"/>
    <cellStyle name="Calculation 2 2 3 9 3" xfId="1525"/>
    <cellStyle name="Calculation 2 2 3 9 3 2" xfId="1526"/>
    <cellStyle name="Calculation 2 2 3 9 3 3" xfId="1527"/>
    <cellStyle name="Calculation 2 2 3 9 3 4" xfId="1528"/>
    <cellStyle name="Calculation 2 2 3 9 3 5" xfId="1529"/>
    <cellStyle name="Calculation 2 2 3 9 4" xfId="1530"/>
    <cellStyle name="Calculation 2 2 3 9 4 2" xfId="1531"/>
    <cellStyle name="Calculation 2 2 3 9 4 3" xfId="1532"/>
    <cellStyle name="Calculation 2 2 3 9 4 4" xfId="1533"/>
    <cellStyle name="Calculation 2 2 3 9 4 5" xfId="1534"/>
    <cellStyle name="Calculation 2 2 3 9 5" xfId="1535"/>
    <cellStyle name="Calculation 2 2 3 9 5 2" xfId="1536"/>
    <cellStyle name="Calculation 2 2 3 9 6" xfId="1537"/>
    <cellStyle name="Calculation 2 2 3 9 6 2" xfId="1538"/>
    <cellStyle name="Calculation 2 2 3 9 7" xfId="1539"/>
    <cellStyle name="Calculation 2 2 3 9 8" xfId="1540"/>
    <cellStyle name="Calculation 2 2 4" xfId="1541"/>
    <cellStyle name="Calculation 2 2 4 2" xfId="1542"/>
    <cellStyle name="Calculation 2 2 5" xfId="1543"/>
    <cellStyle name="Calculation 2 2 5 2" xfId="1544"/>
    <cellStyle name="Calculation 2 2 6" xfId="1545"/>
    <cellStyle name="Calculation 2 2 7" xfId="1546"/>
    <cellStyle name="Calculation 2 2 7 2" xfId="1547"/>
    <cellStyle name="Calculation 2 2_T-straight with PEDs adjustor" xfId="1548"/>
    <cellStyle name="Calculation 2 3" xfId="1549"/>
    <cellStyle name="Calculation 2 3 2" xfId="1550"/>
    <cellStyle name="Calculation 2 3 2 10" xfId="1551"/>
    <cellStyle name="Calculation 2 3 2 10 2" xfId="1552"/>
    <cellStyle name="Calculation 2 3 2 10 2 2" xfId="1553"/>
    <cellStyle name="Calculation 2 3 2 10 2 2 2" xfId="1554"/>
    <cellStyle name="Calculation 2 3 2 10 2 2 3" xfId="1555"/>
    <cellStyle name="Calculation 2 3 2 10 2 2 4" xfId="1556"/>
    <cellStyle name="Calculation 2 3 2 10 2 2 5" xfId="1557"/>
    <cellStyle name="Calculation 2 3 2 10 2 3" xfId="1558"/>
    <cellStyle name="Calculation 2 3 2 10 2 3 2" xfId="1559"/>
    <cellStyle name="Calculation 2 3 2 10 2 3 3" xfId="1560"/>
    <cellStyle name="Calculation 2 3 2 10 2 3 4" xfId="1561"/>
    <cellStyle name="Calculation 2 3 2 10 2 3 5" xfId="1562"/>
    <cellStyle name="Calculation 2 3 2 10 2 4" xfId="1563"/>
    <cellStyle name="Calculation 2 3 2 10 2 4 2" xfId="1564"/>
    <cellStyle name="Calculation 2 3 2 10 2 5" xfId="1565"/>
    <cellStyle name="Calculation 2 3 2 10 2 5 2" xfId="1566"/>
    <cellStyle name="Calculation 2 3 2 10 2 6" xfId="1567"/>
    <cellStyle name="Calculation 2 3 2 10 2 7" xfId="1568"/>
    <cellStyle name="Calculation 2 3 2 10 3" xfId="1569"/>
    <cellStyle name="Calculation 2 3 2 10 3 2" xfId="1570"/>
    <cellStyle name="Calculation 2 3 2 10 3 3" xfId="1571"/>
    <cellStyle name="Calculation 2 3 2 10 3 4" xfId="1572"/>
    <cellStyle name="Calculation 2 3 2 10 3 5" xfId="1573"/>
    <cellStyle name="Calculation 2 3 2 10 4" xfId="1574"/>
    <cellStyle name="Calculation 2 3 2 10 4 2" xfId="1575"/>
    <cellStyle name="Calculation 2 3 2 10 4 3" xfId="1576"/>
    <cellStyle name="Calculation 2 3 2 10 4 4" xfId="1577"/>
    <cellStyle name="Calculation 2 3 2 10 4 5" xfId="1578"/>
    <cellStyle name="Calculation 2 3 2 10 5" xfId="1579"/>
    <cellStyle name="Calculation 2 3 2 10 5 2" xfId="1580"/>
    <cellStyle name="Calculation 2 3 2 10 6" xfId="1581"/>
    <cellStyle name="Calculation 2 3 2 10 6 2" xfId="1582"/>
    <cellStyle name="Calculation 2 3 2 10 7" xfId="1583"/>
    <cellStyle name="Calculation 2 3 2 10 8" xfId="1584"/>
    <cellStyle name="Calculation 2 3 2 11" xfId="1585"/>
    <cellStyle name="Calculation 2 3 2 11 2" xfId="1586"/>
    <cellStyle name="Calculation 2 3 2 11 2 2" xfId="1587"/>
    <cellStyle name="Calculation 2 3 2 11 2 2 2" xfId="1588"/>
    <cellStyle name="Calculation 2 3 2 11 2 2 3" xfId="1589"/>
    <cellStyle name="Calculation 2 3 2 11 2 2 4" xfId="1590"/>
    <cellStyle name="Calculation 2 3 2 11 2 2 5" xfId="1591"/>
    <cellStyle name="Calculation 2 3 2 11 2 3" xfId="1592"/>
    <cellStyle name="Calculation 2 3 2 11 2 3 2" xfId="1593"/>
    <cellStyle name="Calculation 2 3 2 11 2 3 3" xfId="1594"/>
    <cellStyle name="Calculation 2 3 2 11 2 3 4" xfId="1595"/>
    <cellStyle name="Calculation 2 3 2 11 2 3 5" xfId="1596"/>
    <cellStyle name="Calculation 2 3 2 11 2 4" xfId="1597"/>
    <cellStyle name="Calculation 2 3 2 11 2 4 2" xfId="1598"/>
    <cellStyle name="Calculation 2 3 2 11 2 5" xfId="1599"/>
    <cellStyle name="Calculation 2 3 2 11 2 5 2" xfId="1600"/>
    <cellStyle name="Calculation 2 3 2 11 2 6" xfId="1601"/>
    <cellStyle name="Calculation 2 3 2 11 2 7" xfId="1602"/>
    <cellStyle name="Calculation 2 3 2 11 3" xfId="1603"/>
    <cellStyle name="Calculation 2 3 2 11 3 2" xfId="1604"/>
    <cellStyle name="Calculation 2 3 2 11 3 3" xfId="1605"/>
    <cellStyle name="Calculation 2 3 2 11 3 4" xfId="1606"/>
    <cellStyle name="Calculation 2 3 2 11 3 5" xfId="1607"/>
    <cellStyle name="Calculation 2 3 2 11 4" xfId="1608"/>
    <cellStyle name="Calculation 2 3 2 11 4 2" xfId="1609"/>
    <cellStyle name="Calculation 2 3 2 11 4 3" xfId="1610"/>
    <cellStyle name="Calculation 2 3 2 11 4 4" xfId="1611"/>
    <cellStyle name="Calculation 2 3 2 11 4 5" xfId="1612"/>
    <cellStyle name="Calculation 2 3 2 11 5" xfId="1613"/>
    <cellStyle name="Calculation 2 3 2 11 5 2" xfId="1614"/>
    <cellStyle name="Calculation 2 3 2 11 6" xfId="1615"/>
    <cellStyle name="Calculation 2 3 2 11 6 2" xfId="1616"/>
    <cellStyle name="Calculation 2 3 2 11 7" xfId="1617"/>
    <cellStyle name="Calculation 2 3 2 11 8" xfId="1618"/>
    <cellStyle name="Calculation 2 3 2 12" xfId="1619"/>
    <cellStyle name="Calculation 2 3 2 12 2" xfId="1620"/>
    <cellStyle name="Calculation 2 3 2 12 2 2" xfId="1621"/>
    <cellStyle name="Calculation 2 3 2 12 2 2 2" xfId="1622"/>
    <cellStyle name="Calculation 2 3 2 12 2 2 3" xfId="1623"/>
    <cellStyle name="Calculation 2 3 2 12 2 2 4" xfId="1624"/>
    <cellStyle name="Calculation 2 3 2 12 2 2 5" xfId="1625"/>
    <cellStyle name="Calculation 2 3 2 12 2 3" xfId="1626"/>
    <cellStyle name="Calculation 2 3 2 12 2 3 2" xfId="1627"/>
    <cellStyle name="Calculation 2 3 2 12 2 3 3" xfId="1628"/>
    <cellStyle name="Calculation 2 3 2 12 2 3 4" xfId="1629"/>
    <cellStyle name="Calculation 2 3 2 12 2 3 5" xfId="1630"/>
    <cellStyle name="Calculation 2 3 2 12 2 4" xfId="1631"/>
    <cellStyle name="Calculation 2 3 2 12 2 4 2" xfId="1632"/>
    <cellStyle name="Calculation 2 3 2 12 2 5" xfId="1633"/>
    <cellStyle name="Calculation 2 3 2 12 2 5 2" xfId="1634"/>
    <cellStyle name="Calculation 2 3 2 12 2 6" xfId="1635"/>
    <cellStyle name="Calculation 2 3 2 12 2 7" xfId="1636"/>
    <cellStyle name="Calculation 2 3 2 12 3" xfId="1637"/>
    <cellStyle name="Calculation 2 3 2 12 3 2" xfId="1638"/>
    <cellStyle name="Calculation 2 3 2 12 3 3" xfId="1639"/>
    <cellStyle name="Calculation 2 3 2 12 3 4" xfId="1640"/>
    <cellStyle name="Calculation 2 3 2 12 3 5" xfId="1641"/>
    <cellStyle name="Calculation 2 3 2 12 4" xfId="1642"/>
    <cellStyle name="Calculation 2 3 2 12 4 2" xfId="1643"/>
    <cellStyle name="Calculation 2 3 2 12 4 3" xfId="1644"/>
    <cellStyle name="Calculation 2 3 2 12 4 4" xfId="1645"/>
    <cellStyle name="Calculation 2 3 2 12 4 5" xfId="1646"/>
    <cellStyle name="Calculation 2 3 2 12 5" xfId="1647"/>
    <cellStyle name="Calculation 2 3 2 12 5 2" xfId="1648"/>
    <cellStyle name="Calculation 2 3 2 12 6" xfId="1649"/>
    <cellStyle name="Calculation 2 3 2 12 6 2" xfId="1650"/>
    <cellStyle name="Calculation 2 3 2 12 7" xfId="1651"/>
    <cellStyle name="Calculation 2 3 2 12 8" xfId="1652"/>
    <cellStyle name="Calculation 2 3 2 13" xfId="1653"/>
    <cellStyle name="Calculation 2 3 2 13 2" xfId="1654"/>
    <cellStyle name="Calculation 2 3 2 13 2 2" xfId="1655"/>
    <cellStyle name="Calculation 2 3 2 13 2 2 2" xfId="1656"/>
    <cellStyle name="Calculation 2 3 2 13 2 2 3" xfId="1657"/>
    <cellStyle name="Calculation 2 3 2 13 2 2 4" xfId="1658"/>
    <cellStyle name="Calculation 2 3 2 13 2 2 5" xfId="1659"/>
    <cellStyle name="Calculation 2 3 2 13 2 3" xfId="1660"/>
    <cellStyle name="Calculation 2 3 2 13 2 3 2" xfId="1661"/>
    <cellStyle name="Calculation 2 3 2 13 2 3 3" xfId="1662"/>
    <cellStyle name="Calculation 2 3 2 13 2 3 4" xfId="1663"/>
    <cellStyle name="Calculation 2 3 2 13 2 3 5" xfId="1664"/>
    <cellStyle name="Calculation 2 3 2 13 2 4" xfId="1665"/>
    <cellStyle name="Calculation 2 3 2 13 2 4 2" xfId="1666"/>
    <cellStyle name="Calculation 2 3 2 13 2 5" xfId="1667"/>
    <cellStyle name="Calculation 2 3 2 13 2 5 2" xfId="1668"/>
    <cellStyle name="Calculation 2 3 2 13 2 6" xfId="1669"/>
    <cellStyle name="Calculation 2 3 2 13 2 7" xfId="1670"/>
    <cellStyle name="Calculation 2 3 2 13 3" xfId="1671"/>
    <cellStyle name="Calculation 2 3 2 13 3 2" xfId="1672"/>
    <cellStyle name="Calculation 2 3 2 13 3 3" xfId="1673"/>
    <cellStyle name="Calculation 2 3 2 13 3 4" xfId="1674"/>
    <cellStyle name="Calculation 2 3 2 13 3 5" xfId="1675"/>
    <cellStyle name="Calculation 2 3 2 13 4" xfId="1676"/>
    <cellStyle name="Calculation 2 3 2 13 4 2" xfId="1677"/>
    <cellStyle name="Calculation 2 3 2 13 4 3" xfId="1678"/>
    <cellStyle name="Calculation 2 3 2 13 4 4" xfId="1679"/>
    <cellStyle name="Calculation 2 3 2 13 4 5" xfId="1680"/>
    <cellStyle name="Calculation 2 3 2 13 5" xfId="1681"/>
    <cellStyle name="Calculation 2 3 2 13 5 2" xfId="1682"/>
    <cellStyle name="Calculation 2 3 2 13 6" xfId="1683"/>
    <cellStyle name="Calculation 2 3 2 13 6 2" xfId="1684"/>
    <cellStyle name="Calculation 2 3 2 13 7" xfId="1685"/>
    <cellStyle name="Calculation 2 3 2 13 8" xfId="1686"/>
    <cellStyle name="Calculation 2 3 2 14" xfId="1687"/>
    <cellStyle name="Calculation 2 3 2 14 2" xfId="1688"/>
    <cellStyle name="Calculation 2 3 2 14 2 2" xfId="1689"/>
    <cellStyle name="Calculation 2 3 2 14 2 2 2" xfId="1690"/>
    <cellStyle name="Calculation 2 3 2 14 2 2 3" xfId="1691"/>
    <cellStyle name="Calculation 2 3 2 14 2 2 4" xfId="1692"/>
    <cellStyle name="Calculation 2 3 2 14 2 2 5" xfId="1693"/>
    <cellStyle name="Calculation 2 3 2 14 2 3" xfId="1694"/>
    <cellStyle name="Calculation 2 3 2 14 2 3 2" xfId="1695"/>
    <cellStyle name="Calculation 2 3 2 14 2 3 3" xfId="1696"/>
    <cellStyle name="Calculation 2 3 2 14 2 3 4" xfId="1697"/>
    <cellStyle name="Calculation 2 3 2 14 2 3 5" xfId="1698"/>
    <cellStyle name="Calculation 2 3 2 14 2 4" xfId="1699"/>
    <cellStyle name="Calculation 2 3 2 14 2 4 2" xfId="1700"/>
    <cellStyle name="Calculation 2 3 2 14 2 5" xfId="1701"/>
    <cellStyle name="Calculation 2 3 2 14 2 5 2" xfId="1702"/>
    <cellStyle name="Calculation 2 3 2 14 2 6" xfId="1703"/>
    <cellStyle name="Calculation 2 3 2 14 2 7" xfId="1704"/>
    <cellStyle name="Calculation 2 3 2 14 3" xfId="1705"/>
    <cellStyle name="Calculation 2 3 2 14 3 2" xfId="1706"/>
    <cellStyle name="Calculation 2 3 2 14 3 3" xfId="1707"/>
    <cellStyle name="Calculation 2 3 2 14 3 4" xfId="1708"/>
    <cellStyle name="Calculation 2 3 2 14 3 5" xfId="1709"/>
    <cellStyle name="Calculation 2 3 2 14 4" xfId="1710"/>
    <cellStyle name="Calculation 2 3 2 14 4 2" xfId="1711"/>
    <cellStyle name="Calculation 2 3 2 14 4 3" xfId="1712"/>
    <cellStyle name="Calculation 2 3 2 14 4 4" xfId="1713"/>
    <cellStyle name="Calculation 2 3 2 14 4 5" xfId="1714"/>
    <cellStyle name="Calculation 2 3 2 14 5" xfId="1715"/>
    <cellStyle name="Calculation 2 3 2 14 5 2" xfId="1716"/>
    <cellStyle name="Calculation 2 3 2 14 6" xfId="1717"/>
    <cellStyle name="Calculation 2 3 2 14 6 2" xfId="1718"/>
    <cellStyle name="Calculation 2 3 2 14 7" xfId="1719"/>
    <cellStyle name="Calculation 2 3 2 14 8" xfId="1720"/>
    <cellStyle name="Calculation 2 3 2 15" xfId="1721"/>
    <cellStyle name="Calculation 2 3 2 15 2" xfId="1722"/>
    <cellStyle name="Calculation 2 3 2 15 2 2" xfId="1723"/>
    <cellStyle name="Calculation 2 3 2 15 2 3" xfId="1724"/>
    <cellStyle name="Calculation 2 3 2 15 2 4" xfId="1725"/>
    <cellStyle name="Calculation 2 3 2 15 2 5" xfId="1726"/>
    <cellStyle name="Calculation 2 3 2 15 3" xfId="1727"/>
    <cellStyle name="Calculation 2 3 2 15 3 2" xfId="1728"/>
    <cellStyle name="Calculation 2 3 2 15 3 3" xfId="1729"/>
    <cellStyle name="Calculation 2 3 2 15 3 4" xfId="1730"/>
    <cellStyle name="Calculation 2 3 2 15 3 5" xfId="1731"/>
    <cellStyle name="Calculation 2 3 2 15 4" xfId="1732"/>
    <cellStyle name="Calculation 2 3 2 15 4 2" xfId="1733"/>
    <cellStyle name="Calculation 2 3 2 15 5" xfId="1734"/>
    <cellStyle name="Calculation 2 3 2 15 5 2" xfId="1735"/>
    <cellStyle name="Calculation 2 3 2 15 6" xfId="1736"/>
    <cellStyle name="Calculation 2 3 2 15 7" xfId="1737"/>
    <cellStyle name="Calculation 2 3 2 16" xfId="1738"/>
    <cellStyle name="Calculation 2 3 2 16 2" xfId="1739"/>
    <cellStyle name="Calculation 2 3 2 16 3" xfId="1740"/>
    <cellStyle name="Calculation 2 3 2 16 4" xfId="1741"/>
    <cellStyle name="Calculation 2 3 2 16 5" xfId="1742"/>
    <cellStyle name="Calculation 2 3 2 17" xfId="1743"/>
    <cellStyle name="Calculation 2 3 2 17 2" xfId="1744"/>
    <cellStyle name="Calculation 2 3 2 17 3" xfId="1745"/>
    <cellStyle name="Calculation 2 3 2 17 4" xfId="1746"/>
    <cellStyle name="Calculation 2 3 2 17 5" xfId="1747"/>
    <cellStyle name="Calculation 2 3 2 18" xfId="1748"/>
    <cellStyle name="Calculation 2 3 2 18 2" xfId="1749"/>
    <cellStyle name="Calculation 2 3 2 19" xfId="1750"/>
    <cellStyle name="Calculation 2 3 2 19 2" xfId="1751"/>
    <cellStyle name="Calculation 2 3 2 2" xfId="1752"/>
    <cellStyle name="Calculation 2 3 2 2 2" xfId="1753"/>
    <cellStyle name="Calculation 2 3 2 2 2 2" xfId="1754"/>
    <cellStyle name="Calculation 2 3 2 2 2 2 2" xfId="1755"/>
    <cellStyle name="Calculation 2 3 2 2 2 2 3" xfId="1756"/>
    <cellStyle name="Calculation 2 3 2 2 2 2 4" xfId="1757"/>
    <cellStyle name="Calculation 2 3 2 2 2 2 5" xfId="1758"/>
    <cellStyle name="Calculation 2 3 2 2 2 3" xfId="1759"/>
    <cellStyle name="Calculation 2 3 2 2 2 3 2" xfId="1760"/>
    <cellStyle name="Calculation 2 3 2 2 2 3 3" xfId="1761"/>
    <cellStyle name="Calculation 2 3 2 2 2 3 4" xfId="1762"/>
    <cellStyle name="Calculation 2 3 2 2 2 3 5" xfId="1763"/>
    <cellStyle name="Calculation 2 3 2 2 2 4" xfId="1764"/>
    <cellStyle name="Calculation 2 3 2 2 2 4 2" xfId="1765"/>
    <cellStyle name="Calculation 2 3 2 2 2 5" xfId="1766"/>
    <cellStyle name="Calculation 2 3 2 2 2 5 2" xfId="1767"/>
    <cellStyle name="Calculation 2 3 2 2 2 6" xfId="1768"/>
    <cellStyle name="Calculation 2 3 2 2 2 7" xfId="1769"/>
    <cellStyle name="Calculation 2 3 2 2 3" xfId="1770"/>
    <cellStyle name="Calculation 2 3 2 2 3 2" xfId="1771"/>
    <cellStyle name="Calculation 2 3 2 2 3 3" xfId="1772"/>
    <cellStyle name="Calculation 2 3 2 2 3 4" xfId="1773"/>
    <cellStyle name="Calculation 2 3 2 2 3 5" xfId="1774"/>
    <cellStyle name="Calculation 2 3 2 2 4" xfId="1775"/>
    <cellStyle name="Calculation 2 3 2 2 4 2" xfId="1776"/>
    <cellStyle name="Calculation 2 3 2 2 4 3" xfId="1777"/>
    <cellStyle name="Calculation 2 3 2 2 4 4" xfId="1778"/>
    <cellStyle name="Calculation 2 3 2 2 4 5" xfId="1779"/>
    <cellStyle name="Calculation 2 3 2 2 5" xfId="1780"/>
    <cellStyle name="Calculation 2 3 2 2 5 2" xfId="1781"/>
    <cellStyle name="Calculation 2 3 2 2 6" xfId="1782"/>
    <cellStyle name="Calculation 2 3 2 2 6 2" xfId="1783"/>
    <cellStyle name="Calculation 2 3 2 2 7" xfId="1784"/>
    <cellStyle name="Calculation 2 3 2 2 8" xfId="1785"/>
    <cellStyle name="Calculation 2 3 2 20" xfId="1786"/>
    <cellStyle name="Calculation 2 3 2 21" xfId="1787"/>
    <cellStyle name="Calculation 2 3 2 3" xfId="1788"/>
    <cellStyle name="Calculation 2 3 2 3 2" xfId="1789"/>
    <cellStyle name="Calculation 2 3 2 3 2 2" xfId="1790"/>
    <cellStyle name="Calculation 2 3 2 3 2 2 2" xfId="1791"/>
    <cellStyle name="Calculation 2 3 2 3 2 2 3" xfId="1792"/>
    <cellStyle name="Calculation 2 3 2 3 2 2 4" xfId="1793"/>
    <cellStyle name="Calculation 2 3 2 3 2 2 5" xfId="1794"/>
    <cellStyle name="Calculation 2 3 2 3 2 3" xfId="1795"/>
    <cellStyle name="Calculation 2 3 2 3 2 3 2" xfId="1796"/>
    <cellStyle name="Calculation 2 3 2 3 2 3 3" xfId="1797"/>
    <cellStyle name="Calculation 2 3 2 3 2 3 4" xfId="1798"/>
    <cellStyle name="Calculation 2 3 2 3 2 3 5" xfId="1799"/>
    <cellStyle name="Calculation 2 3 2 3 2 4" xfId="1800"/>
    <cellStyle name="Calculation 2 3 2 3 2 4 2" xfId="1801"/>
    <cellStyle name="Calculation 2 3 2 3 2 5" xfId="1802"/>
    <cellStyle name="Calculation 2 3 2 3 2 5 2" xfId="1803"/>
    <cellStyle name="Calculation 2 3 2 3 2 6" xfId="1804"/>
    <cellStyle name="Calculation 2 3 2 3 2 7" xfId="1805"/>
    <cellStyle name="Calculation 2 3 2 3 3" xfId="1806"/>
    <cellStyle name="Calculation 2 3 2 3 3 2" xfId="1807"/>
    <cellStyle name="Calculation 2 3 2 3 3 3" xfId="1808"/>
    <cellStyle name="Calculation 2 3 2 3 3 4" xfId="1809"/>
    <cellStyle name="Calculation 2 3 2 3 3 5" xfId="1810"/>
    <cellStyle name="Calculation 2 3 2 3 4" xfId="1811"/>
    <cellStyle name="Calculation 2 3 2 3 4 2" xfId="1812"/>
    <cellStyle name="Calculation 2 3 2 3 4 3" xfId="1813"/>
    <cellStyle name="Calculation 2 3 2 3 4 4" xfId="1814"/>
    <cellStyle name="Calculation 2 3 2 3 4 5" xfId="1815"/>
    <cellStyle name="Calculation 2 3 2 3 5" xfId="1816"/>
    <cellStyle name="Calculation 2 3 2 3 5 2" xfId="1817"/>
    <cellStyle name="Calculation 2 3 2 3 6" xfId="1818"/>
    <cellStyle name="Calculation 2 3 2 3 6 2" xfId="1819"/>
    <cellStyle name="Calculation 2 3 2 3 7" xfId="1820"/>
    <cellStyle name="Calculation 2 3 2 3 8" xfId="1821"/>
    <cellStyle name="Calculation 2 3 2 4" xfId="1822"/>
    <cellStyle name="Calculation 2 3 2 4 2" xfId="1823"/>
    <cellStyle name="Calculation 2 3 2 4 2 2" xfId="1824"/>
    <cellStyle name="Calculation 2 3 2 4 2 2 2" xfId="1825"/>
    <cellStyle name="Calculation 2 3 2 4 2 2 3" xfId="1826"/>
    <cellStyle name="Calculation 2 3 2 4 2 2 4" xfId="1827"/>
    <cellStyle name="Calculation 2 3 2 4 2 2 5" xfId="1828"/>
    <cellStyle name="Calculation 2 3 2 4 2 3" xfId="1829"/>
    <cellStyle name="Calculation 2 3 2 4 2 3 2" xfId="1830"/>
    <cellStyle name="Calculation 2 3 2 4 2 3 3" xfId="1831"/>
    <cellStyle name="Calculation 2 3 2 4 2 3 4" xfId="1832"/>
    <cellStyle name="Calculation 2 3 2 4 2 3 5" xfId="1833"/>
    <cellStyle name="Calculation 2 3 2 4 2 4" xfId="1834"/>
    <cellStyle name="Calculation 2 3 2 4 2 4 2" xfId="1835"/>
    <cellStyle name="Calculation 2 3 2 4 2 5" xfId="1836"/>
    <cellStyle name="Calculation 2 3 2 4 2 5 2" xfId="1837"/>
    <cellStyle name="Calculation 2 3 2 4 2 6" xfId="1838"/>
    <cellStyle name="Calculation 2 3 2 4 2 7" xfId="1839"/>
    <cellStyle name="Calculation 2 3 2 4 3" xfId="1840"/>
    <cellStyle name="Calculation 2 3 2 4 3 2" xfId="1841"/>
    <cellStyle name="Calculation 2 3 2 4 3 3" xfId="1842"/>
    <cellStyle name="Calculation 2 3 2 4 3 4" xfId="1843"/>
    <cellStyle name="Calculation 2 3 2 4 3 5" xfId="1844"/>
    <cellStyle name="Calculation 2 3 2 4 4" xfId="1845"/>
    <cellStyle name="Calculation 2 3 2 4 4 2" xfId="1846"/>
    <cellStyle name="Calculation 2 3 2 4 4 3" xfId="1847"/>
    <cellStyle name="Calculation 2 3 2 4 4 4" xfId="1848"/>
    <cellStyle name="Calculation 2 3 2 4 4 5" xfId="1849"/>
    <cellStyle name="Calculation 2 3 2 4 5" xfId="1850"/>
    <cellStyle name="Calculation 2 3 2 4 5 2" xfId="1851"/>
    <cellStyle name="Calculation 2 3 2 4 6" xfId="1852"/>
    <cellStyle name="Calculation 2 3 2 4 6 2" xfId="1853"/>
    <cellStyle name="Calculation 2 3 2 4 7" xfId="1854"/>
    <cellStyle name="Calculation 2 3 2 4 8" xfId="1855"/>
    <cellStyle name="Calculation 2 3 2 5" xfId="1856"/>
    <cellStyle name="Calculation 2 3 2 5 2" xfId="1857"/>
    <cellStyle name="Calculation 2 3 2 5 2 2" xfId="1858"/>
    <cellStyle name="Calculation 2 3 2 5 2 2 2" xfId="1859"/>
    <cellStyle name="Calculation 2 3 2 5 2 2 3" xfId="1860"/>
    <cellStyle name="Calculation 2 3 2 5 2 2 4" xfId="1861"/>
    <cellStyle name="Calculation 2 3 2 5 2 2 5" xfId="1862"/>
    <cellStyle name="Calculation 2 3 2 5 2 3" xfId="1863"/>
    <cellStyle name="Calculation 2 3 2 5 2 3 2" xfId="1864"/>
    <cellStyle name="Calculation 2 3 2 5 2 3 3" xfId="1865"/>
    <cellStyle name="Calculation 2 3 2 5 2 3 4" xfId="1866"/>
    <cellStyle name="Calculation 2 3 2 5 2 3 5" xfId="1867"/>
    <cellStyle name="Calculation 2 3 2 5 2 4" xfId="1868"/>
    <cellStyle name="Calculation 2 3 2 5 2 4 2" xfId="1869"/>
    <cellStyle name="Calculation 2 3 2 5 2 5" xfId="1870"/>
    <cellStyle name="Calculation 2 3 2 5 2 5 2" xfId="1871"/>
    <cellStyle name="Calculation 2 3 2 5 2 6" xfId="1872"/>
    <cellStyle name="Calculation 2 3 2 5 2 7" xfId="1873"/>
    <cellStyle name="Calculation 2 3 2 5 3" xfId="1874"/>
    <cellStyle name="Calculation 2 3 2 5 3 2" xfId="1875"/>
    <cellStyle name="Calculation 2 3 2 5 3 3" xfId="1876"/>
    <cellStyle name="Calculation 2 3 2 5 3 4" xfId="1877"/>
    <cellStyle name="Calculation 2 3 2 5 3 5" xfId="1878"/>
    <cellStyle name="Calculation 2 3 2 5 4" xfId="1879"/>
    <cellStyle name="Calculation 2 3 2 5 4 2" xfId="1880"/>
    <cellStyle name="Calculation 2 3 2 5 4 3" xfId="1881"/>
    <cellStyle name="Calculation 2 3 2 5 4 4" xfId="1882"/>
    <cellStyle name="Calculation 2 3 2 5 4 5" xfId="1883"/>
    <cellStyle name="Calculation 2 3 2 5 5" xfId="1884"/>
    <cellStyle name="Calculation 2 3 2 5 5 2" xfId="1885"/>
    <cellStyle name="Calculation 2 3 2 5 6" xfId="1886"/>
    <cellStyle name="Calculation 2 3 2 5 6 2" xfId="1887"/>
    <cellStyle name="Calculation 2 3 2 5 7" xfId="1888"/>
    <cellStyle name="Calculation 2 3 2 5 8" xfId="1889"/>
    <cellStyle name="Calculation 2 3 2 6" xfId="1890"/>
    <cellStyle name="Calculation 2 3 2 6 2" xfId="1891"/>
    <cellStyle name="Calculation 2 3 2 6 2 2" xfId="1892"/>
    <cellStyle name="Calculation 2 3 2 6 2 2 2" xfId="1893"/>
    <cellStyle name="Calculation 2 3 2 6 2 2 3" xfId="1894"/>
    <cellStyle name="Calculation 2 3 2 6 2 2 4" xfId="1895"/>
    <cellStyle name="Calculation 2 3 2 6 2 2 5" xfId="1896"/>
    <cellStyle name="Calculation 2 3 2 6 2 3" xfId="1897"/>
    <cellStyle name="Calculation 2 3 2 6 2 3 2" xfId="1898"/>
    <cellStyle name="Calculation 2 3 2 6 2 3 3" xfId="1899"/>
    <cellStyle name="Calculation 2 3 2 6 2 3 4" xfId="1900"/>
    <cellStyle name="Calculation 2 3 2 6 2 3 5" xfId="1901"/>
    <cellStyle name="Calculation 2 3 2 6 2 4" xfId="1902"/>
    <cellStyle name="Calculation 2 3 2 6 2 4 2" xfId="1903"/>
    <cellStyle name="Calculation 2 3 2 6 2 5" xfId="1904"/>
    <cellStyle name="Calculation 2 3 2 6 2 5 2" xfId="1905"/>
    <cellStyle name="Calculation 2 3 2 6 2 6" xfId="1906"/>
    <cellStyle name="Calculation 2 3 2 6 2 7" xfId="1907"/>
    <cellStyle name="Calculation 2 3 2 6 3" xfId="1908"/>
    <cellStyle name="Calculation 2 3 2 6 3 2" xfId="1909"/>
    <cellStyle name="Calculation 2 3 2 6 3 3" xfId="1910"/>
    <cellStyle name="Calculation 2 3 2 6 3 4" xfId="1911"/>
    <cellStyle name="Calculation 2 3 2 6 3 5" xfId="1912"/>
    <cellStyle name="Calculation 2 3 2 6 4" xfId="1913"/>
    <cellStyle name="Calculation 2 3 2 6 4 2" xfId="1914"/>
    <cellStyle name="Calculation 2 3 2 6 4 3" xfId="1915"/>
    <cellStyle name="Calculation 2 3 2 6 4 4" xfId="1916"/>
    <cellStyle name="Calculation 2 3 2 6 4 5" xfId="1917"/>
    <cellStyle name="Calculation 2 3 2 6 5" xfId="1918"/>
    <cellStyle name="Calculation 2 3 2 6 5 2" xfId="1919"/>
    <cellStyle name="Calculation 2 3 2 6 6" xfId="1920"/>
    <cellStyle name="Calculation 2 3 2 6 6 2" xfId="1921"/>
    <cellStyle name="Calculation 2 3 2 6 7" xfId="1922"/>
    <cellStyle name="Calculation 2 3 2 6 8" xfId="1923"/>
    <cellStyle name="Calculation 2 3 2 7" xfId="1924"/>
    <cellStyle name="Calculation 2 3 2 7 2" xfId="1925"/>
    <cellStyle name="Calculation 2 3 2 7 2 2" xfId="1926"/>
    <cellStyle name="Calculation 2 3 2 7 2 2 2" xfId="1927"/>
    <cellStyle name="Calculation 2 3 2 7 2 2 3" xfId="1928"/>
    <cellStyle name="Calculation 2 3 2 7 2 2 4" xfId="1929"/>
    <cellStyle name="Calculation 2 3 2 7 2 2 5" xfId="1930"/>
    <cellStyle name="Calculation 2 3 2 7 2 3" xfId="1931"/>
    <cellStyle name="Calculation 2 3 2 7 2 3 2" xfId="1932"/>
    <cellStyle name="Calculation 2 3 2 7 2 3 3" xfId="1933"/>
    <cellStyle name="Calculation 2 3 2 7 2 3 4" xfId="1934"/>
    <cellStyle name="Calculation 2 3 2 7 2 3 5" xfId="1935"/>
    <cellStyle name="Calculation 2 3 2 7 2 4" xfId="1936"/>
    <cellStyle name="Calculation 2 3 2 7 2 4 2" xfId="1937"/>
    <cellStyle name="Calculation 2 3 2 7 2 5" xfId="1938"/>
    <cellStyle name="Calculation 2 3 2 7 2 5 2" xfId="1939"/>
    <cellStyle name="Calculation 2 3 2 7 2 6" xfId="1940"/>
    <cellStyle name="Calculation 2 3 2 7 2 7" xfId="1941"/>
    <cellStyle name="Calculation 2 3 2 7 3" xfId="1942"/>
    <cellStyle name="Calculation 2 3 2 7 3 2" xfId="1943"/>
    <cellStyle name="Calculation 2 3 2 7 3 3" xfId="1944"/>
    <cellStyle name="Calculation 2 3 2 7 3 4" xfId="1945"/>
    <cellStyle name="Calculation 2 3 2 7 3 5" xfId="1946"/>
    <cellStyle name="Calculation 2 3 2 7 4" xfId="1947"/>
    <cellStyle name="Calculation 2 3 2 7 4 2" xfId="1948"/>
    <cellStyle name="Calculation 2 3 2 7 4 3" xfId="1949"/>
    <cellStyle name="Calculation 2 3 2 7 4 4" xfId="1950"/>
    <cellStyle name="Calculation 2 3 2 7 4 5" xfId="1951"/>
    <cellStyle name="Calculation 2 3 2 7 5" xfId="1952"/>
    <cellStyle name="Calculation 2 3 2 7 5 2" xfId="1953"/>
    <cellStyle name="Calculation 2 3 2 7 6" xfId="1954"/>
    <cellStyle name="Calculation 2 3 2 7 6 2" xfId="1955"/>
    <cellStyle name="Calculation 2 3 2 7 7" xfId="1956"/>
    <cellStyle name="Calculation 2 3 2 7 8" xfId="1957"/>
    <cellStyle name="Calculation 2 3 2 8" xfId="1958"/>
    <cellStyle name="Calculation 2 3 2 8 2" xfId="1959"/>
    <cellStyle name="Calculation 2 3 2 8 2 2" xfId="1960"/>
    <cellStyle name="Calculation 2 3 2 8 2 2 2" xfId="1961"/>
    <cellStyle name="Calculation 2 3 2 8 2 2 3" xfId="1962"/>
    <cellStyle name="Calculation 2 3 2 8 2 2 4" xfId="1963"/>
    <cellStyle name="Calculation 2 3 2 8 2 2 5" xfId="1964"/>
    <cellStyle name="Calculation 2 3 2 8 2 3" xfId="1965"/>
    <cellStyle name="Calculation 2 3 2 8 2 3 2" xfId="1966"/>
    <cellStyle name="Calculation 2 3 2 8 2 3 3" xfId="1967"/>
    <cellStyle name="Calculation 2 3 2 8 2 3 4" xfId="1968"/>
    <cellStyle name="Calculation 2 3 2 8 2 3 5" xfId="1969"/>
    <cellStyle name="Calculation 2 3 2 8 2 4" xfId="1970"/>
    <cellStyle name="Calculation 2 3 2 8 2 4 2" xfId="1971"/>
    <cellStyle name="Calculation 2 3 2 8 2 5" xfId="1972"/>
    <cellStyle name="Calculation 2 3 2 8 2 5 2" xfId="1973"/>
    <cellStyle name="Calculation 2 3 2 8 2 6" xfId="1974"/>
    <cellStyle name="Calculation 2 3 2 8 2 7" xfId="1975"/>
    <cellStyle name="Calculation 2 3 2 8 3" xfId="1976"/>
    <cellStyle name="Calculation 2 3 2 8 3 2" xfId="1977"/>
    <cellStyle name="Calculation 2 3 2 8 3 3" xfId="1978"/>
    <cellStyle name="Calculation 2 3 2 8 3 4" xfId="1979"/>
    <cellStyle name="Calculation 2 3 2 8 3 5" xfId="1980"/>
    <cellStyle name="Calculation 2 3 2 8 4" xfId="1981"/>
    <cellStyle name="Calculation 2 3 2 8 4 2" xfId="1982"/>
    <cellStyle name="Calculation 2 3 2 8 4 3" xfId="1983"/>
    <cellStyle name="Calculation 2 3 2 8 4 4" xfId="1984"/>
    <cellStyle name="Calculation 2 3 2 8 4 5" xfId="1985"/>
    <cellStyle name="Calculation 2 3 2 8 5" xfId="1986"/>
    <cellStyle name="Calculation 2 3 2 8 5 2" xfId="1987"/>
    <cellStyle name="Calculation 2 3 2 8 6" xfId="1988"/>
    <cellStyle name="Calculation 2 3 2 8 6 2" xfId="1989"/>
    <cellStyle name="Calculation 2 3 2 8 7" xfId="1990"/>
    <cellStyle name="Calculation 2 3 2 8 8" xfId="1991"/>
    <cellStyle name="Calculation 2 3 2 9" xfId="1992"/>
    <cellStyle name="Calculation 2 3 2 9 2" xfId="1993"/>
    <cellStyle name="Calculation 2 3 2 9 2 2" xfId="1994"/>
    <cellStyle name="Calculation 2 3 2 9 2 2 2" xfId="1995"/>
    <cellStyle name="Calculation 2 3 2 9 2 2 3" xfId="1996"/>
    <cellStyle name="Calculation 2 3 2 9 2 2 4" xfId="1997"/>
    <cellStyle name="Calculation 2 3 2 9 2 2 5" xfId="1998"/>
    <cellStyle name="Calculation 2 3 2 9 2 3" xfId="1999"/>
    <cellStyle name="Calculation 2 3 2 9 2 3 2" xfId="2000"/>
    <cellStyle name="Calculation 2 3 2 9 2 3 3" xfId="2001"/>
    <cellStyle name="Calculation 2 3 2 9 2 3 4" xfId="2002"/>
    <cellStyle name="Calculation 2 3 2 9 2 3 5" xfId="2003"/>
    <cellStyle name="Calculation 2 3 2 9 2 4" xfId="2004"/>
    <cellStyle name="Calculation 2 3 2 9 2 4 2" xfId="2005"/>
    <cellStyle name="Calculation 2 3 2 9 2 5" xfId="2006"/>
    <cellStyle name="Calculation 2 3 2 9 2 5 2" xfId="2007"/>
    <cellStyle name="Calculation 2 3 2 9 2 6" xfId="2008"/>
    <cellStyle name="Calculation 2 3 2 9 2 7" xfId="2009"/>
    <cellStyle name="Calculation 2 3 2 9 3" xfId="2010"/>
    <cellStyle name="Calculation 2 3 2 9 3 2" xfId="2011"/>
    <cellStyle name="Calculation 2 3 2 9 3 3" xfId="2012"/>
    <cellStyle name="Calculation 2 3 2 9 3 4" xfId="2013"/>
    <cellStyle name="Calculation 2 3 2 9 3 5" xfId="2014"/>
    <cellStyle name="Calculation 2 3 2 9 4" xfId="2015"/>
    <cellStyle name="Calculation 2 3 2 9 4 2" xfId="2016"/>
    <cellStyle name="Calculation 2 3 2 9 4 3" xfId="2017"/>
    <cellStyle name="Calculation 2 3 2 9 4 4" xfId="2018"/>
    <cellStyle name="Calculation 2 3 2 9 4 5" xfId="2019"/>
    <cellStyle name="Calculation 2 3 2 9 5" xfId="2020"/>
    <cellStyle name="Calculation 2 3 2 9 5 2" xfId="2021"/>
    <cellStyle name="Calculation 2 3 2 9 6" xfId="2022"/>
    <cellStyle name="Calculation 2 3 2 9 6 2" xfId="2023"/>
    <cellStyle name="Calculation 2 3 2 9 7" xfId="2024"/>
    <cellStyle name="Calculation 2 3 2 9 8" xfId="2025"/>
    <cellStyle name="Calculation 2 3 3" xfId="2026"/>
    <cellStyle name="Calculation 2 3 3 2" xfId="2027"/>
    <cellStyle name="Calculation 2 3 4" xfId="2028"/>
    <cellStyle name="Calculation 2 3 4 2" xfId="2029"/>
    <cellStyle name="Calculation 2 3 5" xfId="2030"/>
    <cellStyle name="Calculation 2 3 6" xfId="2031"/>
    <cellStyle name="Calculation 2 3 6 2" xfId="2032"/>
    <cellStyle name="Calculation 2 3_T-straight with PEDs adjustor" xfId="2033"/>
    <cellStyle name="Calculation 2 4" xfId="2034"/>
    <cellStyle name="Calculation 2 4 2" xfId="2035"/>
    <cellStyle name="Calculation 2 4 3" xfId="2036"/>
    <cellStyle name="Calculation 2 4_T-straight with PEDs adjustor" xfId="2037"/>
    <cellStyle name="Calculation 2 5" xfId="2038"/>
    <cellStyle name="Calculation 2 5 10" xfId="2039"/>
    <cellStyle name="Calculation 2 5 10 2" xfId="2040"/>
    <cellStyle name="Calculation 2 5 10 2 2" xfId="2041"/>
    <cellStyle name="Calculation 2 5 10 2 2 2" xfId="2042"/>
    <cellStyle name="Calculation 2 5 10 2 2 3" xfId="2043"/>
    <cellStyle name="Calculation 2 5 10 2 2 4" xfId="2044"/>
    <cellStyle name="Calculation 2 5 10 2 2 5" xfId="2045"/>
    <cellStyle name="Calculation 2 5 10 2 3" xfId="2046"/>
    <cellStyle name="Calculation 2 5 10 2 3 2" xfId="2047"/>
    <cellStyle name="Calculation 2 5 10 2 3 3" xfId="2048"/>
    <cellStyle name="Calculation 2 5 10 2 3 4" xfId="2049"/>
    <cellStyle name="Calculation 2 5 10 2 3 5" xfId="2050"/>
    <cellStyle name="Calculation 2 5 10 2 4" xfId="2051"/>
    <cellStyle name="Calculation 2 5 10 2 4 2" xfId="2052"/>
    <cellStyle name="Calculation 2 5 10 2 5" xfId="2053"/>
    <cellStyle name="Calculation 2 5 10 2 5 2" xfId="2054"/>
    <cellStyle name="Calculation 2 5 10 2 6" xfId="2055"/>
    <cellStyle name="Calculation 2 5 10 2 7" xfId="2056"/>
    <cellStyle name="Calculation 2 5 10 3" xfId="2057"/>
    <cellStyle name="Calculation 2 5 10 3 2" xfId="2058"/>
    <cellStyle name="Calculation 2 5 10 3 3" xfId="2059"/>
    <cellStyle name="Calculation 2 5 10 3 4" xfId="2060"/>
    <cellStyle name="Calculation 2 5 10 3 5" xfId="2061"/>
    <cellStyle name="Calculation 2 5 10 4" xfId="2062"/>
    <cellStyle name="Calculation 2 5 10 4 2" xfId="2063"/>
    <cellStyle name="Calculation 2 5 10 4 3" xfId="2064"/>
    <cellStyle name="Calculation 2 5 10 4 4" xfId="2065"/>
    <cellStyle name="Calculation 2 5 10 4 5" xfId="2066"/>
    <cellStyle name="Calculation 2 5 10 5" xfId="2067"/>
    <cellStyle name="Calculation 2 5 10 5 2" xfId="2068"/>
    <cellStyle name="Calculation 2 5 10 6" xfId="2069"/>
    <cellStyle name="Calculation 2 5 10 6 2" xfId="2070"/>
    <cellStyle name="Calculation 2 5 10 7" xfId="2071"/>
    <cellStyle name="Calculation 2 5 10 8" xfId="2072"/>
    <cellStyle name="Calculation 2 5 11" xfId="2073"/>
    <cellStyle name="Calculation 2 5 11 2" xfId="2074"/>
    <cellStyle name="Calculation 2 5 11 2 2" xfId="2075"/>
    <cellStyle name="Calculation 2 5 11 2 2 2" xfId="2076"/>
    <cellStyle name="Calculation 2 5 11 2 2 3" xfId="2077"/>
    <cellStyle name="Calculation 2 5 11 2 2 4" xfId="2078"/>
    <cellStyle name="Calculation 2 5 11 2 2 5" xfId="2079"/>
    <cellStyle name="Calculation 2 5 11 2 3" xfId="2080"/>
    <cellStyle name="Calculation 2 5 11 2 3 2" xfId="2081"/>
    <cellStyle name="Calculation 2 5 11 2 3 3" xfId="2082"/>
    <cellStyle name="Calculation 2 5 11 2 3 4" xfId="2083"/>
    <cellStyle name="Calculation 2 5 11 2 3 5" xfId="2084"/>
    <cellStyle name="Calculation 2 5 11 2 4" xfId="2085"/>
    <cellStyle name="Calculation 2 5 11 2 4 2" xfId="2086"/>
    <cellStyle name="Calculation 2 5 11 2 5" xfId="2087"/>
    <cellStyle name="Calculation 2 5 11 2 5 2" xfId="2088"/>
    <cellStyle name="Calculation 2 5 11 2 6" xfId="2089"/>
    <cellStyle name="Calculation 2 5 11 2 7" xfId="2090"/>
    <cellStyle name="Calculation 2 5 11 3" xfId="2091"/>
    <cellStyle name="Calculation 2 5 11 3 2" xfId="2092"/>
    <cellStyle name="Calculation 2 5 11 3 3" xfId="2093"/>
    <cellStyle name="Calculation 2 5 11 3 4" xfId="2094"/>
    <cellStyle name="Calculation 2 5 11 3 5" xfId="2095"/>
    <cellStyle name="Calculation 2 5 11 4" xfId="2096"/>
    <cellStyle name="Calculation 2 5 11 4 2" xfId="2097"/>
    <cellStyle name="Calculation 2 5 11 4 3" xfId="2098"/>
    <cellStyle name="Calculation 2 5 11 4 4" xfId="2099"/>
    <cellStyle name="Calculation 2 5 11 4 5" xfId="2100"/>
    <cellStyle name="Calculation 2 5 11 5" xfId="2101"/>
    <cellStyle name="Calculation 2 5 11 5 2" xfId="2102"/>
    <cellStyle name="Calculation 2 5 11 6" xfId="2103"/>
    <cellStyle name="Calculation 2 5 11 6 2" xfId="2104"/>
    <cellStyle name="Calculation 2 5 11 7" xfId="2105"/>
    <cellStyle name="Calculation 2 5 11 8" xfId="2106"/>
    <cellStyle name="Calculation 2 5 12" xfId="2107"/>
    <cellStyle name="Calculation 2 5 12 2" xfId="2108"/>
    <cellStyle name="Calculation 2 5 12 2 2" xfId="2109"/>
    <cellStyle name="Calculation 2 5 12 2 2 2" xfId="2110"/>
    <cellStyle name="Calculation 2 5 12 2 2 3" xfId="2111"/>
    <cellStyle name="Calculation 2 5 12 2 2 4" xfId="2112"/>
    <cellStyle name="Calculation 2 5 12 2 2 5" xfId="2113"/>
    <cellStyle name="Calculation 2 5 12 2 3" xfId="2114"/>
    <cellStyle name="Calculation 2 5 12 2 3 2" xfId="2115"/>
    <cellStyle name="Calculation 2 5 12 2 3 3" xfId="2116"/>
    <cellStyle name="Calculation 2 5 12 2 3 4" xfId="2117"/>
    <cellStyle name="Calculation 2 5 12 2 3 5" xfId="2118"/>
    <cellStyle name="Calculation 2 5 12 2 4" xfId="2119"/>
    <cellStyle name="Calculation 2 5 12 2 4 2" xfId="2120"/>
    <cellStyle name="Calculation 2 5 12 2 5" xfId="2121"/>
    <cellStyle name="Calculation 2 5 12 2 5 2" xfId="2122"/>
    <cellStyle name="Calculation 2 5 12 2 6" xfId="2123"/>
    <cellStyle name="Calculation 2 5 12 2 7" xfId="2124"/>
    <cellStyle name="Calculation 2 5 12 3" xfId="2125"/>
    <cellStyle name="Calculation 2 5 12 3 2" xfId="2126"/>
    <cellStyle name="Calculation 2 5 12 3 3" xfId="2127"/>
    <cellStyle name="Calculation 2 5 12 3 4" xfId="2128"/>
    <cellStyle name="Calculation 2 5 12 3 5" xfId="2129"/>
    <cellStyle name="Calculation 2 5 12 4" xfId="2130"/>
    <cellStyle name="Calculation 2 5 12 4 2" xfId="2131"/>
    <cellStyle name="Calculation 2 5 12 4 3" xfId="2132"/>
    <cellStyle name="Calculation 2 5 12 4 4" xfId="2133"/>
    <cellStyle name="Calculation 2 5 12 4 5" xfId="2134"/>
    <cellStyle name="Calculation 2 5 12 5" xfId="2135"/>
    <cellStyle name="Calculation 2 5 12 5 2" xfId="2136"/>
    <cellStyle name="Calculation 2 5 12 6" xfId="2137"/>
    <cellStyle name="Calculation 2 5 12 6 2" xfId="2138"/>
    <cellStyle name="Calculation 2 5 12 7" xfId="2139"/>
    <cellStyle name="Calculation 2 5 12 8" xfId="2140"/>
    <cellStyle name="Calculation 2 5 13" xfId="2141"/>
    <cellStyle name="Calculation 2 5 13 2" xfId="2142"/>
    <cellStyle name="Calculation 2 5 13 2 2" xfId="2143"/>
    <cellStyle name="Calculation 2 5 13 2 2 2" xfId="2144"/>
    <cellStyle name="Calculation 2 5 13 2 2 3" xfId="2145"/>
    <cellStyle name="Calculation 2 5 13 2 2 4" xfId="2146"/>
    <cellStyle name="Calculation 2 5 13 2 2 5" xfId="2147"/>
    <cellStyle name="Calculation 2 5 13 2 3" xfId="2148"/>
    <cellStyle name="Calculation 2 5 13 2 3 2" xfId="2149"/>
    <cellStyle name="Calculation 2 5 13 2 3 3" xfId="2150"/>
    <cellStyle name="Calculation 2 5 13 2 3 4" xfId="2151"/>
    <cellStyle name="Calculation 2 5 13 2 3 5" xfId="2152"/>
    <cellStyle name="Calculation 2 5 13 2 4" xfId="2153"/>
    <cellStyle name="Calculation 2 5 13 2 4 2" xfId="2154"/>
    <cellStyle name="Calculation 2 5 13 2 5" xfId="2155"/>
    <cellStyle name="Calculation 2 5 13 2 5 2" xfId="2156"/>
    <cellStyle name="Calculation 2 5 13 2 6" xfId="2157"/>
    <cellStyle name="Calculation 2 5 13 2 7" xfId="2158"/>
    <cellStyle name="Calculation 2 5 13 3" xfId="2159"/>
    <cellStyle name="Calculation 2 5 13 3 2" xfId="2160"/>
    <cellStyle name="Calculation 2 5 13 3 3" xfId="2161"/>
    <cellStyle name="Calculation 2 5 13 3 4" xfId="2162"/>
    <cellStyle name="Calculation 2 5 13 3 5" xfId="2163"/>
    <cellStyle name="Calculation 2 5 13 4" xfId="2164"/>
    <cellStyle name="Calculation 2 5 13 4 2" xfId="2165"/>
    <cellStyle name="Calculation 2 5 13 4 3" xfId="2166"/>
    <cellStyle name="Calculation 2 5 13 4 4" xfId="2167"/>
    <cellStyle name="Calculation 2 5 13 4 5" xfId="2168"/>
    <cellStyle name="Calculation 2 5 13 5" xfId="2169"/>
    <cellStyle name="Calculation 2 5 13 5 2" xfId="2170"/>
    <cellStyle name="Calculation 2 5 13 6" xfId="2171"/>
    <cellStyle name="Calculation 2 5 13 6 2" xfId="2172"/>
    <cellStyle name="Calculation 2 5 13 7" xfId="2173"/>
    <cellStyle name="Calculation 2 5 13 8" xfId="2174"/>
    <cellStyle name="Calculation 2 5 14" xfId="2175"/>
    <cellStyle name="Calculation 2 5 14 2" xfId="2176"/>
    <cellStyle name="Calculation 2 5 14 2 2" xfId="2177"/>
    <cellStyle name="Calculation 2 5 14 2 2 2" xfId="2178"/>
    <cellStyle name="Calculation 2 5 14 2 2 3" xfId="2179"/>
    <cellStyle name="Calculation 2 5 14 2 2 4" xfId="2180"/>
    <cellStyle name="Calculation 2 5 14 2 2 5" xfId="2181"/>
    <cellStyle name="Calculation 2 5 14 2 3" xfId="2182"/>
    <cellStyle name="Calculation 2 5 14 2 3 2" xfId="2183"/>
    <cellStyle name="Calculation 2 5 14 2 3 3" xfId="2184"/>
    <cellStyle name="Calculation 2 5 14 2 3 4" xfId="2185"/>
    <cellStyle name="Calculation 2 5 14 2 3 5" xfId="2186"/>
    <cellStyle name="Calculation 2 5 14 2 4" xfId="2187"/>
    <cellStyle name="Calculation 2 5 14 2 4 2" xfId="2188"/>
    <cellStyle name="Calculation 2 5 14 2 5" xfId="2189"/>
    <cellStyle name="Calculation 2 5 14 2 5 2" xfId="2190"/>
    <cellStyle name="Calculation 2 5 14 2 6" xfId="2191"/>
    <cellStyle name="Calculation 2 5 14 2 7" xfId="2192"/>
    <cellStyle name="Calculation 2 5 14 3" xfId="2193"/>
    <cellStyle name="Calculation 2 5 14 3 2" xfId="2194"/>
    <cellStyle name="Calculation 2 5 14 3 3" xfId="2195"/>
    <cellStyle name="Calculation 2 5 14 3 4" xfId="2196"/>
    <cellStyle name="Calculation 2 5 14 3 5" xfId="2197"/>
    <cellStyle name="Calculation 2 5 14 4" xfId="2198"/>
    <cellStyle name="Calculation 2 5 14 4 2" xfId="2199"/>
    <cellStyle name="Calculation 2 5 14 4 3" xfId="2200"/>
    <cellStyle name="Calculation 2 5 14 4 4" xfId="2201"/>
    <cellStyle name="Calculation 2 5 14 4 5" xfId="2202"/>
    <cellStyle name="Calculation 2 5 14 5" xfId="2203"/>
    <cellStyle name="Calculation 2 5 14 5 2" xfId="2204"/>
    <cellStyle name="Calculation 2 5 14 6" xfId="2205"/>
    <cellStyle name="Calculation 2 5 14 6 2" xfId="2206"/>
    <cellStyle name="Calculation 2 5 14 7" xfId="2207"/>
    <cellStyle name="Calculation 2 5 14 8" xfId="2208"/>
    <cellStyle name="Calculation 2 5 15" xfId="2209"/>
    <cellStyle name="Calculation 2 5 15 2" xfId="2210"/>
    <cellStyle name="Calculation 2 5 15 2 2" xfId="2211"/>
    <cellStyle name="Calculation 2 5 15 2 3" xfId="2212"/>
    <cellStyle name="Calculation 2 5 15 2 4" xfId="2213"/>
    <cellStyle name="Calculation 2 5 15 2 5" xfId="2214"/>
    <cellStyle name="Calculation 2 5 15 3" xfId="2215"/>
    <cellStyle name="Calculation 2 5 15 3 2" xfId="2216"/>
    <cellStyle name="Calculation 2 5 15 3 3" xfId="2217"/>
    <cellStyle name="Calculation 2 5 15 3 4" xfId="2218"/>
    <cellStyle name="Calculation 2 5 15 3 5" xfId="2219"/>
    <cellStyle name="Calculation 2 5 15 4" xfId="2220"/>
    <cellStyle name="Calculation 2 5 15 4 2" xfId="2221"/>
    <cellStyle name="Calculation 2 5 15 5" xfId="2222"/>
    <cellStyle name="Calculation 2 5 15 5 2" xfId="2223"/>
    <cellStyle name="Calculation 2 5 15 6" xfId="2224"/>
    <cellStyle name="Calculation 2 5 15 7" xfId="2225"/>
    <cellStyle name="Calculation 2 5 16" xfId="2226"/>
    <cellStyle name="Calculation 2 5 16 2" xfId="2227"/>
    <cellStyle name="Calculation 2 5 16 3" xfId="2228"/>
    <cellStyle name="Calculation 2 5 16 4" xfId="2229"/>
    <cellStyle name="Calculation 2 5 16 5" xfId="2230"/>
    <cellStyle name="Calculation 2 5 17" xfId="2231"/>
    <cellStyle name="Calculation 2 5 17 2" xfId="2232"/>
    <cellStyle name="Calculation 2 5 17 3" xfId="2233"/>
    <cellStyle name="Calculation 2 5 17 4" xfId="2234"/>
    <cellStyle name="Calculation 2 5 17 5" xfId="2235"/>
    <cellStyle name="Calculation 2 5 18" xfId="2236"/>
    <cellStyle name="Calculation 2 5 18 2" xfId="2237"/>
    <cellStyle name="Calculation 2 5 19" xfId="2238"/>
    <cellStyle name="Calculation 2 5 19 2" xfId="2239"/>
    <cellStyle name="Calculation 2 5 2" xfId="2240"/>
    <cellStyle name="Calculation 2 5 2 2" xfId="2241"/>
    <cellStyle name="Calculation 2 5 2 2 2" xfId="2242"/>
    <cellStyle name="Calculation 2 5 2 2 2 2" xfId="2243"/>
    <cellStyle name="Calculation 2 5 2 2 2 3" xfId="2244"/>
    <cellStyle name="Calculation 2 5 2 2 2 4" xfId="2245"/>
    <cellStyle name="Calculation 2 5 2 2 2 5" xfId="2246"/>
    <cellStyle name="Calculation 2 5 2 2 3" xfId="2247"/>
    <cellStyle name="Calculation 2 5 2 2 3 2" xfId="2248"/>
    <cellStyle name="Calculation 2 5 2 2 3 3" xfId="2249"/>
    <cellStyle name="Calculation 2 5 2 2 3 4" xfId="2250"/>
    <cellStyle name="Calculation 2 5 2 2 3 5" xfId="2251"/>
    <cellStyle name="Calculation 2 5 2 2 4" xfId="2252"/>
    <cellStyle name="Calculation 2 5 2 2 4 2" xfId="2253"/>
    <cellStyle name="Calculation 2 5 2 2 5" xfId="2254"/>
    <cellStyle name="Calculation 2 5 2 2 5 2" xfId="2255"/>
    <cellStyle name="Calculation 2 5 2 2 6" xfId="2256"/>
    <cellStyle name="Calculation 2 5 2 2 7" xfId="2257"/>
    <cellStyle name="Calculation 2 5 2 3" xfId="2258"/>
    <cellStyle name="Calculation 2 5 2 3 2" xfId="2259"/>
    <cellStyle name="Calculation 2 5 2 3 3" xfId="2260"/>
    <cellStyle name="Calculation 2 5 2 3 4" xfId="2261"/>
    <cellStyle name="Calculation 2 5 2 3 5" xfId="2262"/>
    <cellStyle name="Calculation 2 5 2 4" xfId="2263"/>
    <cellStyle name="Calculation 2 5 2 4 2" xfId="2264"/>
    <cellStyle name="Calculation 2 5 2 4 3" xfId="2265"/>
    <cellStyle name="Calculation 2 5 2 4 4" xfId="2266"/>
    <cellStyle name="Calculation 2 5 2 4 5" xfId="2267"/>
    <cellStyle name="Calculation 2 5 2 5" xfId="2268"/>
    <cellStyle name="Calculation 2 5 2 5 2" xfId="2269"/>
    <cellStyle name="Calculation 2 5 2 6" xfId="2270"/>
    <cellStyle name="Calculation 2 5 2 6 2" xfId="2271"/>
    <cellStyle name="Calculation 2 5 2 7" xfId="2272"/>
    <cellStyle name="Calculation 2 5 2 8" xfId="2273"/>
    <cellStyle name="Calculation 2 5 20" xfId="2274"/>
    <cellStyle name="Calculation 2 5 21" xfId="2275"/>
    <cellStyle name="Calculation 2 5 3" xfId="2276"/>
    <cellStyle name="Calculation 2 5 3 2" xfId="2277"/>
    <cellStyle name="Calculation 2 5 3 2 2" xfId="2278"/>
    <cellStyle name="Calculation 2 5 3 2 2 2" xfId="2279"/>
    <cellStyle name="Calculation 2 5 3 2 2 3" xfId="2280"/>
    <cellStyle name="Calculation 2 5 3 2 2 4" xfId="2281"/>
    <cellStyle name="Calculation 2 5 3 2 2 5" xfId="2282"/>
    <cellStyle name="Calculation 2 5 3 2 3" xfId="2283"/>
    <cellStyle name="Calculation 2 5 3 2 3 2" xfId="2284"/>
    <cellStyle name="Calculation 2 5 3 2 3 3" xfId="2285"/>
    <cellStyle name="Calculation 2 5 3 2 3 4" xfId="2286"/>
    <cellStyle name="Calculation 2 5 3 2 3 5" xfId="2287"/>
    <cellStyle name="Calculation 2 5 3 2 4" xfId="2288"/>
    <cellStyle name="Calculation 2 5 3 2 4 2" xfId="2289"/>
    <cellStyle name="Calculation 2 5 3 2 5" xfId="2290"/>
    <cellStyle name="Calculation 2 5 3 2 5 2" xfId="2291"/>
    <cellStyle name="Calculation 2 5 3 2 6" xfId="2292"/>
    <cellStyle name="Calculation 2 5 3 2 7" xfId="2293"/>
    <cellStyle name="Calculation 2 5 3 3" xfId="2294"/>
    <cellStyle name="Calculation 2 5 3 3 2" xfId="2295"/>
    <cellStyle name="Calculation 2 5 3 3 3" xfId="2296"/>
    <cellStyle name="Calculation 2 5 3 3 4" xfId="2297"/>
    <cellStyle name="Calculation 2 5 3 3 5" xfId="2298"/>
    <cellStyle name="Calculation 2 5 3 4" xfId="2299"/>
    <cellStyle name="Calculation 2 5 3 4 2" xfId="2300"/>
    <cellStyle name="Calculation 2 5 3 4 3" xfId="2301"/>
    <cellStyle name="Calculation 2 5 3 4 4" xfId="2302"/>
    <cellStyle name="Calculation 2 5 3 4 5" xfId="2303"/>
    <cellStyle name="Calculation 2 5 3 5" xfId="2304"/>
    <cellStyle name="Calculation 2 5 3 5 2" xfId="2305"/>
    <cellStyle name="Calculation 2 5 3 6" xfId="2306"/>
    <cellStyle name="Calculation 2 5 3 6 2" xfId="2307"/>
    <cellStyle name="Calculation 2 5 3 7" xfId="2308"/>
    <cellStyle name="Calculation 2 5 3 8" xfId="2309"/>
    <cellStyle name="Calculation 2 5 4" xfId="2310"/>
    <cellStyle name="Calculation 2 5 4 2" xfId="2311"/>
    <cellStyle name="Calculation 2 5 4 2 2" xfId="2312"/>
    <cellStyle name="Calculation 2 5 4 2 2 2" xfId="2313"/>
    <cellStyle name="Calculation 2 5 4 2 2 3" xfId="2314"/>
    <cellStyle name="Calculation 2 5 4 2 2 4" xfId="2315"/>
    <cellStyle name="Calculation 2 5 4 2 2 5" xfId="2316"/>
    <cellStyle name="Calculation 2 5 4 2 3" xfId="2317"/>
    <cellStyle name="Calculation 2 5 4 2 3 2" xfId="2318"/>
    <cellStyle name="Calculation 2 5 4 2 3 3" xfId="2319"/>
    <cellStyle name="Calculation 2 5 4 2 3 4" xfId="2320"/>
    <cellStyle name="Calculation 2 5 4 2 3 5" xfId="2321"/>
    <cellStyle name="Calculation 2 5 4 2 4" xfId="2322"/>
    <cellStyle name="Calculation 2 5 4 2 4 2" xfId="2323"/>
    <cellStyle name="Calculation 2 5 4 2 5" xfId="2324"/>
    <cellStyle name="Calculation 2 5 4 2 5 2" xfId="2325"/>
    <cellStyle name="Calculation 2 5 4 2 6" xfId="2326"/>
    <cellStyle name="Calculation 2 5 4 2 7" xfId="2327"/>
    <cellStyle name="Calculation 2 5 4 3" xfId="2328"/>
    <cellStyle name="Calculation 2 5 4 3 2" xfId="2329"/>
    <cellStyle name="Calculation 2 5 4 3 3" xfId="2330"/>
    <cellStyle name="Calculation 2 5 4 3 4" xfId="2331"/>
    <cellStyle name="Calculation 2 5 4 3 5" xfId="2332"/>
    <cellStyle name="Calculation 2 5 4 4" xfId="2333"/>
    <cellStyle name="Calculation 2 5 4 4 2" xfId="2334"/>
    <cellStyle name="Calculation 2 5 4 4 3" xfId="2335"/>
    <cellStyle name="Calculation 2 5 4 4 4" xfId="2336"/>
    <cellStyle name="Calculation 2 5 4 4 5" xfId="2337"/>
    <cellStyle name="Calculation 2 5 4 5" xfId="2338"/>
    <cellStyle name="Calculation 2 5 4 5 2" xfId="2339"/>
    <cellStyle name="Calculation 2 5 4 6" xfId="2340"/>
    <cellStyle name="Calculation 2 5 4 6 2" xfId="2341"/>
    <cellStyle name="Calculation 2 5 4 7" xfId="2342"/>
    <cellStyle name="Calculation 2 5 4 8" xfId="2343"/>
    <cellStyle name="Calculation 2 5 5" xfId="2344"/>
    <cellStyle name="Calculation 2 5 5 2" xfId="2345"/>
    <cellStyle name="Calculation 2 5 5 2 2" xfId="2346"/>
    <cellStyle name="Calculation 2 5 5 2 2 2" xfId="2347"/>
    <cellStyle name="Calculation 2 5 5 2 2 3" xfId="2348"/>
    <cellStyle name="Calculation 2 5 5 2 2 4" xfId="2349"/>
    <cellStyle name="Calculation 2 5 5 2 2 5" xfId="2350"/>
    <cellStyle name="Calculation 2 5 5 2 3" xfId="2351"/>
    <cellStyle name="Calculation 2 5 5 2 3 2" xfId="2352"/>
    <cellStyle name="Calculation 2 5 5 2 3 3" xfId="2353"/>
    <cellStyle name="Calculation 2 5 5 2 3 4" xfId="2354"/>
    <cellStyle name="Calculation 2 5 5 2 3 5" xfId="2355"/>
    <cellStyle name="Calculation 2 5 5 2 4" xfId="2356"/>
    <cellStyle name="Calculation 2 5 5 2 4 2" xfId="2357"/>
    <cellStyle name="Calculation 2 5 5 2 5" xfId="2358"/>
    <cellStyle name="Calculation 2 5 5 2 5 2" xfId="2359"/>
    <cellStyle name="Calculation 2 5 5 2 6" xfId="2360"/>
    <cellStyle name="Calculation 2 5 5 2 7" xfId="2361"/>
    <cellStyle name="Calculation 2 5 5 3" xfId="2362"/>
    <cellStyle name="Calculation 2 5 5 3 2" xfId="2363"/>
    <cellStyle name="Calculation 2 5 5 3 3" xfId="2364"/>
    <cellStyle name="Calculation 2 5 5 3 4" xfId="2365"/>
    <cellStyle name="Calculation 2 5 5 3 5" xfId="2366"/>
    <cellStyle name="Calculation 2 5 5 4" xfId="2367"/>
    <cellStyle name="Calculation 2 5 5 4 2" xfId="2368"/>
    <cellStyle name="Calculation 2 5 5 4 3" xfId="2369"/>
    <cellStyle name="Calculation 2 5 5 4 4" xfId="2370"/>
    <cellStyle name="Calculation 2 5 5 4 5" xfId="2371"/>
    <cellStyle name="Calculation 2 5 5 5" xfId="2372"/>
    <cellStyle name="Calculation 2 5 5 5 2" xfId="2373"/>
    <cellStyle name="Calculation 2 5 5 6" xfId="2374"/>
    <cellStyle name="Calculation 2 5 5 6 2" xfId="2375"/>
    <cellStyle name="Calculation 2 5 5 7" xfId="2376"/>
    <cellStyle name="Calculation 2 5 5 8" xfId="2377"/>
    <cellStyle name="Calculation 2 5 6" xfId="2378"/>
    <cellStyle name="Calculation 2 5 6 2" xfId="2379"/>
    <cellStyle name="Calculation 2 5 6 2 2" xfId="2380"/>
    <cellStyle name="Calculation 2 5 6 2 2 2" xfId="2381"/>
    <cellStyle name="Calculation 2 5 6 2 2 3" xfId="2382"/>
    <cellStyle name="Calculation 2 5 6 2 2 4" xfId="2383"/>
    <cellStyle name="Calculation 2 5 6 2 2 5" xfId="2384"/>
    <cellStyle name="Calculation 2 5 6 2 3" xfId="2385"/>
    <cellStyle name="Calculation 2 5 6 2 3 2" xfId="2386"/>
    <cellStyle name="Calculation 2 5 6 2 3 3" xfId="2387"/>
    <cellStyle name="Calculation 2 5 6 2 3 4" xfId="2388"/>
    <cellStyle name="Calculation 2 5 6 2 3 5" xfId="2389"/>
    <cellStyle name="Calculation 2 5 6 2 4" xfId="2390"/>
    <cellStyle name="Calculation 2 5 6 2 4 2" xfId="2391"/>
    <cellStyle name="Calculation 2 5 6 2 5" xfId="2392"/>
    <cellStyle name="Calculation 2 5 6 2 5 2" xfId="2393"/>
    <cellStyle name="Calculation 2 5 6 2 6" xfId="2394"/>
    <cellStyle name="Calculation 2 5 6 2 7" xfId="2395"/>
    <cellStyle name="Calculation 2 5 6 3" xfId="2396"/>
    <cellStyle name="Calculation 2 5 6 3 2" xfId="2397"/>
    <cellStyle name="Calculation 2 5 6 3 3" xfId="2398"/>
    <cellStyle name="Calculation 2 5 6 3 4" xfId="2399"/>
    <cellStyle name="Calculation 2 5 6 3 5" xfId="2400"/>
    <cellStyle name="Calculation 2 5 6 4" xfId="2401"/>
    <cellStyle name="Calculation 2 5 6 4 2" xfId="2402"/>
    <cellStyle name="Calculation 2 5 6 4 3" xfId="2403"/>
    <cellStyle name="Calculation 2 5 6 4 4" xfId="2404"/>
    <cellStyle name="Calculation 2 5 6 4 5" xfId="2405"/>
    <cellStyle name="Calculation 2 5 6 5" xfId="2406"/>
    <cellStyle name="Calculation 2 5 6 5 2" xfId="2407"/>
    <cellStyle name="Calculation 2 5 6 6" xfId="2408"/>
    <cellStyle name="Calculation 2 5 6 6 2" xfId="2409"/>
    <cellStyle name="Calculation 2 5 6 7" xfId="2410"/>
    <cellStyle name="Calculation 2 5 6 8" xfId="2411"/>
    <cellStyle name="Calculation 2 5 7" xfId="2412"/>
    <cellStyle name="Calculation 2 5 7 2" xfId="2413"/>
    <cellStyle name="Calculation 2 5 7 2 2" xfId="2414"/>
    <cellStyle name="Calculation 2 5 7 2 2 2" xfId="2415"/>
    <cellStyle name="Calculation 2 5 7 2 2 3" xfId="2416"/>
    <cellStyle name="Calculation 2 5 7 2 2 4" xfId="2417"/>
    <cellStyle name="Calculation 2 5 7 2 2 5" xfId="2418"/>
    <cellStyle name="Calculation 2 5 7 2 3" xfId="2419"/>
    <cellStyle name="Calculation 2 5 7 2 3 2" xfId="2420"/>
    <cellStyle name="Calculation 2 5 7 2 3 3" xfId="2421"/>
    <cellStyle name="Calculation 2 5 7 2 3 4" xfId="2422"/>
    <cellStyle name="Calculation 2 5 7 2 3 5" xfId="2423"/>
    <cellStyle name="Calculation 2 5 7 2 4" xfId="2424"/>
    <cellStyle name="Calculation 2 5 7 2 4 2" xfId="2425"/>
    <cellStyle name="Calculation 2 5 7 2 5" xfId="2426"/>
    <cellStyle name="Calculation 2 5 7 2 5 2" xfId="2427"/>
    <cellStyle name="Calculation 2 5 7 2 6" xfId="2428"/>
    <cellStyle name="Calculation 2 5 7 2 7" xfId="2429"/>
    <cellStyle name="Calculation 2 5 7 3" xfId="2430"/>
    <cellStyle name="Calculation 2 5 7 3 2" xfId="2431"/>
    <cellStyle name="Calculation 2 5 7 3 3" xfId="2432"/>
    <cellStyle name="Calculation 2 5 7 3 4" xfId="2433"/>
    <cellStyle name="Calculation 2 5 7 3 5" xfId="2434"/>
    <cellStyle name="Calculation 2 5 7 4" xfId="2435"/>
    <cellStyle name="Calculation 2 5 7 4 2" xfId="2436"/>
    <cellStyle name="Calculation 2 5 7 4 3" xfId="2437"/>
    <cellStyle name="Calculation 2 5 7 4 4" xfId="2438"/>
    <cellStyle name="Calculation 2 5 7 4 5" xfId="2439"/>
    <cellStyle name="Calculation 2 5 7 5" xfId="2440"/>
    <cellStyle name="Calculation 2 5 7 5 2" xfId="2441"/>
    <cellStyle name="Calculation 2 5 7 6" xfId="2442"/>
    <cellStyle name="Calculation 2 5 7 6 2" xfId="2443"/>
    <cellStyle name="Calculation 2 5 7 7" xfId="2444"/>
    <cellStyle name="Calculation 2 5 7 8" xfId="2445"/>
    <cellStyle name="Calculation 2 5 8" xfId="2446"/>
    <cellStyle name="Calculation 2 5 8 2" xfId="2447"/>
    <cellStyle name="Calculation 2 5 8 2 2" xfId="2448"/>
    <cellStyle name="Calculation 2 5 8 2 2 2" xfId="2449"/>
    <cellStyle name="Calculation 2 5 8 2 2 3" xfId="2450"/>
    <cellStyle name="Calculation 2 5 8 2 2 4" xfId="2451"/>
    <cellStyle name="Calculation 2 5 8 2 2 5" xfId="2452"/>
    <cellStyle name="Calculation 2 5 8 2 3" xfId="2453"/>
    <cellStyle name="Calculation 2 5 8 2 3 2" xfId="2454"/>
    <cellStyle name="Calculation 2 5 8 2 3 3" xfId="2455"/>
    <cellStyle name="Calculation 2 5 8 2 3 4" xfId="2456"/>
    <cellStyle name="Calculation 2 5 8 2 3 5" xfId="2457"/>
    <cellStyle name="Calculation 2 5 8 2 4" xfId="2458"/>
    <cellStyle name="Calculation 2 5 8 2 4 2" xfId="2459"/>
    <cellStyle name="Calculation 2 5 8 2 5" xfId="2460"/>
    <cellStyle name="Calculation 2 5 8 2 5 2" xfId="2461"/>
    <cellStyle name="Calculation 2 5 8 2 6" xfId="2462"/>
    <cellStyle name="Calculation 2 5 8 2 7" xfId="2463"/>
    <cellStyle name="Calculation 2 5 8 3" xfId="2464"/>
    <cellStyle name="Calculation 2 5 8 3 2" xfId="2465"/>
    <cellStyle name="Calculation 2 5 8 3 3" xfId="2466"/>
    <cellStyle name="Calculation 2 5 8 3 4" xfId="2467"/>
    <cellStyle name="Calculation 2 5 8 3 5" xfId="2468"/>
    <cellStyle name="Calculation 2 5 8 4" xfId="2469"/>
    <cellStyle name="Calculation 2 5 8 4 2" xfId="2470"/>
    <cellStyle name="Calculation 2 5 8 4 3" xfId="2471"/>
    <cellStyle name="Calculation 2 5 8 4 4" xfId="2472"/>
    <cellStyle name="Calculation 2 5 8 4 5" xfId="2473"/>
    <cellStyle name="Calculation 2 5 8 5" xfId="2474"/>
    <cellStyle name="Calculation 2 5 8 5 2" xfId="2475"/>
    <cellStyle name="Calculation 2 5 8 6" xfId="2476"/>
    <cellStyle name="Calculation 2 5 8 6 2" xfId="2477"/>
    <cellStyle name="Calculation 2 5 8 7" xfId="2478"/>
    <cellStyle name="Calculation 2 5 8 8" xfId="2479"/>
    <cellStyle name="Calculation 2 5 9" xfId="2480"/>
    <cellStyle name="Calculation 2 5 9 2" xfId="2481"/>
    <cellStyle name="Calculation 2 5 9 2 2" xfId="2482"/>
    <cellStyle name="Calculation 2 5 9 2 2 2" xfId="2483"/>
    <cellStyle name="Calculation 2 5 9 2 2 3" xfId="2484"/>
    <cellStyle name="Calculation 2 5 9 2 2 4" xfId="2485"/>
    <cellStyle name="Calculation 2 5 9 2 2 5" xfId="2486"/>
    <cellStyle name="Calculation 2 5 9 2 3" xfId="2487"/>
    <cellStyle name="Calculation 2 5 9 2 3 2" xfId="2488"/>
    <cellStyle name="Calculation 2 5 9 2 3 3" xfId="2489"/>
    <cellStyle name="Calculation 2 5 9 2 3 4" xfId="2490"/>
    <cellStyle name="Calculation 2 5 9 2 3 5" xfId="2491"/>
    <cellStyle name="Calculation 2 5 9 2 4" xfId="2492"/>
    <cellStyle name="Calculation 2 5 9 2 4 2" xfId="2493"/>
    <cellStyle name="Calculation 2 5 9 2 5" xfId="2494"/>
    <cellStyle name="Calculation 2 5 9 2 5 2" xfId="2495"/>
    <cellStyle name="Calculation 2 5 9 2 6" xfId="2496"/>
    <cellStyle name="Calculation 2 5 9 2 7" xfId="2497"/>
    <cellStyle name="Calculation 2 5 9 3" xfId="2498"/>
    <cellStyle name="Calculation 2 5 9 3 2" xfId="2499"/>
    <cellStyle name="Calculation 2 5 9 3 3" xfId="2500"/>
    <cellStyle name="Calculation 2 5 9 3 4" xfId="2501"/>
    <cellStyle name="Calculation 2 5 9 3 5" xfId="2502"/>
    <cellStyle name="Calculation 2 5 9 4" xfId="2503"/>
    <cellStyle name="Calculation 2 5 9 4 2" xfId="2504"/>
    <cellStyle name="Calculation 2 5 9 4 3" xfId="2505"/>
    <cellStyle name="Calculation 2 5 9 4 4" xfId="2506"/>
    <cellStyle name="Calculation 2 5 9 4 5" xfId="2507"/>
    <cellStyle name="Calculation 2 5 9 5" xfId="2508"/>
    <cellStyle name="Calculation 2 5 9 5 2" xfId="2509"/>
    <cellStyle name="Calculation 2 5 9 6" xfId="2510"/>
    <cellStyle name="Calculation 2 5 9 6 2" xfId="2511"/>
    <cellStyle name="Calculation 2 5 9 7" xfId="2512"/>
    <cellStyle name="Calculation 2 5 9 8" xfId="2513"/>
    <cellStyle name="Calculation 2 6" xfId="2514"/>
    <cellStyle name="Calculation 2 6 2" xfId="2515"/>
    <cellStyle name="Calculation 2 7" xfId="2516"/>
    <cellStyle name="Calculation 2 7 2" xfId="2517"/>
    <cellStyle name="Calculation 2 8" xfId="2518"/>
    <cellStyle name="Calculation 2 9" xfId="2519"/>
    <cellStyle name="Calculation 2 9 2" xfId="2520"/>
    <cellStyle name="Calculation 2_T-straight with PEDs adjustor" xfId="2521"/>
    <cellStyle name="Calculation 3" xfId="2522"/>
    <cellStyle name="Calculation 3 2" xfId="2523"/>
    <cellStyle name="Calculation 3 2 2" xfId="2524"/>
    <cellStyle name="Calculation 3 2 2 10" xfId="2525"/>
    <cellStyle name="Calculation 3 2 2 10 2" xfId="2526"/>
    <cellStyle name="Calculation 3 2 2 10 2 2" xfId="2527"/>
    <cellStyle name="Calculation 3 2 2 10 2 2 2" xfId="2528"/>
    <cellStyle name="Calculation 3 2 2 10 2 2 3" xfId="2529"/>
    <cellStyle name="Calculation 3 2 2 10 2 2 4" xfId="2530"/>
    <cellStyle name="Calculation 3 2 2 10 2 2 5" xfId="2531"/>
    <cellStyle name="Calculation 3 2 2 10 2 3" xfId="2532"/>
    <cellStyle name="Calculation 3 2 2 10 2 3 2" xfId="2533"/>
    <cellStyle name="Calculation 3 2 2 10 2 3 3" xfId="2534"/>
    <cellStyle name="Calculation 3 2 2 10 2 3 4" xfId="2535"/>
    <cellStyle name="Calculation 3 2 2 10 2 3 5" xfId="2536"/>
    <cellStyle name="Calculation 3 2 2 10 2 4" xfId="2537"/>
    <cellStyle name="Calculation 3 2 2 10 2 4 2" xfId="2538"/>
    <cellStyle name="Calculation 3 2 2 10 2 5" xfId="2539"/>
    <cellStyle name="Calculation 3 2 2 10 2 5 2" xfId="2540"/>
    <cellStyle name="Calculation 3 2 2 10 2 6" xfId="2541"/>
    <cellStyle name="Calculation 3 2 2 10 2 7" xfId="2542"/>
    <cellStyle name="Calculation 3 2 2 10 3" xfId="2543"/>
    <cellStyle name="Calculation 3 2 2 10 3 2" xfId="2544"/>
    <cellStyle name="Calculation 3 2 2 10 3 3" xfId="2545"/>
    <cellStyle name="Calculation 3 2 2 10 3 4" xfId="2546"/>
    <cellStyle name="Calculation 3 2 2 10 3 5" xfId="2547"/>
    <cellStyle name="Calculation 3 2 2 10 4" xfId="2548"/>
    <cellStyle name="Calculation 3 2 2 10 4 2" xfId="2549"/>
    <cellStyle name="Calculation 3 2 2 10 4 3" xfId="2550"/>
    <cellStyle name="Calculation 3 2 2 10 4 4" xfId="2551"/>
    <cellStyle name="Calculation 3 2 2 10 4 5" xfId="2552"/>
    <cellStyle name="Calculation 3 2 2 10 5" xfId="2553"/>
    <cellStyle name="Calculation 3 2 2 10 5 2" xfId="2554"/>
    <cellStyle name="Calculation 3 2 2 10 6" xfId="2555"/>
    <cellStyle name="Calculation 3 2 2 10 6 2" xfId="2556"/>
    <cellStyle name="Calculation 3 2 2 10 7" xfId="2557"/>
    <cellStyle name="Calculation 3 2 2 10 8" xfId="2558"/>
    <cellStyle name="Calculation 3 2 2 11" xfId="2559"/>
    <cellStyle name="Calculation 3 2 2 11 2" xfId="2560"/>
    <cellStyle name="Calculation 3 2 2 11 2 2" xfId="2561"/>
    <cellStyle name="Calculation 3 2 2 11 2 2 2" xfId="2562"/>
    <cellStyle name="Calculation 3 2 2 11 2 2 3" xfId="2563"/>
    <cellStyle name="Calculation 3 2 2 11 2 2 4" xfId="2564"/>
    <cellStyle name="Calculation 3 2 2 11 2 2 5" xfId="2565"/>
    <cellStyle name="Calculation 3 2 2 11 2 3" xfId="2566"/>
    <cellStyle name="Calculation 3 2 2 11 2 3 2" xfId="2567"/>
    <cellStyle name="Calculation 3 2 2 11 2 3 3" xfId="2568"/>
    <cellStyle name="Calculation 3 2 2 11 2 3 4" xfId="2569"/>
    <cellStyle name="Calculation 3 2 2 11 2 3 5" xfId="2570"/>
    <cellStyle name="Calculation 3 2 2 11 2 4" xfId="2571"/>
    <cellStyle name="Calculation 3 2 2 11 2 4 2" xfId="2572"/>
    <cellStyle name="Calculation 3 2 2 11 2 5" xfId="2573"/>
    <cellStyle name="Calculation 3 2 2 11 2 5 2" xfId="2574"/>
    <cellStyle name="Calculation 3 2 2 11 2 6" xfId="2575"/>
    <cellStyle name="Calculation 3 2 2 11 2 7" xfId="2576"/>
    <cellStyle name="Calculation 3 2 2 11 3" xfId="2577"/>
    <cellStyle name="Calculation 3 2 2 11 3 2" xfId="2578"/>
    <cellStyle name="Calculation 3 2 2 11 3 3" xfId="2579"/>
    <cellStyle name="Calculation 3 2 2 11 3 4" xfId="2580"/>
    <cellStyle name="Calculation 3 2 2 11 3 5" xfId="2581"/>
    <cellStyle name="Calculation 3 2 2 11 4" xfId="2582"/>
    <cellStyle name="Calculation 3 2 2 11 4 2" xfId="2583"/>
    <cellStyle name="Calculation 3 2 2 11 4 3" xfId="2584"/>
    <cellStyle name="Calculation 3 2 2 11 4 4" xfId="2585"/>
    <cellStyle name="Calculation 3 2 2 11 4 5" xfId="2586"/>
    <cellStyle name="Calculation 3 2 2 11 5" xfId="2587"/>
    <cellStyle name="Calculation 3 2 2 11 5 2" xfId="2588"/>
    <cellStyle name="Calculation 3 2 2 11 6" xfId="2589"/>
    <cellStyle name="Calculation 3 2 2 11 6 2" xfId="2590"/>
    <cellStyle name="Calculation 3 2 2 11 7" xfId="2591"/>
    <cellStyle name="Calculation 3 2 2 11 8" xfId="2592"/>
    <cellStyle name="Calculation 3 2 2 12" xfId="2593"/>
    <cellStyle name="Calculation 3 2 2 12 2" xfId="2594"/>
    <cellStyle name="Calculation 3 2 2 12 2 2" xfId="2595"/>
    <cellStyle name="Calculation 3 2 2 12 2 2 2" xfId="2596"/>
    <cellStyle name="Calculation 3 2 2 12 2 2 3" xfId="2597"/>
    <cellStyle name="Calculation 3 2 2 12 2 2 4" xfId="2598"/>
    <cellStyle name="Calculation 3 2 2 12 2 2 5" xfId="2599"/>
    <cellStyle name="Calculation 3 2 2 12 2 3" xfId="2600"/>
    <cellStyle name="Calculation 3 2 2 12 2 3 2" xfId="2601"/>
    <cellStyle name="Calculation 3 2 2 12 2 3 3" xfId="2602"/>
    <cellStyle name="Calculation 3 2 2 12 2 3 4" xfId="2603"/>
    <cellStyle name="Calculation 3 2 2 12 2 3 5" xfId="2604"/>
    <cellStyle name="Calculation 3 2 2 12 2 4" xfId="2605"/>
    <cellStyle name="Calculation 3 2 2 12 2 4 2" xfId="2606"/>
    <cellStyle name="Calculation 3 2 2 12 2 5" xfId="2607"/>
    <cellStyle name="Calculation 3 2 2 12 2 5 2" xfId="2608"/>
    <cellStyle name="Calculation 3 2 2 12 2 6" xfId="2609"/>
    <cellStyle name="Calculation 3 2 2 12 2 7" xfId="2610"/>
    <cellStyle name="Calculation 3 2 2 12 3" xfId="2611"/>
    <cellStyle name="Calculation 3 2 2 12 3 2" xfId="2612"/>
    <cellStyle name="Calculation 3 2 2 12 3 3" xfId="2613"/>
    <cellStyle name="Calculation 3 2 2 12 3 4" xfId="2614"/>
    <cellStyle name="Calculation 3 2 2 12 3 5" xfId="2615"/>
    <cellStyle name="Calculation 3 2 2 12 4" xfId="2616"/>
    <cellStyle name="Calculation 3 2 2 12 4 2" xfId="2617"/>
    <cellStyle name="Calculation 3 2 2 12 4 3" xfId="2618"/>
    <cellStyle name="Calculation 3 2 2 12 4 4" xfId="2619"/>
    <cellStyle name="Calculation 3 2 2 12 4 5" xfId="2620"/>
    <cellStyle name="Calculation 3 2 2 12 5" xfId="2621"/>
    <cellStyle name="Calculation 3 2 2 12 5 2" xfId="2622"/>
    <cellStyle name="Calculation 3 2 2 12 6" xfId="2623"/>
    <cellStyle name="Calculation 3 2 2 12 6 2" xfId="2624"/>
    <cellStyle name="Calculation 3 2 2 12 7" xfId="2625"/>
    <cellStyle name="Calculation 3 2 2 12 8" xfId="2626"/>
    <cellStyle name="Calculation 3 2 2 13" xfId="2627"/>
    <cellStyle name="Calculation 3 2 2 13 2" xfId="2628"/>
    <cellStyle name="Calculation 3 2 2 13 2 2" xfId="2629"/>
    <cellStyle name="Calculation 3 2 2 13 2 2 2" xfId="2630"/>
    <cellStyle name="Calculation 3 2 2 13 2 2 3" xfId="2631"/>
    <cellStyle name="Calculation 3 2 2 13 2 2 4" xfId="2632"/>
    <cellStyle name="Calculation 3 2 2 13 2 2 5" xfId="2633"/>
    <cellStyle name="Calculation 3 2 2 13 2 3" xfId="2634"/>
    <cellStyle name="Calculation 3 2 2 13 2 3 2" xfId="2635"/>
    <cellStyle name="Calculation 3 2 2 13 2 3 3" xfId="2636"/>
    <cellStyle name="Calculation 3 2 2 13 2 3 4" xfId="2637"/>
    <cellStyle name="Calculation 3 2 2 13 2 3 5" xfId="2638"/>
    <cellStyle name="Calculation 3 2 2 13 2 4" xfId="2639"/>
    <cellStyle name="Calculation 3 2 2 13 2 4 2" xfId="2640"/>
    <cellStyle name="Calculation 3 2 2 13 2 5" xfId="2641"/>
    <cellStyle name="Calculation 3 2 2 13 2 5 2" xfId="2642"/>
    <cellStyle name="Calculation 3 2 2 13 2 6" xfId="2643"/>
    <cellStyle name="Calculation 3 2 2 13 2 7" xfId="2644"/>
    <cellStyle name="Calculation 3 2 2 13 3" xfId="2645"/>
    <cellStyle name="Calculation 3 2 2 13 3 2" xfId="2646"/>
    <cellStyle name="Calculation 3 2 2 13 3 3" xfId="2647"/>
    <cellStyle name="Calculation 3 2 2 13 3 4" xfId="2648"/>
    <cellStyle name="Calculation 3 2 2 13 3 5" xfId="2649"/>
    <cellStyle name="Calculation 3 2 2 13 4" xfId="2650"/>
    <cellStyle name="Calculation 3 2 2 13 4 2" xfId="2651"/>
    <cellStyle name="Calculation 3 2 2 13 4 3" xfId="2652"/>
    <cellStyle name="Calculation 3 2 2 13 4 4" xfId="2653"/>
    <cellStyle name="Calculation 3 2 2 13 4 5" xfId="2654"/>
    <cellStyle name="Calculation 3 2 2 13 5" xfId="2655"/>
    <cellStyle name="Calculation 3 2 2 13 5 2" xfId="2656"/>
    <cellStyle name="Calculation 3 2 2 13 6" xfId="2657"/>
    <cellStyle name="Calculation 3 2 2 13 6 2" xfId="2658"/>
    <cellStyle name="Calculation 3 2 2 13 7" xfId="2659"/>
    <cellStyle name="Calculation 3 2 2 13 8" xfId="2660"/>
    <cellStyle name="Calculation 3 2 2 14" xfId="2661"/>
    <cellStyle name="Calculation 3 2 2 14 2" xfId="2662"/>
    <cellStyle name="Calculation 3 2 2 14 2 2" xfId="2663"/>
    <cellStyle name="Calculation 3 2 2 14 2 2 2" xfId="2664"/>
    <cellStyle name="Calculation 3 2 2 14 2 2 3" xfId="2665"/>
    <cellStyle name="Calculation 3 2 2 14 2 2 4" xfId="2666"/>
    <cellStyle name="Calculation 3 2 2 14 2 2 5" xfId="2667"/>
    <cellStyle name="Calculation 3 2 2 14 2 3" xfId="2668"/>
    <cellStyle name="Calculation 3 2 2 14 2 3 2" xfId="2669"/>
    <cellStyle name="Calculation 3 2 2 14 2 3 3" xfId="2670"/>
    <cellStyle name="Calculation 3 2 2 14 2 3 4" xfId="2671"/>
    <cellStyle name="Calculation 3 2 2 14 2 3 5" xfId="2672"/>
    <cellStyle name="Calculation 3 2 2 14 2 4" xfId="2673"/>
    <cellStyle name="Calculation 3 2 2 14 2 4 2" xfId="2674"/>
    <cellStyle name="Calculation 3 2 2 14 2 5" xfId="2675"/>
    <cellStyle name="Calculation 3 2 2 14 2 5 2" xfId="2676"/>
    <cellStyle name="Calculation 3 2 2 14 2 6" xfId="2677"/>
    <cellStyle name="Calculation 3 2 2 14 2 7" xfId="2678"/>
    <cellStyle name="Calculation 3 2 2 14 3" xfId="2679"/>
    <cellStyle name="Calculation 3 2 2 14 3 2" xfId="2680"/>
    <cellStyle name="Calculation 3 2 2 14 3 3" xfId="2681"/>
    <cellStyle name="Calculation 3 2 2 14 3 4" xfId="2682"/>
    <cellStyle name="Calculation 3 2 2 14 3 5" xfId="2683"/>
    <cellStyle name="Calculation 3 2 2 14 4" xfId="2684"/>
    <cellStyle name="Calculation 3 2 2 14 4 2" xfId="2685"/>
    <cellStyle name="Calculation 3 2 2 14 4 3" xfId="2686"/>
    <cellStyle name="Calculation 3 2 2 14 4 4" xfId="2687"/>
    <cellStyle name="Calculation 3 2 2 14 4 5" xfId="2688"/>
    <cellStyle name="Calculation 3 2 2 14 5" xfId="2689"/>
    <cellStyle name="Calculation 3 2 2 14 5 2" xfId="2690"/>
    <cellStyle name="Calculation 3 2 2 14 6" xfId="2691"/>
    <cellStyle name="Calculation 3 2 2 14 6 2" xfId="2692"/>
    <cellStyle name="Calculation 3 2 2 14 7" xfId="2693"/>
    <cellStyle name="Calculation 3 2 2 14 8" xfId="2694"/>
    <cellStyle name="Calculation 3 2 2 15" xfId="2695"/>
    <cellStyle name="Calculation 3 2 2 15 2" xfId="2696"/>
    <cellStyle name="Calculation 3 2 2 15 2 2" xfId="2697"/>
    <cellStyle name="Calculation 3 2 2 15 2 3" xfId="2698"/>
    <cellStyle name="Calculation 3 2 2 15 2 4" xfId="2699"/>
    <cellStyle name="Calculation 3 2 2 15 2 5" xfId="2700"/>
    <cellStyle name="Calculation 3 2 2 15 3" xfId="2701"/>
    <cellStyle name="Calculation 3 2 2 15 3 2" xfId="2702"/>
    <cellStyle name="Calculation 3 2 2 15 3 3" xfId="2703"/>
    <cellStyle name="Calculation 3 2 2 15 3 4" xfId="2704"/>
    <cellStyle name="Calculation 3 2 2 15 3 5" xfId="2705"/>
    <cellStyle name="Calculation 3 2 2 15 4" xfId="2706"/>
    <cellStyle name="Calculation 3 2 2 15 4 2" xfId="2707"/>
    <cellStyle name="Calculation 3 2 2 15 5" xfId="2708"/>
    <cellStyle name="Calculation 3 2 2 15 5 2" xfId="2709"/>
    <cellStyle name="Calculation 3 2 2 15 6" xfId="2710"/>
    <cellStyle name="Calculation 3 2 2 15 7" xfId="2711"/>
    <cellStyle name="Calculation 3 2 2 16" xfId="2712"/>
    <cellStyle name="Calculation 3 2 2 16 2" xfId="2713"/>
    <cellStyle name="Calculation 3 2 2 16 3" xfId="2714"/>
    <cellStyle name="Calculation 3 2 2 16 4" xfId="2715"/>
    <cellStyle name="Calculation 3 2 2 16 5" xfId="2716"/>
    <cellStyle name="Calculation 3 2 2 17" xfId="2717"/>
    <cellStyle name="Calculation 3 2 2 17 2" xfId="2718"/>
    <cellStyle name="Calculation 3 2 2 17 3" xfId="2719"/>
    <cellStyle name="Calculation 3 2 2 17 4" xfId="2720"/>
    <cellStyle name="Calculation 3 2 2 17 5" xfId="2721"/>
    <cellStyle name="Calculation 3 2 2 18" xfId="2722"/>
    <cellStyle name="Calculation 3 2 2 18 2" xfId="2723"/>
    <cellStyle name="Calculation 3 2 2 19" xfId="2724"/>
    <cellStyle name="Calculation 3 2 2 19 2" xfId="2725"/>
    <cellStyle name="Calculation 3 2 2 2" xfId="2726"/>
    <cellStyle name="Calculation 3 2 2 2 2" xfId="2727"/>
    <cellStyle name="Calculation 3 2 2 2 2 2" xfId="2728"/>
    <cellStyle name="Calculation 3 2 2 2 2 2 2" xfId="2729"/>
    <cellStyle name="Calculation 3 2 2 2 2 2 3" xfId="2730"/>
    <cellStyle name="Calculation 3 2 2 2 2 2 4" xfId="2731"/>
    <cellStyle name="Calculation 3 2 2 2 2 2 5" xfId="2732"/>
    <cellStyle name="Calculation 3 2 2 2 2 3" xfId="2733"/>
    <cellStyle name="Calculation 3 2 2 2 2 3 2" xfId="2734"/>
    <cellStyle name="Calculation 3 2 2 2 2 3 3" xfId="2735"/>
    <cellStyle name="Calculation 3 2 2 2 2 3 4" xfId="2736"/>
    <cellStyle name="Calculation 3 2 2 2 2 3 5" xfId="2737"/>
    <cellStyle name="Calculation 3 2 2 2 2 4" xfId="2738"/>
    <cellStyle name="Calculation 3 2 2 2 2 4 2" xfId="2739"/>
    <cellStyle name="Calculation 3 2 2 2 2 5" xfId="2740"/>
    <cellStyle name="Calculation 3 2 2 2 2 5 2" xfId="2741"/>
    <cellStyle name="Calculation 3 2 2 2 2 6" xfId="2742"/>
    <cellStyle name="Calculation 3 2 2 2 2 7" xfId="2743"/>
    <cellStyle name="Calculation 3 2 2 2 3" xfId="2744"/>
    <cellStyle name="Calculation 3 2 2 2 3 2" xfId="2745"/>
    <cellStyle name="Calculation 3 2 2 2 3 3" xfId="2746"/>
    <cellStyle name="Calculation 3 2 2 2 3 4" xfId="2747"/>
    <cellStyle name="Calculation 3 2 2 2 3 5" xfId="2748"/>
    <cellStyle name="Calculation 3 2 2 2 4" xfId="2749"/>
    <cellStyle name="Calculation 3 2 2 2 4 2" xfId="2750"/>
    <cellStyle name="Calculation 3 2 2 2 4 3" xfId="2751"/>
    <cellStyle name="Calculation 3 2 2 2 4 4" xfId="2752"/>
    <cellStyle name="Calculation 3 2 2 2 4 5" xfId="2753"/>
    <cellStyle name="Calculation 3 2 2 2 5" xfId="2754"/>
    <cellStyle name="Calculation 3 2 2 2 5 2" xfId="2755"/>
    <cellStyle name="Calculation 3 2 2 2 6" xfId="2756"/>
    <cellStyle name="Calculation 3 2 2 2 6 2" xfId="2757"/>
    <cellStyle name="Calculation 3 2 2 2 7" xfId="2758"/>
    <cellStyle name="Calculation 3 2 2 2 8" xfId="2759"/>
    <cellStyle name="Calculation 3 2 2 20" xfId="2760"/>
    <cellStyle name="Calculation 3 2 2 21" xfId="2761"/>
    <cellStyle name="Calculation 3 2 2 3" xfId="2762"/>
    <cellStyle name="Calculation 3 2 2 3 2" xfId="2763"/>
    <cellStyle name="Calculation 3 2 2 3 2 2" xfId="2764"/>
    <cellStyle name="Calculation 3 2 2 3 2 2 2" xfId="2765"/>
    <cellStyle name="Calculation 3 2 2 3 2 2 3" xfId="2766"/>
    <cellStyle name="Calculation 3 2 2 3 2 2 4" xfId="2767"/>
    <cellStyle name="Calculation 3 2 2 3 2 2 5" xfId="2768"/>
    <cellStyle name="Calculation 3 2 2 3 2 3" xfId="2769"/>
    <cellStyle name="Calculation 3 2 2 3 2 3 2" xfId="2770"/>
    <cellStyle name="Calculation 3 2 2 3 2 3 3" xfId="2771"/>
    <cellStyle name="Calculation 3 2 2 3 2 3 4" xfId="2772"/>
    <cellStyle name="Calculation 3 2 2 3 2 3 5" xfId="2773"/>
    <cellStyle name="Calculation 3 2 2 3 2 4" xfId="2774"/>
    <cellStyle name="Calculation 3 2 2 3 2 4 2" xfId="2775"/>
    <cellStyle name="Calculation 3 2 2 3 2 5" xfId="2776"/>
    <cellStyle name="Calculation 3 2 2 3 2 5 2" xfId="2777"/>
    <cellStyle name="Calculation 3 2 2 3 2 6" xfId="2778"/>
    <cellStyle name="Calculation 3 2 2 3 2 7" xfId="2779"/>
    <cellStyle name="Calculation 3 2 2 3 3" xfId="2780"/>
    <cellStyle name="Calculation 3 2 2 3 3 2" xfId="2781"/>
    <cellStyle name="Calculation 3 2 2 3 3 3" xfId="2782"/>
    <cellStyle name="Calculation 3 2 2 3 3 4" xfId="2783"/>
    <cellStyle name="Calculation 3 2 2 3 3 5" xfId="2784"/>
    <cellStyle name="Calculation 3 2 2 3 4" xfId="2785"/>
    <cellStyle name="Calculation 3 2 2 3 4 2" xfId="2786"/>
    <cellStyle name="Calculation 3 2 2 3 4 3" xfId="2787"/>
    <cellStyle name="Calculation 3 2 2 3 4 4" xfId="2788"/>
    <cellStyle name="Calculation 3 2 2 3 4 5" xfId="2789"/>
    <cellStyle name="Calculation 3 2 2 3 5" xfId="2790"/>
    <cellStyle name="Calculation 3 2 2 3 5 2" xfId="2791"/>
    <cellStyle name="Calculation 3 2 2 3 6" xfId="2792"/>
    <cellStyle name="Calculation 3 2 2 3 6 2" xfId="2793"/>
    <cellStyle name="Calculation 3 2 2 3 7" xfId="2794"/>
    <cellStyle name="Calculation 3 2 2 3 8" xfId="2795"/>
    <cellStyle name="Calculation 3 2 2 4" xfId="2796"/>
    <cellStyle name="Calculation 3 2 2 4 2" xfId="2797"/>
    <cellStyle name="Calculation 3 2 2 4 2 2" xfId="2798"/>
    <cellStyle name="Calculation 3 2 2 4 2 2 2" xfId="2799"/>
    <cellStyle name="Calculation 3 2 2 4 2 2 3" xfId="2800"/>
    <cellStyle name="Calculation 3 2 2 4 2 2 4" xfId="2801"/>
    <cellStyle name="Calculation 3 2 2 4 2 2 5" xfId="2802"/>
    <cellStyle name="Calculation 3 2 2 4 2 3" xfId="2803"/>
    <cellStyle name="Calculation 3 2 2 4 2 3 2" xfId="2804"/>
    <cellStyle name="Calculation 3 2 2 4 2 3 3" xfId="2805"/>
    <cellStyle name="Calculation 3 2 2 4 2 3 4" xfId="2806"/>
    <cellStyle name="Calculation 3 2 2 4 2 3 5" xfId="2807"/>
    <cellStyle name="Calculation 3 2 2 4 2 4" xfId="2808"/>
    <cellStyle name="Calculation 3 2 2 4 2 4 2" xfId="2809"/>
    <cellStyle name="Calculation 3 2 2 4 2 5" xfId="2810"/>
    <cellStyle name="Calculation 3 2 2 4 2 5 2" xfId="2811"/>
    <cellStyle name="Calculation 3 2 2 4 2 6" xfId="2812"/>
    <cellStyle name="Calculation 3 2 2 4 2 7" xfId="2813"/>
    <cellStyle name="Calculation 3 2 2 4 3" xfId="2814"/>
    <cellStyle name="Calculation 3 2 2 4 3 2" xfId="2815"/>
    <cellStyle name="Calculation 3 2 2 4 3 3" xfId="2816"/>
    <cellStyle name="Calculation 3 2 2 4 3 4" xfId="2817"/>
    <cellStyle name="Calculation 3 2 2 4 3 5" xfId="2818"/>
    <cellStyle name="Calculation 3 2 2 4 4" xfId="2819"/>
    <cellStyle name="Calculation 3 2 2 4 4 2" xfId="2820"/>
    <cellStyle name="Calculation 3 2 2 4 4 3" xfId="2821"/>
    <cellStyle name="Calculation 3 2 2 4 4 4" xfId="2822"/>
    <cellStyle name="Calculation 3 2 2 4 4 5" xfId="2823"/>
    <cellStyle name="Calculation 3 2 2 4 5" xfId="2824"/>
    <cellStyle name="Calculation 3 2 2 4 5 2" xfId="2825"/>
    <cellStyle name="Calculation 3 2 2 4 6" xfId="2826"/>
    <cellStyle name="Calculation 3 2 2 4 6 2" xfId="2827"/>
    <cellStyle name="Calculation 3 2 2 4 7" xfId="2828"/>
    <cellStyle name="Calculation 3 2 2 4 8" xfId="2829"/>
    <cellStyle name="Calculation 3 2 2 5" xfId="2830"/>
    <cellStyle name="Calculation 3 2 2 5 2" xfId="2831"/>
    <cellStyle name="Calculation 3 2 2 5 2 2" xfId="2832"/>
    <cellStyle name="Calculation 3 2 2 5 2 2 2" xfId="2833"/>
    <cellStyle name="Calculation 3 2 2 5 2 2 3" xfId="2834"/>
    <cellStyle name="Calculation 3 2 2 5 2 2 4" xfId="2835"/>
    <cellStyle name="Calculation 3 2 2 5 2 2 5" xfId="2836"/>
    <cellStyle name="Calculation 3 2 2 5 2 3" xfId="2837"/>
    <cellStyle name="Calculation 3 2 2 5 2 3 2" xfId="2838"/>
    <cellStyle name="Calculation 3 2 2 5 2 3 3" xfId="2839"/>
    <cellStyle name="Calculation 3 2 2 5 2 3 4" xfId="2840"/>
    <cellStyle name="Calculation 3 2 2 5 2 3 5" xfId="2841"/>
    <cellStyle name="Calculation 3 2 2 5 2 4" xfId="2842"/>
    <cellStyle name="Calculation 3 2 2 5 2 4 2" xfId="2843"/>
    <cellStyle name="Calculation 3 2 2 5 2 5" xfId="2844"/>
    <cellStyle name="Calculation 3 2 2 5 2 5 2" xfId="2845"/>
    <cellStyle name="Calculation 3 2 2 5 2 6" xfId="2846"/>
    <cellStyle name="Calculation 3 2 2 5 2 7" xfId="2847"/>
    <cellStyle name="Calculation 3 2 2 5 3" xfId="2848"/>
    <cellStyle name="Calculation 3 2 2 5 3 2" xfId="2849"/>
    <cellStyle name="Calculation 3 2 2 5 3 3" xfId="2850"/>
    <cellStyle name="Calculation 3 2 2 5 3 4" xfId="2851"/>
    <cellStyle name="Calculation 3 2 2 5 3 5" xfId="2852"/>
    <cellStyle name="Calculation 3 2 2 5 4" xfId="2853"/>
    <cellStyle name="Calculation 3 2 2 5 4 2" xfId="2854"/>
    <cellStyle name="Calculation 3 2 2 5 4 3" xfId="2855"/>
    <cellStyle name="Calculation 3 2 2 5 4 4" xfId="2856"/>
    <cellStyle name="Calculation 3 2 2 5 4 5" xfId="2857"/>
    <cellStyle name="Calculation 3 2 2 5 5" xfId="2858"/>
    <cellStyle name="Calculation 3 2 2 5 5 2" xfId="2859"/>
    <cellStyle name="Calculation 3 2 2 5 6" xfId="2860"/>
    <cellStyle name="Calculation 3 2 2 5 6 2" xfId="2861"/>
    <cellStyle name="Calculation 3 2 2 5 7" xfId="2862"/>
    <cellStyle name="Calculation 3 2 2 5 8" xfId="2863"/>
    <cellStyle name="Calculation 3 2 2 6" xfId="2864"/>
    <cellStyle name="Calculation 3 2 2 6 2" xfId="2865"/>
    <cellStyle name="Calculation 3 2 2 6 2 2" xfId="2866"/>
    <cellStyle name="Calculation 3 2 2 6 2 2 2" xfId="2867"/>
    <cellStyle name="Calculation 3 2 2 6 2 2 3" xfId="2868"/>
    <cellStyle name="Calculation 3 2 2 6 2 2 4" xfId="2869"/>
    <cellStyle name="Calculation 3 2 2 6 2 2 5" xfId="2870"/>
    <cellStyle name="Calculation 3 2 2 6 2 3" xfId="2871"/>
    <cellStyle name="Calculation 3 2 2 6 2 3 2" xfId="2872"/>
    <cellStyle name="Calculation 3 2 2 6 2 3 3" xfId="2873"/>
    <cellStyle name="Calculation 3 2 2 6 2 3 4" xfId="2874"/>
    <cellStyle name="Calculation 3 2 2 6 2 3 5" xfId="2875"/>
    <cellStyle name="Calculation 3 2 2 6 2 4" xfId="2876"/>
    <cellStyle name="Calculation 3 2 2 6 2 4 2" xfId="2877"/>
    <cellStyle name="Calculation 3 2 2 6 2 5" xfId="2878"/>
    <cellStyle name="Calculation 3 2 2 6 2 5 2" xfId="2879"/>
    <cellStyle name="Calculation 3 2 2 6 2 6" xfId="2880"/>
    <cellStyle name="Calculation 3 2 2 6 2 7" xfId="2881"/>
    <cellStyle name="Calculation 3 2 2 6 3" xfId="2882"/>
    <cellStyle name="Calculation 3 2 2 6 3 2" xfId="2883"/>
    <cellStyle name="Calculation 3 2 2 6 3 3" xfId="2884"/>
    <cellStyle name="Calculation 3 2 2 6 3 4" xfId="2885"/>
    <cellStyle name="Calculation 3 2 2 6 3 5" xfId="2886"/>
    <cellStyle name="Calculation 3 2 2 6 4" xfId="2887"/>
    <cellStyle name="Calculation 3 2 2 6 4 2" xfId="2888"/>
    <cellStyle name="Calculation 3 2 2 6 4 3" xfId="2889"/>
    <cellStyle name="Calculation 3 2 2 6 4 4" xfId="2890"/>
    <cellStyle name="Calculation 3 2 2 6 4 5" xfId="2891"/>
    <cellStyle name="Calculation 3 2 2 6 5" xfId="2892"/>
    <cellStyle name="Calculation 3 2 2 6 5 2" xfId="2893"/>
    <cellStyle name="Calculation 3 2 2 6 6" xfId="2894"/>
    <cellStyle name="Calculation 3 2 2 6 6 2" xfId="2895"/>
    <cellStyle name="Calculation 3 2 2 6 7" xfId="2896"/>
    <cellStyle name="Calculation 3 2 2 6 8" xfId="2897"/>
    <cellStyle name="Calculation 3 2 2 7" xfId="2898"/>
    <cellStyle name="Calculation 3 2 2 7 2" xfId="2899"/>
    <cellStyle name="Calculation 3 2 2 7 2 2" xfId="2900"/>
    <cellStyle name="Calculation 3 2 2 7 2 2 2" xfId="2901"/>
    <cellStyle name="Calculation 3 2 2 7 2 2 3" xfId="2902"/>
    <cellStyle name="Calculation 3 2 2 7 2 2 4" xfId="2903"/>
    <cellStyle name="Calculation 3 2 2 7 2 2 5" xfId="2904"/>
    <cellStyle name="Calculation 3 2 2 7 2 3" xfId="2905"/>
    <cellStyle name="Calculation 3 2 2 7 2 3 2" xfId="2906"/>
    <cellStyle name="Calculation 3 2 2 7 2 3 3" xfId="2907"/>
    <cellStyle name="Calculation 3 2 2 7 2 3 4" xfId="2908"/>
    <cellStyle name="Calculation 3 2 2 7 2 3 5" xfId="2909"/>
    <cellStyle name="Calculation 3 2 2 7 2 4" xfId="2910"/>
    <cellStyle name="Calculation 3 2 2 7 2 4 2" xfId="2911"/>
    <cellStyle name="Calculation 3 2 2 7 2 5" xfId="2912"/>
    <cellStyle name="Calculation 3 2 2 7 2 5 2" xfId="2913"/>
    <cellStyle name="Calculation 3 2 2 7 2 6" xfId="2914"/>
    <cellStyle name="Calculation 3 2 2 7 2 7" xfId="2915"/>
    <cellStyle name="Calculation 3 2 2 7 3" xfId="2916"/>
    <cellStyle name="Calculation 3 2 2 7 3 2" xfId="2917"/>
    <cellStyle name="Calculation 3 2 2 7 3 3" xfId="2918"/>
    <cellStyle name="Calculation 3 2 2 7 3 4" xfId="2919"/>
    <cellStyle name="Calculation 3 2 2 7 3 5" xfId="2920"/>
    <cellStyle name="Calculation 3 2 2 7 4" xfId="2921"/>
    <cellStyle name="Calculation 3 2 2 7 4 2" xfId="2922"/>
    <cellStyle name="Calculation 3 2 2 7 4 3" xfId="2923"/>
    <cellStyle name="Calculation 3 2 2 7 4 4" xfId="2924"/>
    <cellStyle name="Calculation 3 2 2 7 4 5" xfId="2925"/>
    <cellStyle name="Calculation 3 2 2 7 5" xfId="2926"/>
    <cellStyle name="Calculation 3 2 2 7 5 2" xfId="2927"/>
    <cellStyle name="Calculation 3 2 2 7 6" xfId="2928"/>
    <cellStyle name="Calculation 3 2 2 7 6 2" xfId="2929"/>
    <cellStyle name="Calculation 3 2 2 7 7" xfId="2930"/>
    <cellStyle name="Calculation 3 2 2 7 8" xfId="2931"/>
    <cellStyle name="Calculation 3 2 2 8" xfId="2932"/>
    <cellStyle name="Calculation 3 2 2 8 2" xfId="2933"/>
    <cellStyle name="Calculation 3 2 2 8 2 2" xfId="2934"/>
    <cellStyle name="Calculation 3 2 2 8 2 2 2" xfId="2935"/>
    <cellStyle name="Calculation 3 2 2 8 2 2 3" xfId="2936"/>
    <cellStyle name="Calculation 3 2 2 8 2 2 4" xfId="2937"/>
    <cellStyle name="Calculation 3 2 2 8 2 2 5" xfId="2938"/>
    <cellStyle name="Calculation 3 2 2 8 2 3" xfId="2939"/>
    <cellStyle name="Calculation 3 2 2 8 2 3 2" xfId="2940"/>
    <cellStyle name="Calculation 3 2 2 8 2 3 3" xfId="2941"/>
    <cellStyle name="Calculation 3 2 2 8 2 3 4" xfId="2942"/>
    <cellStyle name="Calculation 3 2 2 8 2 3 5" xfId="2943"/>
    <cellStyle name="Calculation 3 2 2 8 2 4" xfId="2944"/>
    <cellStyle name="Calculation 3 2 2 8 2 4 2" xfId="2945"/>
    <cellStyle name="Calculation 3 2 2 8 2 5" xfId="2946"/>
    <cellStyle name="Calculation 3 2 2 8 2 5 2" xfId="2947"/>
    <cellStyle name="Calculation 3 2 2 8 2 6" xfId="2948"/>
    <cellStyle name="Calculation 3 2 2 8 2 7" xfId="2949"/>
    <cellStyle name="Calculation 3 2 2 8 3" xfId="2950"/>
    <cellStyle name="Calculation 3 2 2 8 3 2" xfId="2951"/>
    <cellStyle name="Calculation 3 2 2 8 3 3" xfId="2952"/>
    <cellStyle name="Calculation 3 2 2 8 3 4" xfId="2953"/>
    <cellStyle name="Calculation 3 2 2 8 3 5" xfId="2954"/>
    <cellStyle name="Calculation 3 2 2 8 4" xfId="2955"/>
    <cellStyle name="Calculation 3 2 2 8 4 2" xfId="2956"/>
    <cellStyle name="Calculation 3 2 2 8 4 3" xfId="2957"/>
    <cellStyle name="Calculation 3 2 2 8 4 4" xfId="2958"/>
    <cellStyle name="Calculation 3 2 2 8 4 5" xfId="2959"/>
    <cellStyle name="Calculation 3 2 2 8 5" xfId="2960"/>
    <cellStyle name="Calculation 3 2 2 8 5 2" xfId="2961"/>
    <cellStyle name="Calculation 3 2 2 8 6" xfId="2962"/>
    <cellStyle name="Calculation 3 2 2 8 6 2" xfId="2963"/>
    <cellStyle name="Calculation 3 2 2 8 7" xfId="2964"/>
    <cellStyle name="Calculation 3 2 2 8 8" xfId="2965"/>
    <cellStyle name="Calculation 3 2 2 9" xfId="2966"/>
    <cellStyle name="Calculation 3 2 2 9 2" xfId="2967"/>
    <cellStyle name="Calculation 3 2 2 9 2 2" xfId="2968"/>
    <cellStyle name="Calculation 3 2 2 9 2 2 2" xfId="2969"/>
    <cellStyle name="Calculation 3 2 2 9 2 2 3" xfId="2970"/>
    <cellStyle name="Calculation 3 2 2 9 2 2 4" xfId="2971"/>
    <cellStyle name="Calculation 3 2 2 9 2 2 5" xfId="2972"/>
    <cellStyle name="Calculation 3 2 2 9 2 3" xfId="2973"/>
    <cellStyle name="Calculation 3 2 2 9 2 3 2" xfId="2974"/>
    <cellStyle name="Calculation 3 2 2 9 2 3 3" xfId="2975"/>
    <cellStyle name="Calculation 3 2 2 9 2 3 4" xfId="2976"/>
    <cellStyle name="Calculation 3 2 2 9 2 3 5" xfId="2977"/>
    <cellStyle name="Calculation 3 2 2 9 2 4" xfId="2978"/>
    <cellStyle name="Calculation 3 2 2 9 2 4 2" xfId="2979"/>
    <cellStyle name="Calculation 3 2 2 9 2 5" xfId="2980"/>
    <cellStyle name="Calculation 3 2 2 9 2 5 2" xfId="2981"/>
    <cellStyle name="Calculation 3 2 2 9 2 6" xfId="2982"/>
    <cellStyle name="Calculation 3 2 2 9 2 7" xfId="2983"/>
    <cellStyle name="Calculation 3 2 2 9 3" xfId="2984"/>
    <cellStyle name="Calculation 3 2 2 9 3 2" xfId="2985"/>
    <cellStyle name="Calculation 3 2 2 9 3 3" xfId="2986"/>
    <cellStyle name="Calculation 3 2 2 9 3 4" xfId="2987"/>
    <cellStyle name="Calculation 3 2 2 9 3 5" xfId="2988"/>
    <cellStyle name="Calculation 3 2 2 9 4" xfId="2989"/>
    <cellStyle name="Calculation 3 2 2 9 4 2" xfId="2990"/>
    <cellStyle name="Calculation 3 2 2 9 4 3" xfId="2991"/>
    <cellStyle name="Calculation 3 2 2 9 4 4" xfId="2992"/>
    <cellStyle name="Calculation 3 2 2 9 4 5" xfId="2993"/>
    <cellStyle name="Calculation 3 2 2 9 5" xfId="2994"/>
    <cellStyle name="Calculation 3 2 2 9 5 2" xfId="2995"/>
    <cellStyle name="Calculation 3 2 2 9 6" xfId="2996"/>
    <cellStyle name="Calculation 3 2 2 9 6 2" xfId="2997"/>
    <cellStyle name="Calculation 3 2 2 9 7" xfId="2998"/>
    <cellStyle name="Calculation 3 2 2 9 8" xfId="2999"/>
    <cellStyle name="Calculation 3 2 3" xfId="3000"/>
    <cellStyle name="Calculation 3 2 3 2" xfId="3001"/>
    <cellStyle name="Calculation 3 2 4" xfId="3002"/>
    <cellStyle name="Calculation 3 2 4 2" xfId="3003"/>
    <cellStyle name="Calculation 3 2 5" xfId="3004"/>
    <cellStyle name="Calculation 3 2 6" xfId="3005"/>
    <cellStyle name="Calculation 3 2 6 2" xfId="3006"/>
    <cellStyle name="Calculation 3 2_T-straight with PEDs adjustor" xfId="3007"/>
    <cellStyle name="Calculation 3 3" xfId="3008"/>
    <cellStyle name="Calculation 3 3 10" xfId="3009"/>
    <cellStyle name="Calculation 3 3 10 2" xfId="3010"/>
    <cellStyle name="Calculation 3 3 10 2 2" xfId="3011"/>
    <cellStyle name="Calculation 3 3 10 2 2 2" xfId="3012"/>
    <cellStyle name="Calculation 3 3 10 2 2 3" xfId="3013"/>
    <cellStyle name="Calculation 3 3 10 2 2 4" xfId="3014"/>
    <cellStyle name="Calculation 3 3 10 2 2 5" xfId="3015"/>
    <cellStyle name="Calculation 3 3 10 2 3" xfId="3016"/>
    <cellStyle name="Calculation 3 3 10 2 3 2" xfId="3017"/>
    <cellStyle name="Calculation 3 3 10 2 3 3" xfId="3018"/>
    <cellStyle name="Calculation 3 3 10 2 3 4" xfId="3019"/>
    <cellStyle name="Calculation 3 3 10 2 3 5" xfId="3020"/>
    <cellStyle name="Calculation 3 3 10 2 4" xfId="3021"/>
    <cellStyle name="Calculation 3 3 10 2 4 2" xfId="3022"/>
    <cellStyle name="Calculation 3 3 10 2 5" xfId="3023"/>
    <cellStyle name="Calculation 3 3 10 2 5 2" xfId="3024"/>
    <cellStyle name="Calculation 3 3 10 2 6" xfId="3025"/>
    <cellStyle name="Calculation 3 3 10 2 7" xfId="3026"/>
    <cellStyle name="Calculation 3 3 10 3" xfId="3027"/>
    <cellStyle name="Calculation 3 3 10 3 2" xfId="3028"/>
    <cellStyle name="Calculation 3 3 10 3 3" xfId="3029"/>
    <cellStyle name="Calculation 3 3 10 3 4" xfId="3030"/>
    <cellStyle name="Calculation 3 3 10 3 5" xfId="3031"/>
    <cellStyle name="Calculation 3 3 10 4" xfId="3032"/>
    <cellStyle name="Calculation 3 3 10 4 2" xfId="3033"/>
    <cellStyle name="Calculation 3 3 10 4 3" xfId="3034"/>
    <cellStyle name="Calculation 3 3 10 4 4" xfId="3035"/>
    <cellStyle name="Calculation 3 3 10 4 5" xfId="3036"/>
    <cellStyle name="Calculation 3 3 10 5" xfId="3037"/>
    <cellStyle name="Calculation 3 3 10 5 2" xfId="3038"/>
    <cellStyle name="Calculation 3 3 10 6" xfId="3039"/>
    <cellStyle name="Calculation 3 3 10 6 2" xfId="3040"/>
    <cellStyle name="Calculation 3 3 10 7" xfId="3041"/>
    <cellStyle name="Calculation 3 3 10 8" xfId="3042"/>
    <cellStyle name="Calculation 3 3 11" xfId="3043"/>
    <cellStyle name="Calculation 3 3 11 2" xfId="3044"/>
    <cellStyle name="Calculation 3 3 11 2 2" xfId="3045"/>
    <cellStyle name="Calculation 3 3 11 2 2 2" xfId="3046"/>
    <cellStyle name="Calculation 3 3 11 2 2 3" xfId="3047"/>
    <cellStyle name="Calculation 3 3 11 2 2 4" xfId="3048"/>
    <cellStyle name="Calculation 3 3 11 2 2 5" xfId="3049"/>
    <cellStyle name="Calculation 3 3 11 2 3" xfId="3050"/>
    <cellStyle name="Calculation 3 3 11 2 3 2" xfId="3051"/>
    <cellStyle name="Calculation 3 3 11 2 3 3" xfId="3052"/>
    <cellStyle name="Calculation 3 3 11 2 3 4" xfId="3053"/>
    <cellStyle name="Calculation 3 3 11 2 3 5" xfId="3054"/>
    <cellStyle name="Calculation 3 3 11 2 4" xfId="3055"/>
    <cellStyle name="Calculation 3 3 11 2 4 2" xfId="3056"/>
    <cellStyle name="Calculation 3 3 11 2 5" xfId="3057"/>
    <cellStyle name="Calculation 3 3 11 2 5 2" xfId="3058"/>
    <cellStyle name="Calculation 3 3 11 2 6" xfId="3059"/>
    <cellStyle name="Calculation 3 3 11 2 7" xfId="3060"/>
    <cellStyle name="Calculation 3 3 11 3" xfId="3061"/>
    <cellStyle name="Calculation 3 3 11 3 2" xfId="3062"/>
    <cellStyle name="Calculation 3 3 11 3 3" xfId="3063"/>
    <cellStyle name="Calculation 3 3 11 3 4" xfId="3064"/>
    <cellStyle name="Calculation 3 3 11 3 5" xfId="3065"/>
    <cellStyle name="Calculation 3 3 11 4" xfId="3066"/>
    <cellStyle name="Calculation 3 3 11 4 2" xfId="3067"/>
    <cellStyle name="Calculation 3 3 11 4 3" xfId="3068"/>
    <cellStyle name="Calculation 3 3 11 4 4" xfId="3069"/>
    <cellStyle name="Calculation 3 3 11 4 5" xfId="3070"/>
    <cellStyle name="Calculation 3 3 11 5" xfId="3071"/>
    <cellStyle name="Calculation 3 3 11 5 2" xfId="3072"/>
    <cellStyle name="Calculation 3 3 11 6" xfId="3073"/>
    <cellStyle name="Calculation 3 3 11 6 2" xfId="3074"/>
    <cellStyle name="Calculation 3 3 11 7" xfId="3075"/>
    <cellStyle name="Calculation 3 3 11 8" xfId="3076"/>
    <cellStyle name="Calculation 3 3 12" xfId="3077"/>
    <cellStyle name="Calculation 3 3 12 2" xfId="3078"/>
    <cellStyle name="Calculation 3 3 12 2 2" xfId="3079"/>
    <cellStyle name="Calculation 3 3 12 2 2 2" xfId="3080"/>
    <cellStyle name="Calculation 3 3 12 2 2 3" xfId="3081"/>
    <cellStyle name="Calculation 3 3 12 2 2 4" xfId="3082"/>
    <cellStyle name="Calculation 3 3 12 2 2 5" xfId="3083"/>
    <cellStyle name="Calculation 3 3 12 2 3" xfId="3084"/>
    <cellStyle name="Calculation 3 3 12 2 3 2" xfId="3085"/>
    <cellStyle name="Calculation 3 3 12 2 3 3" xfId="3086"/>
    <cellStyle name="Calculation 3 3 12 2 3 4" xfId="3087"/>
    <cellStyle name="Calculation 3 3 12 2 3 5" xfId="3088"/>
    <cellStyle name="Calculation 3 3 12 2 4" xfId="3089"/>
    <cellStyle name="Calculation 3 3 12 2 4 2" xfId="3090"/>
    <cellStyle name="Calculation 3 3 12 2 5" xfId="3091"/>
    <cellStyle name="Calculation 3 3 12 2 5 2" xfId="3092"/>
    <cellStyle name="Calculation 3 3 12 2 6" xfId="3093"/>
    <cellStyle name="Calculation 3 3 12 2 7" xfId="3094"/>
    <cellStyle name="Calculation 3 3 12 3" xfId="3095"/>
    <cellStyle name="Calculation 3 3 12 3 2" xfId="3096"/>
    <cellStyle name="Calculation 3 3 12 3 3" xfId="3097"/>
    <cellStyle name="Calculation 3 3 12 3 4" xfId="3098"/>
    <cellStyle name="Calculation 3 3 12 3 5" xfId="3099"/>
    <cellStyle name="Calculation 3 3 12 4" xfId="3100"/>
    <cellStyle name="Calculation 3 3 12 4 2" xfId="3101"/>
    <cellStyle name="Calculation 3 3 12 4 3" xfId="3102"/>
    <cellStyle name="Calculation 3 3 12 4 4" xfId="3103"/>
    <cellStyle name="Calculation 3 3 12 4 5" xfId="3104"/>
    <cellStyle name="Calculation 3 3 12 5" xfId="3105"/>
    <cellStyle name="Calculation 3 3 12 5 2" xfId="3106"/>
    <cellStyle name="Calculation 3 3 12 6" xfId="3107"/>
    <cellStyle name="Calculation 3 3 12 6 2" xfId="3108"/>
    <cellStyle name="Calculation 3 3 12 7" xfId="3109"/>
    <cellStyle name="Calculation 3 3 12 8" xfId="3110"/>
    <cellStyle name="Calculation 3 3 13" xfId="3111"/>
    <cellStyle name="Calculation 3 3 13 2" xfId="3112"/>
    <cellStyle name="Calculation 3 3 13 2 2" xfId="3113"/>
    <cellStyle name="Calculation 3 3 13 2 2 2" xfId="3114"/>
    <cellStyle name="Calculation 3 3 13 2 2 3" xfId="3115"/>
    <cellStyle name="Calculation 3 3 13 2 2 4" xfId="3116"/>
    <cellStyle name="Calculation 3 3 13 2 2 5" xfId="3117"/>
    <cellStyle name="Calculation 3 3 13 2 3" xfId="3118"/>
    <cellStyle name="Calculation 3 3 13 2 3 2" xfId="3119"/>
    <cellStyle name="Calculation 3 3 13 2 3 3" xfId="3120"/>
    <cellStyle name="Calculation 3 3 13 2 3 4" xfId="3121"/>
    <cellStyle name="Calculation 3 3 13 2 3 5" xfId="3122"/>
    <cellStyle name="Calculation 3 3 13 2 4" xfId="3123"/>
    <cellStyle name="Calculation 3 3 13 2 4 2" xfId="3124"/>
    <cellStyle name="Calculation 3 3 13 2 5" xfId="3125"/>
    <cellStyle name="Calculation 3 3 13 2 5 2" xfId="3126"/>
    <cellStyle name="Calculation 3 3 13 2 6" xfId="3127"/>
    <cellStyle name="Calculation 3 3 13 2 7" xfId="3128"/>
    <cellStyle name="Calculation 3 3 13 3" xfId="3129"/>
    <cellStyle name="Calculation 3 3 13 3 2" xfId="3130"/>
    <cellStyle name="Calculation 3 3 13 3 3" xfId="3131"/>
    <cellStyle name="Calculation 3 3 13 3 4" xfId="3132"/>
    <cellStyle name="Calculation 3 3 13 3 5" xfId="3133"/>
    <cellStyle name="Calculation 3 3 13 4" xfId="3134"/>
    <cellStyle name="Calculation 3 3 13 4 2" xfId="3135"/>
    <cellStyle name="Calculation 3 3 13 4 3" xfId="3136"/>
    <cellStyle name="Calculation 3 3 13 4 4" xfId="3137"/>
    <cellStyle name="Calculation 3 3 13 4 5" xfId="3138"/>
    <cellStyle name="Calculation 3 3 13 5" xfId="3139"/>
    <cellStyle name="Calculation 3 3 13 5 2" xfId="3140"/>
    <cellStyle name="Calculation 3 3 13 6" xfId="3141"/>
    <cellStyle name="Calculation 3 3 13 6 2" xfId="3142"/>
    <cellStyle name="Calculation 3 3 13 7" xfId="3143"/>
    <cellStyle name="Calculation 3 3 13 8" xfId="3144"/>
    <cellStyle name="Calculation 3 3 14" xfId="3145"/>
    <cellStyle name="Calculation 3 3 14 2" xfId="3146"/>
    <cellStyle name="Calculation 3 3 14 2 2" xfId="3147"/>
    <cellStyle name="Calculation 3 3 14 2 2 2" xfId="3148"/>
    <cellStyle name="Calculation 3 3 14 2 2 3" xfId="3149"/>
    <cellStyle name="Calculation 3 3 14 2 2 4" xfId="3150"/>
    <cellStyle name="Calculation 3 3 14 2 2 5" xfId="3151"/>
    <cellStyle name="Calculation 3 3 14 2 3" xfId="3152"/>
    <cellStyle name="Calculation 3 3 14 2 3 2" xfId="3153"/>
    <cellStyle name="Calculation 3 3 14 2 3 3" xfId="3154"/>
    <cellStyle name="Calculation 3 3 14 2 3 4" xfId="3155"/>
    <cellStyle name="Calculation 3 3 14 2 3 5" xfId="3156"/>
    <cellStyle name="Calculation 3 3 14 2 4" xfId="3157"/>
    <cellStyle name="Calculation 3 3 14 2 4 2" xfId="3158"/>
    <cellStyle name="Calculation 3 3 14 2 5" xfId="3159"/>
    <cellStyle name="Calculation 3 3 14 2 5 2" xfId="3160"/>
    <cellStyle name="Calculation 3 3 14 2 6" xfId="3161"/>
    <cellStyle name="Calculation 3 3 14 2 7" xfId="3162"/>
    <cellStyle name="Calculation 3 3 14 3" xfId="3163"/>
    <cellStyle name="Calculation 3 3 14 3 2" xfId="3164"/>
    <cellStyle name="Calculation 3 3 14 3 3" xfId="3165"/>
    <cellStyle name="Calculation 3 3 14 3 4" xfId="3166"/>
    <cellStyle name="Calculation 3 3 14 3 5" xfId="3167"/>
    <cellStyle name="Calculation 3 3 14 4" xfId="3168"/>
    <cellStyle name="Calculation 3 3 14 4 2" xfId="3169"/>
    <cellStyle name="Calculation 3 3 14 4 3" xfId="3170"/>
    <cellStyle name="Calculation 3 3 14 4 4" xfId="3171"/>
    <cellStyle name="Calculation 3 3 14 4 5" xfId="3172"/>
    <cellStyle name="Calculation 3 3 14 5" xfId="3173"/>
    <cellStyle name="Calculation 3 3 14 5 2" xfId="3174"/>
    <cellStyle name="Calculation 3 3 14 6" xfId="3175"/>
    <cellStyle name="Calculation 3 3 14 6 2" xfId="3176"/>
    <cellStyle name="Calculation 3 3 14 7" xfId="3177"/>
    <cellStyle name="Calculation 3 3 14 8" xfId="3178"/>
    <cellStyle name="Calculation 3 3 15" xfId="3179"/>
    <cellStyle name="Calculation 3 3 15 2" xfId="3180"/>
    <cellStyle name="Calculation 3 3 15 2 2" xfId="3181"/>
    <cellStyle name="Calculation 3 3 15 2 3" xfId="3182"/>
    <cellStyle name="Calculation 3 3 15 2 4" xfId="3183"/>
    <cellStyle name="Calculation 3 3 15 2 5" xfId="3184"/>
    <cellStyle name="Calculation 3 3 15 3" xfId="3185"/>
    <cellStyle name="Calculation 3 3 15 3 2" xfId="3186"/>
    <cellStyle name="Calculation 3 3 15 3 3" xfId="3187"/>
    <cellStyle name="Calculation 3 3 15 3 4" xfId="3188"/>
    <cellStyle name="Calculation 3 3 15 3 5" xfId="3189"/>
    <cellStyle name="Calculation 3 3 15 4" xfId="3190"/>
    <cellStyle name="Calculation 3 3 15 4 2" xfId="3191"/>
    <cellStyle name="Calculation 3 3 15 5" xfId="3192"/>
    <cellStyle name="Calculation 3 3 15 5 2" xfId="3193"/>
    <cellStyle name="Calculation 3 3 15 6" xfId="3194"/>
    <cellStyle name="Calculation 3 3 15 7" xfId="3195"/>
    <cellStyle name="Calculation 3 3 16" xfId="3196"/>
    <cellStyle name="Calculation 3 3 16 2" xfId="3197"/>
    <cellStyle name="Calculation 3 3 16 3" xfId="3198"/>
    <cellStyle name="Calculation 3 3 16 4" xfId="3199"/>
    <cellStyle name="Calculation 3 3 16 5" xfId="3200"/>
    <cellStyle name="Calculation 3 3 17" xfId="3201"/>
    <cellStyle name="Calculation 3 3 17 2" xfId="3202"/>
    <cellStyle name="Calculation 3 3 17 3" xfId="3203"/>
    <cellStyle name="Calculation 3 3 17 4" xfId="3204"/>
    <cellStyle name="Calculation 3 3 17 5" xfId="3205"/>
    <cellStyle name="Calculation 3 3 18" xfId="3206"/>
    <cellStyle name="Calculation 3 3 18 2" xfId="3207"/>
    <cellStyle name="Calculation 3 3 19" xfId="3208"/>
    <cellStyle name="Calculation 3 3 19 2" xfId="3209"/>
    <cellStyle name="Calculation 3 3 2" xfId="3210"/>
    <cellStyle name="Calculation 3 3 2 2" xfId="3211"/>
    <cellStyle name="Calculation 3 3 2 2 2" xfId="3212"/>
    <cellStyle name="Calculation 3 3 2 2 2 2" xfId="3213"/>
    <cellStyle name="Calculation 3 3 2 2 2 3" xfId="3214"/>
    <cellStyle name="Calculation 3 3 2 2 2 4" xfId="3215"/>
    <cellStyle name="Calculation 3 3 2 2 2 5" xfId="3216"/>
    <cellStyle name="Calculation 3 3 2 2 3" xfId="3217"/>
    <cellStyle name="Calculation 3 3 2 2 3 2" xfId="3218"/>
    <cellStyle name="Calculation 3 3 2 2 3 3" xfId="3219"/>
    <cellStyle name="Calculation 3 3 2 2 3 4" xfId="3220"/>
    <cellStyle name="Calculation 3 3 2 2 3 5" xfId="3221"/>
    <cellStyle name="Calculation 3 3 2 2 4" xfId="3222"/>
    <cellStyle name="Calculation 3 3 2 2 4 2" xfId="3223"/>
    <cellStyle name="Calculation 3 3 2 2 5" xfId="3224"/>
    <cellStyle name="Calculation 3 3 2 2 5 2" xfId="3225"/>
    <cellStyle name="Calculation 3 3 2 2 6" xfId="3226"/>
    <cellStyle name="Calculation 3 3 2 2 7" xfId="3227"/>
    <cellStyle name="Calculation 3 3 2 3" xfId="3228"/>
    <cellStyle name="Calculation 3 3 2 3 2" xfId="3229"/>
    <cellStyle name="Calculation 3 3 2 3 3" xfId="3230"/>
    <cellStyle name="Calculation 3 3 2 3 4" xfId="3231"/>
    <cellStyle name="Calculation 3 3 2 3 5" xfId="3232"/>
    <cellStyle name="Calculation 3 3 2 4" xfId="3233"/>
    <cellStyle name="Calculation 3 3 2 4 2" xfId="3234"/>
    <cellStyle name="Calculation 3 3 2 4 3" xfId="3235"/>
    <cellStyle name="Calculation 3 3 2 4 4" xfId="3236"/>
    <cellStyle name="Calculation 3 3 2 4 5" xfId="3237"/>
    <cellStyle name="Calculation 3 3 2 5" xfId="3238"/>
    <cellStyle name="Calculation 3 3 2 5 2" xfId="3239"/>
    <cellStyle name="Calculation 3 3 2 6" xfId="3240"/>
    <cellStyle name="Calculation 3 3 2 6 2" xfId="3241"/>
    <cellStyle name="Calculation 3 3 2 7" xfId="3242"/>
    <cellStyle name="Calculation 3 3 2 8" xfId="3243"/>
    <cellStyle name="Calculation 3 3 20" xfId="3244"/>
    <cellStyle name="Calculation 3 3 21" xfId="3245"/>
    <cellStyle name="Calculation 3 3 3" xfId="3246"/>
    <cellStyle name="Calculation 3 3 3 2" xfId="3247"/>
    <cellStyle name="Calculation 3 3 3 2 2" xfId="3248"/>
    <cellStyle name="Calculation 3 3 3 2 2 2" xfId="3249"/>
    <cellStyle name="Calculation 3 3 3 2 2 3" xfId="3250"/>
    <cellStyle name="Calculation 3 3 3 2 2 4" xfId="3251"/>
    <cellStyle name="Calculation 3 3 3 2 2 5" xfId="3252"/>
    <cellStyle name="Calculation 3 3 3 2 3" xfId="3253"/>
    <cellStyle name="Calculation 3 3 3 2 3 2" xfId="3254"/>
    <cellStyle name="Calculation 3 3 3 2 3 3" xfId="3255"/>
    <cellStyle name="Calculation 3 3 3 2 3 4" xfId="3256"/>
    <cellStyle name="Calculation 3 3 3 2 3 5" xfId="3257"/>
    <cellStyle name="Calculation 3 3 3 2 4" xfId="3258"/>
    <cellStyle name="Calculation 3 3 3 2 4 2" xfId="3259"/>
    <cellStyle name="Calculation 3 3 3 2 5" xfId="3260"/>
    <cellStyle name="Calculation 3 3 3 2 5 2" xfId="3261"/>
    <cellStyle name="Calculation 3 3 3 2 6" xfId="3262"/>
    <cellStyle name="Calculation 3 3 3 2 7" xfId="3263"/>
    <cellStyle name="Calculation 3 3 3 3" xfId="3264"/>
    <cellStyle name="Calculation 3 3 3 3 2" xfId="3265"/>
    <cellStyle name="Calculation 3 3 3 3 3" xfId="3266"/>
    <cellStyle name="Calculation 3 3 3 3 4" xfId="3267"/>
    <cellStyle name="Calculation 3 3 3 3 5" xfId="3268"/>
    <cellStyle name="Calculation 3 3 3 4" xfId="3269"/>
    <cellStyle name="Calculation 3 3 3 4 2" xfId="3270"/>
    <cellStyle name="Calculation 3 3 3 4 3" xfId="3271"/>
    <cellStyle name="Calculation 3 3 3 4 4" xfId="3272"/>
    <cellStyle name="Calculation 3 3 3 4 5" xfId="3273"/>
    <cellStyle name="Calculation 3 3 3 5" xfId="3274"/>
    <cellStyle name="Calculation 3 3 3 5 2" xfId="3275"/>
    <cellStyle name="Calculation 3 3 3 6" xfId="3276"/>
    <cellStyle name="Calculation 3 3 3 6 2" xfId="3277"/>
    <cellStyle name="Calculation 3 3 3 7" xfId="3278"/>
    <cellStyle name="Calculation 3 3 3 8" xfId="3279"/>
    <cellStyle name="Calculation 3 3 4" xfId="3280"/>
    <cellStyle name="Calculation 3 3 4 2" xfId="3281"/>
    <cellStyle name="Calculation 3 3 4 2 2" xfId="3282"/>
    <cellStyle name="Calculation 3 3 4 2 2 2" xfId="3283"/>
    <cellStyle name="Calculation 3 3 4 2 2 3" xfId="3284"/>
    <cellStyle name="Calculation 3 3 4 2 2 4" xfId="3285"/>
    <cellStyle name="Calculation 3 3 4 2 2 5" xfId="3286"/>
    <cellStyle name="Calculation 3 3 4 2 3" xfId="3287"/>
    <cellStyle name="Calculation 3 3 4 2 3 2" xfId="3288"/>
    <cellStyle name="Calculation 3 3 4 2 3 3" xfId="3289"/>
    <cellStyle name="Calculation 3 3 4 2 3 4" xfId="3290"/>
    <cellStyle name="Calculation 3 3 4 2 3 5" xfId="3291"/>
    <cellStyle name="Calculation 3 3 4 2 4" xfId="3292"/>
    <cellStyle name="Calculation 3 3 4 2 4 2" xfId="3293"/>
    <cellStyle name="Calculation 3 3 4 2 5" xfId="3294"/>
    <cellStyle name="Calculation 3 3 4 2 5 2" xfId="3295"/>
    <cellStyle name="Calculation 3 3 4 2 6" xfId="3296"/>
    <cellStyle name="Calculation 3 3 4 2 7" xfId="3297"/>
    <cellStyle name="Calculation 3 3 4 3" xfId="3298"/>
    <cellStyle name="Calculation 3 3 4 3 2" xfId="3299"/>
    <cellStyle name="Calculation 3 3 4 3 3" xfId="3300"/>
    <cellStyle name="Calculation 3 3 4 3 4" xfId="3301"/>
    <cellStyle name="Calculation 3 3 4 3 5" xfId="3302"/>
    <cellStyle name="Calculation 3 3 4 4" xfId="3303"/>
    <cellStyle name="Calculation 3 3 4 4 2" xfId="3304"/>
    <cellStyle name="Calculation 3 3 4 4 3" xfId="3305"/>
    <cellStyle name="Calculation 3 3 4 4 4" xfId="3306"/>
    <cellStyle name="Calculation 3 3 4 4 5" xfId="3307"/>
    <cellStyle name="Calculation 3 3 4 5" xfId="3308"/>
    <cellStyle name="Calculation 3 3 4 5 2" xfId="3309"/>
    <cellStyle name="Calculation 3 3 4 6" xfId="3310"/>
    <cellStyle name="Calculation 3 3 4 6 2" xfId="3311"/>
    <cellStyle name="Calculation 3 3 4 7" xfId="3312"/>
    <cellStyle name="Calculation 3 3 4 8" xfId="3313"/>
    <cellStyle name="Calculation 3 3 5" xfId="3314"/>
    <cellStyle name="Calculation 3 3 5 2" xfId="3315"/>
    <cellStyle name="Calculation 3 3 5 2 2" xfId="3316"/>
    <cellStyle name="Calculation 3 3 5 2 2 2" xfId="3317"/>
    <cellStyle name="Calculation 3 3 5 2 2 3" xfId="3318"/>
    <cellStyle name="Calculation 3 3 5 2 2 4" xfId="3319"/>
    <cellStyle name="Calculation 3 3 5 2 2 5" xfId="3320"/>
    <cellStyle name="Calculation 3 3 5 2 3" xfId="3321"/>
    <cellStyle name="Calculation 3 3 5 2 3 2" xfId="3322"/>
    <cellStyle name="Calculation 3 3 5 2 3 3" xfId="3323"/>
    <cellStyle name="Calculation 3 3 5 2 3 4" xfId="3324"/>
    <cellStyle name="Calculation 3 3 5 2 3 5" xfId="3325"/>
    <cellStyle name="Calculation 3 3 5 2 4" xfId="3326"/>
    <cellStyle name="Calculation 3 3 5 2 4 2" xfId="3327"/>
    <cellStyle name="Calculation 3 3 5 2 5" xfId="3328"/>
    <cellStyle name="Calculation 3 3 5 2 5 2" xfId="3329"/>
    <cellStyle name="Calculation 3 3 5 2 6" xfId="3330"/>
    <cellStyle name="Calculation 3 3 5 2 7" xfId="3331"/>
    <cellStyle name="Calculation 3 3 5 3" xfId="3332"/>
    <cellStyle name="Calculation 3 3 5 3 2" xfId="3333"/>
    <cellStyle name="Calculation 3 3 5 3 3" xfId="3334"/>
    <cellStyle name="Calculation 3 3 5 3 4" xfId="3335"/>
    <cellStyle name="Calculation 3 3 5 3 5" xfId="3336"/>
    <cellStyle name="Calculation 3 3 5 4" xfId="3337"/>
    <cellStyle name="Calculation 3 3 5 4 2" xfId="3338"/>
    <cellStyle name="Calculation 3 3 5 4 3" xfId="3339"/>
    <cellStyle name="Calculation 3 3 5 4 4" xfId="3340"/>
    <cellStyle name="Calculation 3 3 5 4 5" xfId="3341"/>
    <cellStyle name="Calculation 3 3 5 5" xfId="3342"/>
    <cellStyle name="Calculation 3 3 5 5 2" xfId="3343"/>
    <cellStyle name="Calculation 3 3 5 6" xfId="3344"/>
    <cellStyle name="Calculation 3 3 5 6 2" xfId="3345"/>
    <cellStyle name="Calculation 3 3 5 7" xfId="3346"/>
    <cellStyle name="Calculation 3 3 5 8" xfId="3347"/>
    <cellStyle name="Calculation 3 3 6" xfId="3348"/>
    <cellStyle name="Calculation 3 3 6 2" xfId="3349"/>
    <cellStyle name="Calculation 3 3 6 2 2" xfId="3350"/>
    <cellStyle name="Calculation 3 3 6 2 2 2" xfId="3351"/>
    <cellStyle name="Calculation 3 3 6 2 2 3" xfId="3352"/>
    <cellStyle name="Calculation 3 3 6 2 2 4" xfId="3353"/>
    <cellStyle name="Calculation 3 3 6 2 2 5" xfId="3354"/>
    <cellStyle name="Calculation 3 3 6 2 3" xfId="3355"/>
    <cellStyle name="Calculation 3 3 6 2 3 2" xfId="3356"/>
    <cellStyle name="Calculation 3 3 6 2 3 3" xfId="3357"/>
    <cellStyle name="Calculation 3 3 6 2 3 4" xfId="3358"/>
    <cellStyle name="Calculation 3 3 6 2 3 5" xfId="3359"/>
    <cellStyle name="Calculation 3 3 6 2 4" xfId="3360"/>
    <cellStyle name="Calculation 3 3 6 2 4 2" xfId="3361"/>
    <cellStyle name="Calculation 3 3 6 2 5" xfId="3362"/>
    <cellStyle name="Calculation 3 3 6 2 5 2" xfId="3363"/>
    <cellStyle name="Calculation 3 3 6 2 6" xfId="3364"/>
    <cellStyle name="Calculation 3 3 6 2 7" xfId="3365"/>
    <cellStyle name="Calculation 3 3 6 3" xfId="3366"/>
    <cellStyle name="Calculation 3 3 6 3 2" xfId="3367"/>
    <cellStyle name="Calculation 3 3 6 3 3" xfId="3368"/>
    <cellStyle name="Calculation 3 3 6 3 4" xfId="3369"/>
    <cellStyle name="Calculation 3 3 6 3 5" xfId="3370"/>
    <cellStyle name="Calculation 3 3 6 4" xfId="3371"/>
    <cellStyle name="Calculation 3 3 6 4 2" xfId="3372"/>
    <cellStyle name="Calculation 3 3 6 4 3" xfId="3373"/>
    <cellStyle name="Calculation 3 3 6 4 4" xfId="3374"/>
    <cellStyle name="Calculation 3 3 6 4 5" xfId="3375"/>
    <cellStyle name="Calculation 3 3 6 5" xfId="3376"/>
    <cellStyle name="Calculation 3 3 6 5 2" xfId="3377"/>
    <cellStyle name="Calculation 3 3 6 6" xfId="3378"/>
    <cellStyle name="Calculation 3 3 6 6 2" xfId="3379"/>
    <cellStyle name="Calculation 3 3 6 7" xfId="3380"/>
    <cellStyle name="Calculation 3 3 6 8" xfId="3381"/>
    <cellStyle name="Calculation 3 3 7" xfId="3382"/>
    <cellStyle name="Calculation 3 3 7 2" xfId="3383"/>
    <cellStyle name="Calculation 3 3 7 2 2" xfId="3384"/>
    <cellStyle name="Calculation 3 3 7 2 2 2" xfId="3385"/>
    <cellStyle name="Calculation 3 3 7 2 2 3" xfId="3386"/>
    <cellStyle name="Calculation 3 3 7 2 2 4" xfId="3387"/>
    <cellStyle name="Calculation 3 3 7 2 2 5" xfId="3388"/>
    <cellStyle name="Calculation 3 3 7 2 3" xfId="3389"/>
    <cellStyle name="Calculation 3 3 7 2 3 2" xfId="3390"/>
    <cellStyle name="Calculation 3 3 7 2 3 3" xfId="3391"/>
    <cellStyle name="Calculation 3 3 7 2 3 4" xfId="3392"/>
    <cellStyle name="Calculation 3 3 7 2 3 5" xfId="3393"/>
    <cellStyle name="Calculation 3 3 7 2 4" xfId="3394"/>
    <cellStyle name="Calculation 3 3 7 2 4 2" xfId="3395"/>
    <cellStyle name="Calculation 3 3 7 2 5" xfId="3396"/>
    <cellStyle name="Calculation 3 3 7 2 5 2" xfId="3397"/>
    <cellStyle name="Calculation 3 3 7 2 6" xfId="3398"/>
    <cellStyle name="Calculation 3 3 7 2 7" xfId="3399"/>
    <cellStyle name="Calculation 3 3 7 3" xfId="3400"/>
    <cellStyle name="Calculation 3 3 7 3 2" xfId="3401"/>
    <cellStyle name="Calculation 3 3 7 3 3" xfId="3402"/>
    <cellStyle name="Calculation 3 3 7 3 4" xfId="3403"/>
    <cellStyle name="Calculation 3 3 7 3 5" xfId="3404"/>
    <cellStyle name="Calculation 3 3 7 4" xfId="3405"/>
    <cellStyle name="Calculation 3 3 7 4 2" xfId="3406"/>
    <cellStyle name="Calculation 3 3 7 4 3" xfId="3407"/>
    <cellStyle name="Calculation 3 3 7 4 4" xfId="3408"/>
    <cellStyle name="Calculation 3 3 7 4 5" xfId="3409"/>
    <cellStyle name="Calculation 3 3 7 5" xfId="3410"/>
    <cellStyle name="Calculation 3 3 7 5 2" xfId="3411"/>
    <cellStyle name="Calculation 3 3 7 6" xfId="3412"/>
    <cellStyle name="Calculation 3 3 7 6 2" xfId="3413"/>
    <cellStyle name="Calculation 3 3 7 7" xfId="3414"/>
    <cellStyle name="Calculation 3 3 7 8" xfId="3415"/>
    <cellStyle name="Calculation 3 3 8" xfId="3416"/>
    <cellStyle name="Calculation 3 3 8 2" xfId="3417"/>
    <cellStyle name="Calculation 3 3 8 2 2" xfId="3418"/>
    <cellStyle name="Calculation 3 3 8 2 2 2" xfId="3419"/>
    <cellStyle name="Calculation 3 3 8 2 2 3" xfId="3420"/>
    <cellStyle name="Calculation 3 3 8 2 2 4" xfId="3421"/>
    <cellStyle name="Calculation 3 3 8 2 2 5" xfId="3422"/>
    <cellStyle name="Calculation 3 3 8 2 3" xfId="3423"/>
    <cellStyle name="Calculation 3 3 8 2 3 2" xfId="3424"/>
    <cellStyle name="Calculation 3 3 8 2 3 3" xfId="3425"/>
    <cellStyle name="Calculation 3 3 8 2 3 4" xfId="3426"/>
    <cellStyle name="Calculation 3 3 8 2 3 5" xfId="3427"/>
    <cellStyle name="Calculation 3 3 8 2 4" xfId="3428"/>
    <cellStyle name="Calculation 3 3 8 2 4 2" xfId="3429"/>
    <cellStyle name="Calculation 3 3 8 2 5" xfId="3430"/>
    <cellStyle name="Calculation 3 3 8 2 5 2" xfId="3431"/>
    <cellStyle name="Calculation 3 3 8 2 6" xfId="3432"/>
    <cellStyle name="Calculation 3 3 8 2 7" xfId="3433"/>
    <cellStyle name="Calculation 3 3 8 3" xfId="3434"/>
    <cellStyle name="Calculation 3 3 8 3 2" xfId="3435"/>
    <cellStyle name="Calculation 3 3 8 3 3" xfId="3436"/>
    <cellStyle name="Calculation 3 3 8 3 4" xfId="3437"/>
    <cellStyle name="Calculation 3 3 8 3 5" xfId="3438"/>
    <cellStyle name="Calculation 3 3 8 4" xfId="3439"/>
    <cellStyle name="Calculation 3 3 8 4 2" xfId="3440"/>
    <cellStyle name="Calculation 3 3 8 4 3" xfId="3441"/>
    <cellStyle name="Calculation 3 3 8 4 4" xfId="3442"/>
    <cellStyle name="Calculation 3 3 8 4 5" xfId="3443"/>
    <cellStyle name="Calculation 3 3 8 5" xfId="3444"/>
    <cellStyle name="Calculation 3 3 8 5 2" xfId="3445"/>
    <cellStyle name="Calculation 3 3 8 6" xfId="3446"/>
    <cellStyle name="Calculation 3 3 8 6 2" xfId="3447"/>
    <cellStyle name="Calculation 3 3 8 7" xfId="3448"/>
    <cellStyle name="Calculation 3 3 8 8" xfId="3449"/>
    <cellStyle name="Calculation 3 3 9" xfId="3450"/>
    <cellStyle name="Calculation 3 3 9 2" xfId="3451"/>
    <cellStyle name="Calculation 3 3 9 2 2" xfId="3452"/>
    <cellStyle name="Calculation 3 3 9 2 2 2" xfId="3453"/>
    <cellStyle name="Calculation 3 3 9 2 2 3" xfId="3454"/>
    <cellStyle name="Calculation 3 3 9 2 2 4" xfId="3455"/>
    <cellStyle name="Calculation 3 3 9 2 2 5" xfId="3456"/>
    <cellStyle name="Calculation 3 3 9 2 3" xfId="3457"/>
    <cellStyle name="Calculation 3 3 9 2 3 2" xfId="3458"/>
    <cellStyle name="Calculation 3 3 9 2 3 3" xfId="3459"/>
    <cellStyle name="Calculation 3 3 9 2 3 4" xfId="3460"/>
    <cellStyle name="Calculation 3 3 9 2 3 5" xfId="3461"/>
    <cellStyle name="Calculation 3 3 9 2 4" xfId="3462"/>
    <cellStyle name="Calculation 3 3 9 2 4 2" xfId="3463"/>
    <cellStyle name="Calculation 3 3 9 2 5" xfId="3464"/>
    <cellStyle name="Calculation 3 3 9 2 5 2" xfId="3465"/>
    <cellStyle name="Calculation 3 3 9 2 6" xfId="3466"/>
    <cellStyle name="Calculation 3 3 9 2 7" xfId="3467"/>
    <cellStyle name="Calculation 3 3 9 3" xfId="3468"/>
    <cellStyle name="Calculation 3 3 9 3 2" xfId="3469"/>
    <cellStyle name="Calculation 3 3 9 3 3" xfId="3470"/>
    <cellStyle name="Calculation 3 3 9 3 4" xfId="3471"/>
    <cellStyle name="Calculation 3 3 9 3 5" xfId="3472"/>
    <cellStyle name="Calculation 3 3 9 4" xfId="3473"/>
    <cellStyle name="Calculation 3 3 9 4 2" xfId="3474"/>
    <cellStyle name="Calculation 3 3 9 4 3" xfId="3475"/>
    <cellStyle name="Calculation 3 3 9 4 4" xfId="3476"/>
    <cellStyle name="Calculation 3 3 9 4 5" xfId="3477"/>
    <cellStyle name="Calculation 3 3 9 5" xfId="3478"/>
    <cellStyle name="Calculation 3 3 9 5 2" xfId="3479"/>
    <cellStyle name="Calculation 3 3 9 6" xfId="3480"/>
    <cellStyle name="Calculation 3 3 9 6 2" xfId="3481"/>
    <cellStyle name="Calculation 3 3 9 7" xfId="3482"/>
    <cellStyle name="Calculation 3 3 9 8" xfId="3483"/>
    <cellStyle name="Calculation 3 4" xfId="3484"/>
    <cellStyle name="Calculation 3 4 2" xfId="3485"/>
    <cellStyle name="Calculation 3 5" xfId="3486"/>
    <cellStyle name="Calculation 3 5 2" xfId="3487"/>
    <cellStyle name="Calculation 3 6" xfId="3488"/>
    <cellStyle name="Calculation 3 7" xfId="3489"/>
    <cellStyle name="Calculation 3 7 2" xfId="3490"/>
    <cellStyle name="Calculation 3_T-straight with PEDs adjustor" xfId="3491"/>
    <cellStyle name="Calculation 4" xfId="3492"/>
    <cellStyle name="Calculation 4 2" xfId="3493"/>
    <cellStyle name="Calculation 4 2 10" xfId="3494"/>
    <cellStyle name="Calculation 4 2 10 2" xfId="3495"/>
    <cellStyle name="Calculation 4 2 10 2 2" xfId="3496"/>
    <cellStyle name="Calculation 4 2 10 2 2 2" xfId="3497"/>
    <cellStyle name="Calculation 4 2 10 2 2 3" xfId="3498"/>
    <cellStyle name="Calculation 4 2 10 2 2 4" xfId="3499"/>
    <cellStyle name="Calculation 4 2 10 2 2 5" xfId="3500"/>
    <cellStyle name="Calculation 4 2 10 2 3" xfId="3501"/>
    <cellStyle name="Calculation 4 2 10 2 3 2" xfId="3502"/>
    <cellStyle name="Calculation 4 2 10 2 3 3" xfId="3503"/>
    <cellStyle name="Calculation 4 2 10 2 3 4" xfId="3504"/>
    <cellStyle name="Calculation 4 2 10 2 3 5" xfId="3505"/>
    <cellStyle name="Calculation 4 2 10 2 4" xfId="3506"/>
    <cellStyle name="Calculation 4 2 10 2 4 2" xfId="3507"/>
    <cellStyle name="Calculation 4 2 10 2 5" xfId="3508"/>
    <cellStyle name="Calculation 4 2 10 2 5 2" xfId="3509"/>
    <cellStyle name="Calculation 4 2 10 2 6" xfId="3510"/>
    <cellStyle name="Calculation 4 2 10 2 7" xfId="3511"/>
    <cellStyle name="Calculation 4 2 10 3" xfId="3512"/>
    <cellStyle name="Calculation 4 2 10 3 2" xfId="3513"/>
    <cellStyle name="Calculation 4 2 10 3 3" xfId="3514"/>
    <cellStyle name="Calculation 4 2 10 3 4" xfId="3515"/>
    <cellStyle name="Calculation 4 2 10 3 5" xfId="3516"/>
    <cellStyle name="Calculation 4 2 10 4" xfId="3517"/>
    <cellStyle name="Calculation 4 2 10 4 2" xfId="3518"/>
    <cellStyle name="Calculation 4 2 10 4 3" xfId="3519"/>
    <cellStyle name="Calculation 4 2 10 4 4" xfId="3520"/>
    <cellStyle name="Calculation 4 2 10 4 5" xfId="3521"/>
    <cellStyle name="Calculation 4 2 10 5" xfId="3522"/>
    <cellStyle name="Calculation 4 2 10 5 2" xfId="3523"/>
    <cellStyle name="Calculation 4 2 10 6" xfId="3524"/>
    <cellStyle name="Calculation 4 2 10 6 2" xfId="3525"/>
    <cellStyle name="Calculation 4 2 10 7" xfId="3526"/>
    <cellStyle name="Calculation 4 2 10 8" xfId="3527"/>
    <cellStyle name="Calculation 4 2 11" xfId="3528"/>
    <cellStyle name="Calculation 4 2 11 2" xfId="3529"/>
    <cellStyle name="Calculation 4 2 11 2 2" xfId="3530"/>
    <cellStyle name="Calculation 4 2 11 2 2 2" xfId="3531"/>
    <cellStyle name="Calculation 4 2 11 2 2 3" xfId="3532"/>
    <cellStyle name="Calculation 4 2 11 2 2 4" xfId="3533"/>
    <cellStyle name="Calculation 4 2 11 2 2 5" xfId="3534"/>
    <cellStyle name="Calculation 4 2 11 2 3" xfId="3535"/>
    <cellStyle name="Calculation 4 2 11 2 3 2" xfId="3536"/>
    <cellStyle name="Calculation 4 2 11 2 3 3" xfId="3537"/>
    <cellStyle name="Calculation 4 2 11 2 3 4" xfId="3538"/>
    <cellStyle name="Calculation 4 2 11 2 3 5" xfId="3539"/>
    <cellStyle name="Calculation 4 2 11 2 4" xfId="3540"/>
    <cellStyle name="Calculation 4 2 11 2 4 2" xfId="3541"/>
    <cellStyle name="Calculation 4 2 11 2 5" xfId="3542"/>
    <cellStyle name="Calculation 4 2 11 2 5 2" xfId="3543"/>
    <cellStyle name="Calculation 4 2 11 2 6" xfId="3544"/>
    <cellStyle name="Calculation 4 2 11 2 7" xfId="3545"/>
    <cellStyle name="Calculation 4 2 11 3" xfId="3546"/>
    <cellStyle name="Calculation 4 2 11 3 2" xfId="3547"/>
    <cellStyle name="Calculation 4 2 11 3 3" xfId="3548"/>
    <cellStyle name="Calculation 4 2 11 3 4" xfId="3549"/>
    <cellStyle name="Calculation 4 2 11 3 5" xfId="3550"/>
    <cellStyle name="Calculation 4 2 11 4" xfId="3551"/>
    <cellStyle name="Calculation 4 2 11 4 2" xfId="3552"/>
    <cellStyle name="Calculation 4 2 11 4 3" xfId="3553"/>
    <cellStyle name="Calculation 4 2 11 4 4" xfId="3554"/>
    <cellStyle name="Calculation 4 2 11 4 5" xfId="3555"/>
    <cellStyle name="Calculation 4 2 11 5" xfId="3556"/>
    <cellStyle name="Calculation 4 2 11 5 2" xfId="3557"/>
    <cellStyle name="Calculation 4 2 11 6" xfId="3558"/>
    <cellStyle name="Calculation 4 2 11 6 2" xfId="3559"/>
    <cellStyle name="Calculation 4 2 11 7" xfId="3560"/>
    <cellStyle name="Calculation 4 2 11 8" xfId="3561"/>
    <cellStyle name="Calculation 4 2 12" xfId="3562"/>
    <cellStyle name="Calculation 4 2 12 2" xfId="3563"/>
    <cellStyle name="Calculation 4 2 12 2 2" xfId="3564"/>
    <cellStyle name="Calculation 4 2 12 2 2 2" xfId="3565"/>
    <cellStyle name="Calculation 4 2 12 2 2 3" xfId="3566"/>
    <cellStyle name="Calculation 4 2 12 2 2 4" xfId="3567"/>
    <cellStyle name="Calculation 4 2 12 2 2 5" xfId="3568"/>
    <cellStyle name="Calculation 4 2 12 2 3" xfId="3569"/>
    <cellStyle name="Calculation 4 2 12 2 3 2" xfId="3570"/>
    <cellStyle name="Calculation 4 2 12 2 3 3" xfId="3571"/>
    <cellStyle name="Calculation 4 2 12 2 3 4" xfId="3572"/>
    <cellStyle name="Calculation 4 2 12 2 3 5" xfId="3573"/>
    <cellStyle name="Calculation 4 2 12 2 4" xfId="3574"/>
    <cellStyle name="Calculation 4 2 12 2 4 2" xfId="3575"/>
    <cellStyle name="Calculation 4 2 12 2 5" xfId="3576"/>
    <cellStyle name="Calculation 4 2 12 2 5 2" xfId="3577"/>
    <cellStyle name="Calculation 4 2 12 2 6" xfId="3578"/>
    <cellStyle name="Calculation 4 2 12 2 7" xfId="3579"/>
    <cellStyle name="Calculation 4 2 12 3" xfId="3580"/>
    <cellStyle name="Calculation 4 2 12 3 2" xfId="3581"/>
    <cellStyle name="Calculation 4 2 12 3 3" xfId="3582"/>
    <cellStyle name="Calculation 4 2 12 3 4" xfId="3583"/>
    <cellStyle name="Calculation 4 2 12 3 5" xfId="3584"/>
    <cellStyle name="Calculation 4 2 12 4" xfId="3585"/>
    <cellStyle name="Calculation 4 2 12 4 2" xfId="3586"/>
    <cellStyle name="Calculation 4 2 12 4 3" xfId="3587"/>
    <cellStyle name="Calculation 4 2 12 4 4" xfId="3588"/>
    <cellStyle name="Calculation 4 2 12 4 5" xfId="3589"/>
    <cellStyle name="Calculation 4 2 12 5" xfId="3590"/>
    <cellStyle name="Calculation 4 2 12 5 2" xfId="3591"/>
    <cellStyle name="Calculation 4 2 12 6" xfId="3592"/>
    <cellStyle name="Calculation 4 2 12 6 2" xfId="3593"/>
    <cellStyle name="Calculation 4 2 12 7" xfId="3594"/>
    <cellStyle name="Calculation 4 2 12 8" xfId="3595"/>
    <cellStyle name="Calculation 4 2 13" xfId="3596"/>
    <cellStyle name="Calculation 4 2 13 2" xfId="3597"/>
    <cellStyle name="Calculation 4 2 13 2 2" xfId="3598"/>
    <cellStyle name="Calculation 4 2 13 2 2 2" xfId="3599"/>
    <cellStyle name="Calculation 4 2 13 2 2 3" xfId="3600"/>
    <cellStyle name="Calculation 4 2 13 2 2 4" xfId="3601"/>
    <cellStyle name="Calculation 4 2 13 2 2 5" xfId="3602"/>
    <cellStyle name="Calculation 4 2 13 2 3" xfId="3603"/>
    <cellStyle name="Calculation 4 2 13 2 3 2" xfId="3604"/>
    <cellStyle name="Calculation 4 2 13 2 3 3" xfId="3605"/>
    <cellStyle name="Calculation 4 2 13 2 3 4" xfId="3606"/>
    <cellStyle name="Calculation 4 2 13 2 3 5" xfId="3607"/>
    <cellStyle name="Calculation 4 2 13 2 4" xfId="3608"/>
    <cellStyle name="Calculation 4 2 13 2 4 2" xfId="3609"/>
    <cellStyle name="Calculation 4 2 13 2 5" xfId="3610"/>
    <cellStyle name="Calculation 4 2 13 2 5 2" xfId="3611"/>
    <cellStyle name="Calculation 4 2 13 2 6" xfId="3612"/>
    <cellStyle name="Calculation 4 2 13 2 7" xfId="3613"/>
    <cellStyle name="Calculation 4 2 13 3" xfId="3614"/>
    <cellStyle name="Calculation 4 2 13 3 2" xfId="3615"/>
    <cellStyle name="Calculation 4 2 13 3 3" xfId="3616"/>
    <cellStyle name="Calculation 4 2 13 3 4" xfId="3617"/>
    <cellStyle name="Calculation 4 2 13 3 5" xfId="3618"/>
    <cellStyle name="Calculation 4 2 13 4" xfId="3619"/>
    <cellStyle name="Calculation 4 2 13 4 2" xfId="3620"/>
    <cellStyle name="Calculation 4 2 13 4 3" xfId="3621"/>
    <cellStyle name="Calculation 4 2 13 4 4" xfId="3622"/>
    <cellStyle name="Calculation 4 2 13 4 5" xfId="3623"/>
    <cellStyle name="Calculation 4 2 13 5" xfId="3624"/>
    <cellStyle name="Calculation 4 2 13 5 2" xfId="3625"/>
    <cellStyle name="Calculation 4 2 13 6" xfId="3626"/>
    <cellStyle name="Calculation 4 2 13 6 2" xfId="3627"/>
    <cellStyle name="Calculation 4 2 13 7" xfId="3628"/>
    <cellStyle name="Calculation 4 2 13 8" xfId="3629"/>
    <cellStyle name="Calculation 4 2 14" xfId="3630"/>
    <cellStyle name="Calculation 4 2 14 2" xfId="3631"/>
    <cellStyle name="Calculation 4 2 14 2 2" xfId="3632"/>
    <cellStyle name="Calculation 4 2 14 2 2 2" xfId="3633"/>
    <cellStyle name="Calculation 4 2 14 2 2 3" xfId="3634"/>
    <cellStyle name="Calculation 4 2 14 2 2 4" xfId="3635"/>
    <cellStyle name="Calculation 4 2 14 2 2 5" xfId="3636"/>
    <cellStyle name="Calculation 4 2 14 2 3" xfId="3637"/>
    <cellStyle name="Calculation 4 2 14 2 3 2" xfId="3638"/>
    <cellStyle name="Calculation 4 2 14 2 3 3" xfId="3639"/>
    <cellStyle name="Calculation 4 2 14 2 3 4" xfId="3640"/>
    <cellStyle name="Calculation 4 2 14 2 3 5" xfId="3641"/>
    <cellStyle name="Calculation 4 2 14 2 4" xfId="3642"/>
    <cellStyle name="Calculation 4 2 14 2 4 2" xfId="3643"/>
    <cellStyle name="Calculation 4 2 14 2 5" xfId="3644"/>
    <cellStyle name="Calculation 4 2 14 2 5 2" xfId="3645"/>
    <cellStyle name="Calculation 4 2 14 2 6" xfId="3646"/>
    <cellStyle name="Calculation 4 2 14 2 7" xfId="3647"/>
    <cellStyle name="Calculation 4 2 14 3" xfId="3648"/>
    <cellStyle name="Calculation 4 2 14 3 2" xfId="3649"/>
    <cellStyle name="Calculation 4 2 14 3 3" xfId="3650"/>
    <cellStyle name="Calculation 4 2 14 3 4" xfId="3651"/>
    <cellStyle name="Calculation 4 2 14 3 5" xfId="3652"/>
    <cellStyle name="Calculation 4 2 14 4" xfId="3653"/>
    <cellStyle name="Calculation 4 2 14 4 2" xfId="3654"/>
    <cellStyle name="Calculation 4 2 14 4 3" xfId="3655"/>
    <cellStyle name="Calculation 4 2 14 4 4" xfId="3656"/>
    <cellStyle name="Calculation 4 2 14 4 5" xfId="3657"/>
    <cellStyle name="Calculation 4 2 14 5" xfId="3658"/>
    <cellStyle name="Calculation 4 2 14 5 2" xfId="3659"/>
    <cellStyle name="Calculation 4 2 14 6" xfId="3660"/>
    <cellStyle name="Calculation 4 2 14 6 2" xfId="3661"/>
    <cellStyle name="Calculation 4 2 14 7" xfId="3662"/>
    <cellStyle name="Calculation 4 2 14 8" xfId="3663"/>
    <cellStyle name="Calculation 4 2 15" xfId="3664"/>
    <cellStyle name="Calculation 4 2 15 2" xfId="3665"/>
    <cellStyle name="Calculation 4 2 15 2 2" xfId="3666"/>
    <cellStyle name="Calculation 4 2 15 2 3" xfId="3667"/>
    <cellStyle name="Calculation 4 2 15 2 4" xfId="3668"/>
    <cellStyle name="Calculation 4 2 15 2 5" xfId="3669"/>
    <cellStyle name="Calculation 4 2 15 3" xfId="3670"/>
    <cellStyle name="Calculation 4 2 15 3 2" xfId="3671"/>
    <cellStyle name="Calculation 4 2 15 3 3" xfId="3672"/>
    <cellStyle name="Calculation 4 2 15 3 4" xfId="3673"/>
    <cellStyle name="Calculation 4 2 15 3 5" xfId="3674"/>
    <cellStyle name="Calculation 4 2 15 4" xfId="3675"/>
    <cellStyle name="Calculation 4 2 15 4 2" xfId="3676"/>
    <cellStyle name="Calculation 4 2 15 5" xfId="3677"/>
    <cellStyle name="Calculation 4 2 15 5 2" xfId="3678"/>
    <cellStyle name="Calculation 4 2 15 6" xfId="3679"/>
    <cellStyle name="Calculation 4 2 15 7" xfId="3680"/>
    <cellStyle name="Calculation 4 2 16" xfId="3681"/>
    <cellStyle name="Calculation 4 2 16 2" xfId="3682"/>
    <cellStyle name="Calculation 4 2 16 3" xfId="3683"/>
    <cellStyle name="Calculation 4 2 16 4" xfId="3684"/>
    <cellStyle name="Calculation 4 2 16 5" xfId="3685"/>
    <cellStyle name="Calculation 4 2 17" xfId="3686"/>
    <cellStyle name="Calculation 4 2 17 2" xfId="3687"/>
    <cellStyle name="Calculation 4 2 17 3" xfId="3688"/>
    <cellStyle name="Calculation 4 2 17 4" xfId="3689"/>
    <cellStyle name="Calculation 4 2 17 5" xfId="3690"/>
    <cellStyle name="Calculation 4 2 18" xfId="3691"/>
    <cellStyle name="Calculation 4 2 18 2" xfId="3692"/>
    <cellStyle name="Calculation 4 2 19" xfId="3693"/>
    <cellStyle name="Calculation 4 2 19 2" xfId="3694"/>
    <cellStyle name="Calculation 4 2 2" xfId="3695"/>
    <cellStyle name="Calculation 4 2 2 2" xfId="3696"/>
    <cellStyle name="Calculation 4 2 2 2 2" xfId="3697"/>
    <cellStyle name="Calculation 4 2 2 2 2 2" xfId="3698"/>
    <cellStyle name="Calculation 4 2 2 2 2 3" xfId="3699"/>
    <cellStyle name="Calculation 4 2 2 2 2 4" xfId="3700"/>
    <cellStyle name="Calculation 4 2 2 2 2 5" xfId="3701"/>
    <cellStyle name="Calculation 4 2 2 2 3" xfId="3702"/>
    <cellStyle name="Calculation 4 2 2 2 3 2" xfId="3703"/>
    <cellStyle name="Calculation 4 2 2 2 3 3" xfId="3704"/>
    <cellStyle name="Calculation 4 2 2 2 3 4" xfId="3705"/>
    <cellStyle name="Calculation 4 2 2 2 3 5" xfId="3706"/>
    <cellStyle name="Calculation 4 2 2 2 4" xfId="3707"/>
    <cellStyle name="Calculation 4 2 2 2 4 2" xfId="3708"/>
    <cellStyle name="Calculation 4 2 2 2 5" xfId="3709"/>
    <cellStyle name="Calculation 4 2 2 2 5 2" xfId="3710"/>
    <cellStyle name="Calculation 4 2 2 2 6" xfId="3711"/>
    <cellStyle name="Calculation 4 2 2 2 7" xfId="3712"/>
    <cellStyle name="Calculation 4 2 2 3" xfId="3713"/>
    <cellStyle name="Calculation 4 2 2 3 2" xfId="3714"/>
    <cellStyle name="Calculation 4 2 2 3 3" xfId="3715"/>
    <cellStyle name="Calculation 4 2 2 3 4" xfId="3716"/>
    <cellStyle name="Calculation 4 2 2 3 5" xfId="3717"/>
    <cellStyle name="Calculation 4 2 2 4" xfId="3718"/>
    <cellStyle name="Calculation 4 2 2 4 2" xfId="3719"/>
    <cellStyle name="Calculation 4 2 2 4 3" xfId="3720"/>
    <cellStyle name="Calculation 4 2 2 4 4" xfId="3721"/>
    <cellStyle name="Calculation 4 2 2 4 5" xfId="3722"/>
    <cellStyle name="Calculation 4 2 2 5" xfId="3723"/>
    <cellStyle name="Calculation 4 2 2 5 2" xfId="3724"/>
    <cellStyle name="Calculation 4 2 2 6" xfId="3725"/>
    <cellStyle name="Calculation 4 2 2 6 2" xfId="3726"/>
    <cellStyle name="Calculation 4 2 2 7" xfId="3727"/>
    <cellStyle name="Calculation 4 2 2 8" xfId="3728"/>
    <cellStyle name="Calculation 4 2 20" xfId="3729"/>
    <cellStyle name="Calculation 4 2 21" xfId="3730"/>
    <cellStyle name="Calculation 4 2 3" xfId="3731"/>
    <cellStyle name="Calculation 4 2 3 2" xfId="3732"/>
    <cellStyle name="Calculation 4 2 3 2 2" xfId="3733"/>
    <cellStyle name="Calculation 4 2 3 2 2 2" xfId="3734"/>
    <cellStyle name="Calculation 4 2 3 2 2 3" xfId="3735"/>
    <cellStyle name="Calculation 4 2 3 2 2 4" xfId="3736"/>
    <cellStyle name="Calculation 4 2 3 2 2 5" xfId="3737"/>
    <cellStyle name="Calculation 4 2 3 2 3" xfId="3738"/>
    <cellStyle name="Calculation 4 2 3 2 3 2" xfId="3739"/>
    <cellStyle name="Calculation 4 2 3 2 3 3" xfId="3740"/>
    <cellStyle name="Calculation 4 2 3 2 3 4" xfId="3741"/>
    <cellStyle name="Calculation 4 2 3 2 3 5" xfId="3742"/>
    <cellStyle name="Calculation 4 2 3 2 4" xfId="3743"/>
    <cellStyle name="Calculation 4 2 3 2 4 2" xfId="3744"/>
    <cellStyle name="Calculation 4 2 3 2 5" xfId="3745"/>
    <cellStyle name="Calculation 4 2 3 2 5 2" xfId="3746"/>
    <cellStyle name="Calculation 4 2 3 2 6" xfId="3747"/>
    <cellStyle name="Calculation 4 2 3 2 7" xfId="3748"/>
    <cellStyle name="Calculation 4 2 3 3" xfId="3749"/>
    <cellStyle name="Calculation 4 2 3 3 2" xfId="3750"/>
    <cellStyle name="Calculation 4 2 3 3 3" xfId="3751"/>
    <cellStyle name="Calculation 4 2 3 3 4" xfId="3752"/>
    <cellStyle name="Calculation 4 2 3 3 5" xfId="3753"/>
    <cellStyle name="Calculation 4 2 3 4" xfId="3754"/>
    <cellStyle name="Calculation 4 2 3 4 2" xfId="3755"/>
    <cellStyle name="Calculation 4 2 3 4 3" xfId="3756"/>
    <cellStyle name="Calculation 4 2 3 4 4" xfId="3757"/>
    <cellStyle name="Calculation 4 2 3 4 5" xfId="3758"/>
    <cellStyle name="Calculation 4 2 3 5" xfId="3759"/>
    <cellStyle name="Calculation 4 2 3 5 2" xfId="3760"/>
    <cellStyle name="Calculation 4 2 3 6" xfId="3761"/>
    <cellStyle name="Calculation 4 2 3 6 2" xfId="3762"/>
    <cellStyle name="Calculation 4 2 3 7" xfId="3763"/>
    <cellStyle name="Calculation 4 2 3 8" xfId="3764"/>
    <cellStyle name="Calculation 4 2 4" xfId="3765"/>
    <cellStyle name="Calculation 4 2 4 2" xfId="3766"/>
    <cellStyle name="Calculation 4 2 4 2 2" xfId="3767"/>
    <cellStyle name="Calculation 4 2 4 2 2 2" xfId="3768"/>
    <cellStyle name="Calculation 4 2 4 2 2 3" xfId="3769"/>
    <cellStyle name="Calculation 4 2 4 2 2 4" xfId="3770"/>
    <cellStyle name="Calculation 4 2 4 2 2 5" xfId="3771"/>
    <cellStyle name="Calculation 4 2 4 2 3" xfId="3772"/>
    <cellStyle name="Calculation 4 2 4 2 3 2" xfId="3773"/>
    <cellStyle name="Calculation 4 2 4 2 3 3" xfId="3774"/>
    <cellStyle name="Calculation 4 2 4 2 3 4" xfId="3775"/>
    <cellStyle name="Calculation 4 2 4 2 3 5" xfId="3776"/>
    <cellStyle name="Calculation 4 2 4 2 4" xfId="3777"/>
    <cellStyle name="Calculation 4 2 4 2 4 2" xfId="3778"/>
    <cellStyle name="Calculation 4 2 4 2 5" xfId="3779"/>
    <cellStyle name="Calculation 4 2 4 2 5 2" xfId="3780"/>
    <cellStyle name="Calculation 4 2 4 2 6" xfId="3781"/>
    <cellStyle name="Calculation 4 2 4 2 7" xfId="3782"/>
    <cellStyle name="Calculation 4 2 4 3" xfId="3783"/>
    <cellStyle name="Calculation 4 2 4 3 2" xfId="3784"/>
    <cellStyle name="Calculation 4 2 4 3 3" xfId="3785"/>
    <cellStyle name="Calculation 4 2 4 3 4" xfId="3786"/>
    <cellStyle name="Calculation 4 2 4 3 5" xfId="3787"/>
    <cellStyle name="Calculation 4 2 4 4" xfId="3788"/>
    <cellStyle name="Calculation 4 2 4 4 2" xfId="3789"/>
    <cellStyle name="Calculation 4 2 4 4 3" xfId="3790"/>
    <cellStyle name="Calculation 4 2 4 4 4" xfId="3791"/>
    <cellStyle name="Calculation 4 2 4 4 5" xfId="3792"/>
    <cellStyle name="Calculation 4 2 4 5" xfId="3793"/>
    <cellStyle name="Calculation 4 2 4 5 2" xfId="3794"/>
    <cellStyle name="Calculation 4 2 4 6" xfId="3795"/>
    <cellStyle name="Calculation 4 2 4 6 2" xfId="3796"/>
    <cellStyle name="Calculation 4 2 4 7" xfId="3797"/>
    <cellStyle name="Calculation 4 2 4 8" xfId="3798"/>
    <cellStyle name="Calculation 4 2 5" xfId="3799"/>
    <cellStyle name="Calculation 4 2 5 2" xfId="3800"/>
    <cellStyle name="Calculation 4 2 5 2 2" xfId="3801"/>
    <cellStyle name="Calculation 4 2 5 2 2 2" xfId="3802"/>
    <cellStyle name="Calculation 4 2 5 2 2 3" xfId="3803"/>
    <cellStyle name="Calculation 4 2 5 2 2 4" xfId="3804"/>
    <cellStyle name="Calculation 4 2 5 2 2 5" xfId="3805"/>
    <cellStyle name="Calculation 4 2 5 2 3" xfId="3806"/>
    <cellStyle name="Calculation 4 2 5 2 3 2" xfId="3807"/>
    <cellStyle name="Calculation 4 2 5 2 3 3" xfId="3808"/>
    <cellStyle name="Calculation 4 2 5 2 3 4" xfId="3809"/>
    <cellStyle name="Calculation 4 2 5 2 3 5" xfId="3810"/>
    <cellStyle name="Calculation 4 2 5 2 4" xfId="3811"/>
    <cellStyle name="Calculation 4 2 5 2 4 2" xfId="3812"/>
    <cellStyle name="Calculation 4 2 5 2 5" xfId="3813"/>
    <cellStyle name="Calculation 4 2 5 2 5 2" xfId="3814"/>
    <cellStyle name="Calculation 4 2 5 2 6" xfId="3815"/>
    <cellStyle name="Calculation 4 2 5 2 7" xfId="3816"/>
    <cellStyle name="Calculation 4 2 5 3" xfId="3817"/>
    <cellStyle name="Calculation 4 2 5 3 2" xfId="3818"/>
    <cellStyle name="Calculation 4 2 5 3 3" xfId="3819"/>
    <cellStyle name="Calculation 4 2 5 3 4" xfId="3820"/>
    <cellStyle name="Calculation 4 2 5 3 5" xfId="3821"/>
    <cellStyle name="Calculation 4 2 5 4" xfId="3822"/>
    <cellStyle name="Calculation 4 2 5 4 2" xfId="3823"/>
    <cellStyle name="Calculation 4 2 5 4 3" xfId="3824"/>
    <cellStyle name="Calculation 4 2 5 4 4" xfId="3825"/>
    <cellStyle name="Calculation 4 2 5 4 5" xfId="3826"/>
    <cellStyle name="Calculation 4 2 5 5" xfId="3827"/>
    <cellStyle name="Calculation 4 2 5 5 2" xfId="3828"/>
    <cellStyle name="Calculation 4 2 5 6" xfId="3829"/>
    <cellStyle name="Calculation 4 2 5 6 2" xfId="3830"/>
    <cellStyle name="Calculation 4 2 5 7" xfId="3831"/>
    <cellStyle name="Calculation 4 2 5 8" xfId="3832"/>
    <cellStyle name="Calculation 4 2 6" xfId="3833"/>
    <cellStyle name="Calculation 4 2 6 2" xfId="3834"/>
    <cellStyle name="Calculation 4 2 6 2 2" xfId="3835"/>
    <cellStyle name="Calculation 4 2 6 2 2 2" xfId="3836"/>
    <cellStyle name="Calculation 4 2 6 2 2 3" xfId="3837"/>
    <cellStyle name="Calculation 4 2 6 2 2 4" xfId="3838"/>
    <cellStyle name="Calculation 4 2 6 2 2 5" xfId="3839"/>
    <cellStyle name="Calculation 4 2 6 2 3" xfId="3840"/>
    <cellStyle name="Calculation 4 2 6 2 3 2" xfId="3841"/>
    <cellStyle name="Calculation 4 2 6 2 3 3" xfId="3842"/>
    <cellStyle name="Calculation 4 2 6 2 3 4" xfId="3843"/>
    <cellStyle name="Calculation 4 2 6 2 3 5" xfId="3844"/>
    <cellStyle name="Calculation 4 2 6 2 4" xfId="3845"/>
    <cellStyle name="Calculation 4 2 6 2 4 2" xfId="3846"/>
    <cellStyle name="Calculation 4 2 6 2 5" xfId="3847"/>
    <cellStyle name="Calculation 4 2 6 2 5 2" xfId="3848"/>
    <cellStyle name="Calculation 4 2 6 2 6" xfId="3849"/>
    <cellStyle name="Calculation 4 2 6 2 7" xfId="3850"/>
    <cellStyle name="Calculation 4 2 6 3" xfId="3851"/>
    <cellStyle name="Calculation 4 2 6 3 2" xfId="3852"/>
    <cellStyle name="Calculation 4 2 6 3 3" xfId="3853"/>
    <cellStyle name="Calculation 4 2 6 3 4" xfId="3854"/>
    <cellStyle name="Calculation 4 2 6 3 5" xfId="3855"/>
    <cellStyle name="Calculation 4 2 6 4" xfId="3856"/>
    <cellStyle name="Calculation 4 2 6 4 2" xfId="3857"/>
    <cellStyle name="Calculation 4 2 6 4 3" xfId="3858"/>
    <cellStyle name="Calculation 4 2 6 4 4" xfId="3859"/>
    <cellStyle name="Calculation 4 2 6 4 5" xfId="3860"/>
    <cellStyle name="Calculation 4 2 6 5" xfId="3861"/>
    <cellStyle name="Calculation 4 2 6 5 2" xfId="3862"/>
    <cellStyle name="Calculation 4 2 6 6" xfId="3863"/>
    <cellStyle name="Calculation 4 2 6 6 2" xfId="3864"/>
    <cellStyle name="Calculation 4 2 6 7" xfId="3865"/>
    <cellStyle name="Calculation 4 2 6 8" xfId="3866"/>
    <cellStyle name="Calculation 4 2 7" xfId="3867"/>
    <cellStyle name="Calculation 4 2 7 2" xfId="3868"/>
    <cellStyle name="Calculation 4 2 7 2 2" xfId="3869"/>
    <cellStyle name="Calculation 4 2 7 2 2 2" xfId="3870"/>
    <cellStyle name="Calculation 4 2 7 2 2 3" xfId="3871"/>
    <cellStyle name="Calculation 4 2 7 2 2 4" xfId="3872"/>
    <cellStyle name="Calculation 4 2 7 2 2 5" xfId="3873"/>
    <cellStyle name="Calculation 4 2 7 2 3" xfId="3874"/>
    <cellStyle name="Calculation 4 2 7 2 3 2" xfId="3875"/>
    <cellStyle name="Calculation 4 2 7 2 3 3" xfId="3876"/>
    <cellStyle name="Calculation 4 2 7 2 3 4" xfId="3877"/>
    <cellStyle name="Calculation 4 2 7 2 3 5" xfId="3878"/>
    <cellStyle name="Calculation 4 2 7 2 4" xfId="3879"/>
    <cellStyle name="Calculation 4 2 7 2 4 2" xfId="3880"/>
    <cellStyle name="Calculation 4 2 7 2 5" xfId="3881"/>
    <cellStyle name="Calculation 4 2 7 2 5 2" xfId="3882"/>
    <cellStyle name="Calculation 4 2 7 2 6" xfId="3883"/>
    <cellStyle name="Calculation 4 2 7 2 7" xfId="3884"/>
    <cellStyle name="Calculation 4 2 7 3" xfId="3885"/>
    <cellStyle name="Calculation 4 2 7 3 2" xfId="3886"/>
    <cellStyle name="Calculation 4 2 7 3 3" xfId="3887"/>
    <cellStyle name="Calculation 4 2 7 3 4" xfId="3888"/>
    <cellStyle name="Calculation 4 2 7 3 5" xfId="3889"/>
    <cellStyle name="Calculation 4 2 7 4" xfId="3890"/>
    <cellStyle name="Calculation 4 2 7 4 2" xfId="3891"/>
    <cellStyle name="Calculation 4 2 7 4 3" xfId="3892"/>
    <cellStyle name="Calculation 4 2 7 4 4" xfId="3893"/>
    <cellStyle name="Calculation 4 2 7 4 5" xfId="3894"/>
    <cellStyle name="Calculation 4 2 7 5" xfId="3895"/>
    <cellStyle name="Calculation 4 2 7 5 2" xfId="3896"/>
    <cellStyle name="Calculation 4 2 7 6" xfId="3897"/>
    <cellStyle name="Calculation 4 2 7 6 2" xfId="3898"/>
    <cellStyle name="Calculation 4 2 7 7" xfId="3899"/>
    <cellStyle name="Calculation 4 2 7 8" xfId="3900"/>
    <cellStyle name="Calculation 4 2 8" xfId="3901"/>
    <cellStyle name="Calculation 4 2 8 2" xfId="3902"/>
    <cellStyle name="Calculation 4 2 8 2 2" xfId="3903"/>
    <cellStyle name="Calculation 4 2 8 2 2 2" xfId="3904"/>
    <cellStyle name="Calculation 4 2 8 2 2 3" xfId="3905"/>
    <cellStyle name="Calculation 4 2 8 2 2 4" xfId="3906"/>
    <cellStyle name="Calculation 4 2 8 2 2 5" xfId="3907"/>
    <cellStyle name="Calculation 4 2 8 2 3" xfId="3908"/>
    <cellStyle name="Calculation 4 2 8 2 3 2" xfId="3909"/>
    <cellStyle name="Calculation 4 2 8 2 3 3" xfId="3910"/>
    <cellStyle name="Calculation 4 2 8 2 3 4" xfId="3911"/>
    <cellStyle name="Calculation 4 2 8 2 3 5" xfId="3912"/>
    <cellStyle name="Calculation 4 2 8 2 4" xfId="3913"/>
    <cellStyle name="Calculation 4 2 8 2 4 2" xfId="3914"/>
    <cellStyle name="Calculation 4 2 8 2 5" xfId="3915"/>
    <cellStyle name="Calculation 4 2 8 2 5 2" xfId="3916"/>
    <cellStyle name="Calculation 4 2 8 2 6" xfId="3917"/>
    <cellStyle name="Calculation 4 2 8 2 7" xfId="3918"/>
    <cellStyle name="Calculation 4 2 8 3" xfId="3919"/>
    <cellStyle name="Calculation 4 2 8 3 2" xfId="3920"/>
    <cellStyle name="Calculation 4 2 8 3 3" xfId="3921"/>
    <cellStyle name="Calculation 4 2 8 3 4" xfId="3922"/>
    <cellStyle name="Calculation 4 2 8 3 5" xfId="3923"/>
    <cellStyle name="Calculation 4 2 8 4" xfId="3924"/>
    <cellStyle name="Calculation 4 2 8 4 2" xfId="3925"/>
    <cellStyle name="Calculation 4 2 8 4 3" xfId="3926"/>
    <cellStyle name="Calculation 4 2 8 4 4" xfId="3927"/>
    <cellStyle name="Calculation 4 2 8 4 5" xfId="3928"/>
    <cellStyle name="Calculation 4 2 8 5" xfId="3929"/>
    <cellStyle name="Calculation 4 2 8 5 2" xfId="3930"/>
    <cellStyle name="Calculation 4 2 8 6" xfId="3931"/>
    <cellStyle name="Calculation 4 2 8 6 2" xfId="3932"/>
    <cellStyle name="Calculation 4 2 8 7" xfId="3933"/>
    <cellStyle name="Calculation 4 2 8 8" xfId="3934"/>
    <cellStyle name="Calculation 4 2 9" xfId="3935"/>
    <cellStyle name="Calculation 4 2 9 2" xfId="3936"/>
    <cellStyle name="Calculation 4 2 9 2 2" xfId="3937"/>
    <cellStyle name="Calculation 4 2 9 2 2 2" xfId="3938"/>
    <cellStyle name="Calculation 4 2 9 2 2 3" xfId="3939"/>
    <cellStyle name="Calculation 4 2 9 2 2 4" xfId="3940"/>
    <cellStyle name="Calculation 4 2 9 2 2 5" xfId="3941"/>
    <cellStyle name="Calculation 4 2 9 2 3" xfId="3942"/>
    <cellStyle name="Calculation 4 2 9 2 3 2" xfId="3943"/>
    <cellStyle name="Calculation 4 2 9 2 3 3" xfId="3944"/>
    <cellStyle name="Calculation 4 2 9 2 3 4" xfId="3945"/>
    <cellStyle name="Calculation 4 2 9 2 3 5" xfId="3946"/>
    <cellStyle name="Calculation 4 2 9 2 4" xfId="3947"/>
    <cellStyle name="Calculation 4 2 9 2 4 2" xfId="3948"/>
    <cellStyle name="Calculation 4 2 9 2 5" xfId="3949"/>
    <cellStyle name="Calculation 4 2 9 2 5 2" xfId="3950"/>
    <cellStyle name="Calculation 4 2 9 2 6" xfId="3951"/>
    <cellStyle name="Calculation 4 2 9 2 7" xfId="3952"/>
    <cellStyle name="Calculation 4 2 9 3" xfId="3953"/>
    <cellStyle name="Calculation 4 2 9 3 2" xfId="3954"/>
    <cellStyle name="Calculation 4 2 9 3 3" xfId="3955"/>
    <cellStyle name="Calculation 4 2 9 3 4" xfId="3956"/>
    <cellStyle name="Calculation 4 2 9 3 5" xfId="3957"/>
    <cellStyle name="Calculation 4 2 9 4" xfId="3958"/>
    <cellStyle name="Calculation 4 2 9 4 2" xfId="3959"/>
    <cellStyle name="Calculation 4 2 9 4 3" xfId="3960"/>
    <cellStyle name="Calculation 4 2 9 4 4" xfId="3961"/>
    <cellStyle name="Calculation 4 2 9 4 5" xfId="3962"/>
    <cellStyle name="Calculation 4 2 9 5" xfId="3963"/>
    <cellStyle name="Calculation 4 2 9 5 2" xfId="3964"/>
    <cellStyle name="Calculation 4 2 9 6" xfId="3965"/>
    <cellStyle name="Calculation 4 2 9 6 2" xfId="3966"/>
    <cellStyle name="Calculation 4 2 9 7" xfId="3967"/>
    <cellStyle name="Calculation 4 2 9 8" xfId="3968"/>
    <cellStyle name="Calculation 4 3" xfId="3969"/>
    <cellStyle name="Calculation 4 3 2" xfId="3970"/>
    <cellStyle name="Calculation 4 4" xfId="3971"/>
    <cellStyle name="Calculation 4 4 2" xfId="3972"/>
    <cellStyle name="Calculation 4 5" xfId="3973"/>
    <cellStyle name="Calculation 4 6" xfId="3974"/>
    <cellStyle name="Calculation 4 6 2" xfId="3975"/>
    <cellStyle name="Calculation 4_T-straight with PEDs adjustor" xfId="3976"/>
    <cellStyle name="Calculation 5" xfId="3977"/>
    <cellStyle name="Calculation 5 2" xfId="3978"/>
    <cellStyle name="Calculation 5 2 2" xfId="3979"/>
    <cellStyle name="Calculation 5 3" xfId="3980"/>
    <cellStyle name="Calculation 5 3 2" xfId="3981"/>
    <cellStyle name="Calculation 5 4" xfId="3982"/>
    <cellStyle name="Calculation 6" xfId="3983"/>
    <cellStyle name="Calculation 6 2" xfId="3984"/>
    <cellStyle name="Calculation 7" xfId="3985"/>
    <cellStyle name="Calculation 7 2" xfId="3986"/>
    <cellStyle name="Calculation 8" xfId="3987"/>
    <cellStyle name="Calculation 8 2" xfId="3988"/>
    <cellStyle name="Calculation 9" xfId="3989"/>
    <cellStyle name="Calculation 9 2" xfId="3990"/>
    <cellStyle name="Check Cell 10" xfId="3991"/>
    <cellStyle name="Check Cell 11" xfId="3992"/>
    <cellStyle name="Check Cell 2" xfId="3993"/>
    <cellStyle name="Check Cell 2 2" xfId="3994"/>
    <cellStyle name="Check Cell 2 2 2" xfId="3995"/>
    <cellStyle name="Check Cell 2 2 3" xfId="3996"/>
    <cellStyle name="Check Cell 2 2_T-straight with PEDs adjustor" xfId="3997"/>
    <cellStyle name="Check Cell 2 3" xfId="3998"/>
    <cellStyle name="Check Cell 3" xfId="3999"/>
    <cellStyle name="Check Cell 3 2" xfId="4000"/>
    <cellStyle name="Check Cell 4" xfId="4001"/>
    <cellStyle name="Check Cell 4 2" xfId="4002"/>
    <cellStyle name="Check Cell 5" xfId="4003"/>
    <cellStyle name="Check Cell 6" xfId="4004"/>
    <cellStyle name="Check Cell 7" xfId="4005"/>
    <cellStyle name="Check Cell 8" xfId="4006"/>
    <cellStyle name="Check Cell 9" xfId="4007"/>
    <cellStyle name="Comma" xfId="1" builtinId="3"/>
    <cellStyle name="Comma 10" xfId="4008"/>
    <cellStyle name="Comma 10 10" xfId="4009"/>
    <cellStyle name="Comma 10 11" xfId="4010"/>
    <cellStyle name="Comma 10 2" xfId="4011"/>
    <cellStyle name="Comma 10 2 10" xfId="4012"/>
    <cellStyle name="Comma 10 2 10 2" xfId="4013"/>
    <cellStyle name="Comma 10 2 2" xfId="4014"/>
    <cellStyle name="Comma 10 2 2 2" xfId="4015"/>
    <cellStyle name="Comma 10 2 2 2 2" xfId="4016"/>
    <cellStyle name="Comma 10 2 2 2 3" xfId="4017"/>
    <cellStyle name="Comma 10 2 2 2 3 2" xfId="4018"/>
    <cellStyle name="Comma 10 2 2 2 3 2 2" xfId="4019"/>
    <cellStyle name="Comma 10 2 2 2 3 3" xfId="4020"/>
    <cellStyle name="Comma 10 2 2 2 4" xfId="4021"/>
    <cellStyle name="Comma 10 2 2 3" xfId="4022"/>
    <cellStyle name="Comma 10 2 2 4" xfId="4023"/>
    <cellStyle name="Comma 10 2 2 4 2" xfId="4024"/>
    <cellStyle name="Comma 10 2 2 4 2 2" xfId="4025"/>
    <cellStyle name="Comma 10 2 2 4 3" xfId="4026"/>
    <cellStyle name="Comma 10 2 2 5" xfId="4027"/>
    <cellStyle name="Comma 10 2 3" xfId="4028"/>
    <cellStyle name="Comma 10 2 3 2" xfId="4029"/>
    <cellStyle name="Comma 10 2 3 3" xfId="4030"/>
    <cellStyle name="Comma 10 2 3 3 2" xfId="4031"/>
    <cellStyle name="Comma 10 2 3 3 2 2" xfId="4032"/>
    <cellStyle name="Comma 10 2 3 3 3" xfId="4033"/>
    <cellStyle name="Comma 10 2 3 4" xfId="4034"/>
    <cellStyle name="Comma 10 2 4" xfId="4035"/>
    <cellStyle name="Comma 10 2 4 2" xfId="4036"/>
    <cellStyle name="Comma 10 2 4 3" xfId="4037"/>
    <cellStyle name="Comma 10 2 4 3 2" xfId="4038"/>
    <cellStyle name="Comma 10 2 4 3 2 2" xfId="4039"/>
    <cellStyle name="Comma 10 2 4 3 3" xfId="4040"/>
    <cellStyle name="Comma 10 2 4 4" xfId="4041"/>
    <cellStyle name="Comma 10 2 5" xfId="4042"/>
    <cellStyle name="Comma 10 2 6" xfId="4043"/>
    <cellStyle name="Comma 10 2 6 2" xfId="4044"/>
    <cellStyle name="Comma 10 2 6 2 2" xfId="4045"/>
    <cellStyle name="Comma 10 2 6 3" xfId="4046"/>
    <cellStyle name="Comma 10 2 7" xfId="4047"/>
    <cellStyle name="Comma 10 2 7 2" xfId="4048"/>
    <cellStyle name="Comma 10 2 8" xfId="4049"/>
    <cellStyle name="Comma 10 2 8 2" xfId="4050"/>
    <cellStyle name="Comma 10 2 8 3" xfId="4051"/>
    <cellStyle name="Comma 10 2 9" xfId="4052"/>
    <cellStyle name="Comma 10 3" xfId="4053"/>
    <cellStyle name="Comma 10 3 2" xfId="4054"/>
    <cellStyle name="Comma 10 3 2 2" xfId="4055"/>
    <cellStyle name="Comma 10 3 2 2 2" xfId="4056"/>
    <cellStyle name="Comma 10 3 2 2 3" xfId="4057"/>
    <cellStyle name="Comma 10 3 2 2 3 2" xfId="4058"/>
    <cellStyle name="Comma 10 3 2 2 3 2 2" xfId="4059"/>
    <cellStyle name="Comma 10 3 2 2 3 3" xfId="4060"/>
    <cellStyle name="Comma 10 3 2 2 4" xfId="4061"/>
    <cellStyle name="Comma 10 3 2 3" xfId="4062"/>
    <cellStyle name="Comma 10 3 2 4" xfId="4063"/>
    <cellStyle name="Comma 10 3 2 4 2" xfId="4064"/>
    <cellStyle name="Comma 10 3 2 4 2 2" xfId="4065"/>
    <cellStyle name="Comma 10 3 2 4 3" xfId="4066"/>
    <cellStyle name="Comma 10 3 2 5" xfId="4067"/>
    <cellStyle name="Comma 10 3 3" xfId="4068"/>
    <cellStyle name="Comma 10 3 3 2" xfId="4069"/>
    <cellStyle name="Comma 10 3 3 3" xfId="4070"/>
    <cellStyle name="Comma 10 3 3 3 2" xfId="4071"/>
    <cellStyle name="Comma 10 3 3 3 2 2" xfId="4072"/>
    <cellStyle name="Comma 10 3 3 3 3" xfId="4073"/>
    <cellStyle name="Comma 10 3 3 4" xfId="4074"/>
    <cellStyle name="Comma 10 3 4" xfId="4075"/>
    <cellStyle name="Comma 10 3 5" xfId="4076"/>
    <cellStyle name="Comma 10 3 5 2" xfId="4077"/>
    <cellStyle name="Comma 10 3 5 2 2" xfId="4078"/>
    <cellStyle name="Comma 10 3 5 3" xfId="4079"/>
    <cellStyle name="Comma 10 3 6" xfId="4080"/>
    <cellStyle name="Comma 10 4" xfId="4081"/>
    <cellStyle name="Comma 10 4 2" xfId="4082"/>
    <cellStyle name="Comma 10 5" xfId="4083"/>
    <cellStyle name="Comma 10 5 2" xfId="4084"/>
    <cellStyle name="Comma 10 5 2 2" xfId="4085"/>
    <cellStyle name="Comma 10 5 2 3" xfId="4086"/>
    <cellStyle name="Comma 10 5 2 3 2" xfId="4087"/>
    <cellStyle name="Comma 10 5 2 3 2 2" xfId="4088"/>
    <cellStyle name="Comma 10 5 2 3 3" xfId="4089"/>
    <cellStyle name="Comma 10 5 2 4" xfId="4090"/>
    <cellStyle name="Comma 10 5 3" xfId="4091"/>
    <cellStyle name="Comma 10 5 4" xfId="4092"/>
    <cellStyle name="Comma 10 5 4 2" xfId="4093"/>
    <cellStyle name="Comma 10 5 4 2 2" xfId="4094"/>
    <cellStyle name="Comma 10 5 4 3" xfId="4095"/>
    <cellStyle name="Comma 10 5 5" xfId="4096"/>
    <cellStyle name="Comma 10 6" xfId="4097"/>
    <cellStyle name="Comma 10 6 2" xfId="4098"/>
    <cellStyle name="Comma 10 6 3" xfId="4099"/>
    <cellStyle name="Comma 10 6 3 2" xfId="4100"/>
    <cellStyle name="Comma 10 6 3 2 2" xfId="4101"/>
    <cellStyle name="Comma 10 6 3 3" xfId="4102"/>
    <cellStyle name="Comma 10 6 4" xfId="4103"/>
    <cellStyle name="Comma 10 7" xfId="4104"/>
    <cellStyle name="Comma 10 7 2" xfId="4105"/>
    <cellStyle name="Comma 10 8" xfId="4106"/>
    <cellStyle name="Comma 10 8 2" xfId="4107"/>
    <cellStyle name="Comma 10 8 2 2" xfId="4108"/>
    <cellStyle name="Comma 10 8 3" xfId="4109"/>
    <cellStyle name="Comma 10 9" xfId="4110"/>
    <cellStyle name="Comma 10 9 2" xfId="4111"/>
    <cellStyle name="Comma 11" xfId="4112"/>
    <cellStyle name="Comma 11 2" xfId="4113"/>
    <cellStyle name="Comma 11 2 2" xfId="4114"/>
    <cellStyle name="Comma 11 2 3" xfId="4115"/>
    <cellStyle name="Comma 11 2 4" xfId="4116"/>
    <cellStyle name="Comma 11 3" xfId="4117"/>
    <cellStyle name="Comma 11 4" xfId="4118"/>
    <cellStyle name="Comma 11 5" xfId="4119"/>
    <cellStyle name="Comma 12" xfId="4120"/>
    <cellStyle name="Comma 12 2" xfId="4121"/>
    <cellStyle name="Comma 13" xfId="4122"/>
    <cellStyle name="Comma 13 2" xfId="4123"/>
    <cellStyle name="Comma 14" xfId="4124"/>
    <cellStyle name="Comma 15" xfId="4125"/>
    <cellStyle name="Comma 15 2" xfId="4126"/>
    <cellStyle name="Comma 15 2 2" xfId="4127"/>
    <cellStyle name="Comma 15 2 3" xfId="4128"/>
    <cellStyle name="Comma 15 2 3 2" xfId="4129"/>
    <cellStyle name="Comma 15 2 3 2 2" xfId="4130"/>
    <cellStyle name="Comma 15 2 3 3" xfId="4131"/>
    <cellStyle name="Comma 15 2 4" xfId="4132"/>
    <cellStyle name="Comma 15 3" xfId="4133"/>
    <cellStyle name="Comma 15 3 2" xfId="4134"/>
    <cellStyle name="Comma 15 4" xfId="4135"/>
    <cellStyle name="Comma 15 5" xfId="4136"/>
    <cellStyle name="Comma 15 5 2" xfId="4137"/>
    <cellStyle name="Comma 15 5 2 2" xfId="4138"/>
    <cellStyle name="Comma 15 5 3" xfId="4139"/>
    <cellStyle name="Comma 15 6" xfId="4140"/>
    <cellStyle name="Comma 16" xfId="4141"/>
    <cellStyle name="Comma 16 2" xfId="4142"/>
    <cellStyle name="Comma 16 2 2" xfId="4143"/>
    <cellStyle name="Comma 16 3" xfId="4144"/>
    <cellStyle name="Comma 17" xfId="4145"/>
    <cellStyle name="Comma 17 2" xfId="4146"/>
    <cellStyle name="Comma 18" xfId="4147"/>
    <cellStyle name="Comma 18 2" xfId="4148"/>
    <cellStyle name="Comma 18 2 2" xfId="4149"/>
    <cellStyle name="Comma 19" xfId="4150"/>
    <cellStyle name="Comma 2" xfId="4"/>
    <cellStyle name="Comma 2 10" xfId="4151"/>
    <cellStyle name="Comma 2 11" xfId="4152"/>
    <cellStyle name="Comma 2 2" xfId="8"/>
    <cellStyle name="Comma 2 2 2" xfId="4153"/>
    <cellStyle name="Comma 2 2 2 2" xfId="4154"/>
    <cellStyle name="Comma 2 2 3" xfId="4155"/>
    <cellStyle name="Comma 2 2 4" xfId="4156"/>
    <cellStyle name="Comma 2 3" xfId="9"/>
    <cellStyle name="Comma 2 3 2" xfId="4157"/>
    <cellStyle name="Comma 2 3 2 2" xfId="4158"/>
    <cellStyle name="Comma 2 3 2 2 2" xfId="4159"/>
    <cellStyle name="Comma 2 3 2 3" xfId="4160"/>
    <cellStyle name="Comma 2 3 3" xfId="4161"/>
    <cellStyle name="Comma 2 3 3 2" xfId="4162"/>
    <cellStyle name="Comma 2 3 3 2 2" xfId="4163"/>
    <cellStyle name="Comma 2 3 3 3" xfId="4164"/>
    <cellStyle name="Comma 2 3 4" xfId="4165"/>
    <cellStyle name="Comma 2 3 4 2" xfId="4166"/>
    <cellStyle name="Comma 2 3 4 2 2" xfId="4167"/>
    <cellStyle name="Comma 2 3 4 3" xfId="4168"/>
    <cellStyle name="Comma 2 3 5" xfId="4169"/>
    <cellStyle name="Comma 2 3 5 2" xfId="4170"/>
    <cellStyle name="Comma 2 3 6" xfId="4171"/>
    <cellStyle name="Comma 2 3 7" xfId="4172"/>
    <cellStyle name="Comma 2 4" xfId="4173"/>
    <cellStyle name="Comma 2 4 2" xfId="4174"/>
    <cellStyle name="Comma 2 4 2 2" xfId="4175"/>
    <cellStyle name="Comma 2 4 2 2 2" xfId="4176"/>
    <cellStyle name="Comma 2 4 2 2 3" xfId="4177"/>
    <cellStyle name="Comma 2 4 2 2 3 2" xfId="4178"/>
    <cellStyle name="Comma 2 4 2 2 3 2 2" xfId="4179"/>
    <cellStyle name="Comma 2 4 2 2 3 3" xfId="4180"/>
    <cellStyle name="Comma 2 4 2 2 4" xfId="4181"/>
    <cellStyle name="Comma 2 4 2 3" xfId="4182"/>
    <cellStyle name="Comma 2 4 2 4" xfId="4183"/>
    <cellStyle name="Comma 2 4 2 4 2" xfId="4184"/>
    <cellStyle name="Comma 2 4 2 4 2 2" xfId="4185"/>
    <cellStyle name="Comma 2 4 2 4 3" xfId="4186"/>
    <cellStyle name="Comma 2 4 2 5" xfId="4187"/>
    <cellStyle name="Comma 2 4 3" xfId="4188"/>
    <cellStyle name="Comma 2 4 3 2" xfId="4189"/>
    <cellStyle name="Comma 2 4 3 3" xfId="4190"/>
    <cellStyle name="Comma 2 4 3 3 2" xfId="4191"/>
    <cellStyle name="Comma 2 4 3 3 2 2" xfId="4192"/>
    <cellStyle name="Comma 2 4 3 3 3" xfId="4193"/>
    <cellStyle name="Comma 2 4 3 4" xfId="4194"/>
    <cellStyle name="Comma 2 4 4" xfId="4195"/>
    <cellStyle name="Comma 2 4 5" xfId="4196"/>
    <cellStyle name="Comma 2 4 5 2" xfId="4197"/>
    <cellStyle name="Comma 2 4 5 2 2" xfId="4198"/>
    <cellStyle name="Comma 2 4 5 3" xfId="4199"/>
    <cellStyle name="Comma 2 4 6" xfId="4200"/>
    <cellStyle name="Comma 2 5" xfId="4201"/>
    <cellStyle name="Comma 2 5 2" xfId="4202"/>
    <cellStyle name="Comma 2 5 3" xfId="4203"/>
    <cellStyle name="Comma 2 5 3 2" xfId="4204"/>
    <cellStyle name="Comma 2 5 3 2 2" xfId="4205"/>
    <cellStyle name="Comma 2 5 3 3" xfId="4206"/>
    <cellStyle name="Comma 2 5 4" xfId="4207"/>
    <cellStyle name="Comma 2 6" xfId="4208"/>
    <cellStyle name="Comma 2 7" xfId="4209"/>
    <cellStyle name="Comma 2 7 2" xfId="4210"/>
    <cellStyle name="Comma 2 8" xfId="4211"/>
    <cellStyle name="Comma 2 8 2" xfId="4212"/>
    <cellStyle name="Comma 2 9" xfId="4213"/>
    <cellStyle name="Comma 20" xfId="4214"/>
    <cellStyle name="Comma 20 2" xfId="4215"/>
    <cellStyle name="Comma 20 3" xfId="4216"/>
    <cellStyle name="Comma 21" xfId="4217"/>
    <cellStyle name="Comma 21 2" xfId="4218"/>
    <cellStyle name="Comma 22" xfId="4219"/>
    <cellStyle name="Comma 22 2" xfId="4220"/>
    <cellStyle name="Comma 22 3" xfId="4221"/>
    <cellStyle name="Comma 23" xfId="4222"/>
    <cellStyle name="Comma 23 2" xfId="4223"/>
    <cellStyle name="Comma 23 3" xfId="4224"/>
    <cellStyle name="Comma 24" xfId="4225"/>
    <cellStyle name="Comma 25" xfId="64460"/>
    <cellStyle name="Comma 3" xfId="28"/>
    <cellStyle name="Comma 3 10" xfId="4226"/>
    <cellStyle name="Comma 3 10 2" xfId="4227"/>
    <cellStyle name="Comma 3 11" xfId="4228"/>
    <cellStyle name="Comma 3 11 2" xfId="4229"/>
    <cellStyle name="Comma 3 12" xfId="4230"/>
    <cellStyle name="Comma 3 13" xfId="4231"/>
    <cellStyle name="Comma 3 14" xfId="4232"/>
    <cellStyle name="Comma 3 2" xfId="38"/>
    <cellStyle name="Comma 3 2 2" xfId="52"/>
    <cellStyle name="Comma 3 2 2 2" xfId="4233"/>
    <cellStyle name="Comma 3 2 2 3" xfId="4234"/>
    <cellStyle name="Comma 3 2 3" xfId="4235"/>
    <cellStyle name="Comma 3 2 4" xfId="4236"/>
    <cellStyle name="Comma 3 3" xfId="48"/>
    <cellStyle name="Comma 3 3 2" xfId="4237"/>
    <cellStyle name="Comma 3 3 2 2" xfId="4238"/>
    <cellStyle name="Comma 3 3 2 2 2" xfId="4239"/>
    <cellStyle name="Comma 3 3 2 2 2 2" xfId="4240"/>
    <cellStyle name="Comma 3 3 2 2 2 2 2" xfId="4241"/>
    <cellStyle name="Comma 3 3 2 2 2 3" xfId="4242"/>
    <cellStyle name="Comma 3 3 2 2 3" xfId="4243"/>
    <cellStyle name="Comma 3 3 2 2 3 2" xfId="4244"/>
    <cellStyle name="Comma 3 3 2 2 4" xfId="4245"/>
    <cellStyle name="Comma 3 3 2 3" xfId="4246"/>
    <cellStyle name="Comma 3 3 2 3 2" xfId="4247"/>
    <cellStyle name="Comma 3 3 2 3 2 2" xfId="4248"/>
    <cellStyle name="Comma 3 3 2 3 3" xfId="4249"/>
    <cellStyle name="Comma 3 3 2 4" xfId="4250"/>
    <cellStyle name="Comma 3 3 2 4 2" xfId="4251"/>
    <cellStyle name="Comma 3 3 2 5" xfId="4252"/>
    <cellStyle name="Comma 3 3 3" xfId="4253"/>
    <cellStyle name="Comma 3 3 3 2" xfId="4254"/>
    <cellStyle name="Comma 3 3 3 2 2" xfId="4255"/>
    <cellStyle name="Comma 3 3 3 2 2 2" xfId="4256"/>
    <cellStyle name="Comma 3 3 3 2 3" xfId="4257"/>
    <cellStyle name="Comma 3 3 3 3" xfId="4258"/>
    <cellStyle name="Comma 3 3 3 3 2" xfId="4259"/>
    <cellStyle name="Comma 3 3 3 4" xfId="4260"/>
    <cellStyle name="Comma 3 3 4" xfId="4261"/>
    <cellStyle name="Comma 3 3 4 2" xfId="4262"/>
    <cellStyle name="Comma 3 3 4 2 2" xfId="4263"/>
    <cellStyle name="Comma 3 3 4 3" xfId="4264"/>
    <cellStyle name="Comma 3 3 5" xfId="4265"/>
    <cellStyle name="Comma 3 3 5 2" xfId="4266"/>
    <cellStyle name="Comma 3 3 6" xfId="4267"/>
    <cellStyle name="Comma 3 4" xfId="58"/>
    <cellStyle name="Comma 3 4 2" xfId="4268"/>
    <cellStyle name="Comma 3 4 2 2" xfId="4269"/>
    <cellStyle name="Comma 3 4 2 2 2" xfId="4270"/>
    <cellStyle name="Comma 3 4 2 2 2 2" xfId="4271"/>
    <cellStyle name="Comma 3 4 2 2 3" xfId="4272"/>
    <cellStyle name="Comma 3 4 2 3" xfId="4273"/>
    <cellStyle name="Comma 3 4 2 3 2" xfId="4274"/>
    <cellStyle name="Comma 3 4 2 4" xfId="4275"/>
    <cellStyle name="Comma 3 4 3" xfId="4276"/>
    <cellStyle name="Comma 3 4 3 2" xfId="4277"/>
    <cellStyle name="Comma 3 4 3 2 2" xfId="4278"/>
    <cellStyle name="Comma 3 4 3 3" xfId="4279"/>
    <cellStyle name="Comma 3 4 4" xfId="4280"/>
    <cellStyle name="Comma 3 4 4 2" xfId="4281"/>
    <cellStyle name="Comma 3 4 5" xfId="4282"/>
    <cellStyle name="Comma 3 5" xfId="4283"/>
    <cellStyle name="Comma 3 5 2" xfId="4284"/>
    <cellStyle name="Comma 3 5 2 2" xfId="4285"/>
    <cellStyle name="Comma 3 5 2 2 2" xfId="4286"/>
    <cellStyle name="Comma 3 5 2 2 2 2" xfId="4287"/>
    <cellStyle name="Comma 3 5 2 2 3" xfId="4288"/>
    <cellStyle name="Comma 3 5 2 3" xfId="4289"/>
    <cellStyle name="Comma 3 5 2 3 2" xfId="4290"/>
    <cellStyle name="Comma 3 5 2 4" xfId="4291"/>
    <cellStyle name="Comma 3 5 3" xfId="4292"/>
    <cellStyle name="Comma 3 5 3 2" xfId="4293"/>
    <cellStyle name="Comma 3 5 3 2 2" xfId="4294"/>
    <cellStyle name="Comma 3 5 3 3" xfId="4295"/>
    <cellStyle name="Comma 3 5 4" xfId="4296"/>
    <cellStyle name="Comma 3 5 4 2" xfId="4297"/>
    <cellStyle name="Comma 3 5 5" xfId="4298"/>
    <cellStyle name="Comma 3 6" xfId="4299"/>
    <cellStyle name="Comma 3 6 2" xfId="4300"/>
    <cellStyle name="Comma 3 6 2 2" xfId="4301"/>
    <cellStyle name="Comma 3 6 2 2 2" xfId="4302"/>
    <cellStyle name="Comma 3 6 2 2 2 2" xfId="4303"/>
    <cellStyle name="Comma 3 6 2 2 3" xfId="4304"/>
    <cellStyle name="Comma 3 6 2 3" xfId="4305"/>
    <cellStyle name="Comma 3 6 2 3 2" xfId="4306"/>
    <cellStyle name="Comma 3 6 2 4" xfId="4307"/>
    <cellStyle name="Comma 3 6 3" xfId="4308"/>
    <cellStyle name="Comma 3 6 3 2" xfId="4309"/>
    <cellStyle name="Comma 3 6 3 2 2" xfId="4310"/>
    <cellStyle name="Comma 3 6 3 3" xfId="4311"/>
    <cellStyle name="Comma 3 6 4" xfId="4312"/>
    <cellStyle name="Comma 3 6 4 2" xfId="4313"/>
    <cellStyle name="Comma 3 6 5" xfId="4314"/>
    <cellStyle name="Comma 3 7" xfId="4315"/>
    <cellStyle name="Comma 3 7 2" xfId="4316"/>
    <cellStyle name="Comma 3 7 2 2" xfId="4317"/>
    <cellStyle name="Comma 3 7 2 2 2" xfId="4318"/>
    <cellStyle name="Comma 3 7 2 3" xfId="4319"/>
    <cellStyle name="Comma 3 7 3" xfId="4320"/>
    <cellStyle name="Comma 3 7 3 2" xfId="4321"/>
    <cellStyle name="Comma 3 7 4" xfId="4322"/>
    <cellStyle name="Comma 3 8" xfId="4323"/>
    <cellStyle name="Comma 3 8 2" xfId="4324"/>
    <cellStyle name="Comma 3 8 2 2" xfId="4325"/>
    <cellStyle name="Comma 3 8 3" xfId="4326"/>
    <cellStyle name="Comma 3 9" xfId="4327"/>
    <cellStyle name="Comma 3 9 2" xfId="4328"/>
    <cellStyle name="Comma 4" xfId="29"/>
    <cellStyle name="Comma 4 10" xfId="4329"/>
    <cellStyle name="Comma 4 2" xfId="4330"/>
    <cellStyle name="Comma 4 2 2" xfId="4331"/>
    <cellStyle name="Comma 4 2 2 2" xfId="4332"/>
    <cellStyle name="Comma 4 2 2 2 2" xfId="4333"/>
    <cellStyle name="Comma 4 2 2 2 2 2" xfId="4334"/>
    <cellStyle name="Comma 4 2 2 2 2 2 2" xfId="4335"/>
    <cellStyle name="Comma 4 2 2 2 2 3" xfId="4336"/>
    <cellStyle name="Comma 4 2 2 2 3" xfId="4337"/>
    <cellStyle name="Comma 4 2 2 2 3 2" xfId="4338"/>
    <cellStyle name="Comma 4 2 2 2 4" xfId="4339"/>
    <cellStyle name="Comma 4 2 2 3" xfId="4340"/>
    <cellStyle name="Comma 4 2 2 3 2" xfId="4341"/>
    <cellStyle name="Comma 4 2 2 3 2 2" xfId="4342"/>
    <cellStyle name="Comma 4 2 2 3 3" xfId="4343"/>
    <cellStyle name="Comma 4 2 2 4" xfId="4344"/>
    <cellStyle name="Comma 4 2 2 4 2" xfId="4345"/>
    <cellStyle name="Comma 4 2 2 5" xfId="4346"/>
    <cellStyle name="Comma 4 2 3" xfId="4347"/>
    <cellStyle name="Comma 4 2 3 2" xfId="4348"/>
    <cellStyle name="Comma 4 2 3 2 2" xfId="4349"/>
    <cellStyle name="Comma 4 2 3 2 2 2" xfId="4350"/>
    <cellStyle name="Comma 4 2 3 2 3" xfId="4351"/>
    <cellStyle name="Comma 4 2 3 3" xfId="4352"/>
    <cellStyle name="Comma 4 2 3 3 2" xfId="4353"/>
    <cellStyle name="Comma 4 2 3 4" xfId="4354"/>
    <cellStyle name="Comma 4 2 4" xfId="4355"/>
    <cellStyle name="Comma 4 2 4 2" xfId="4356"/>
    <cellStyle name="Comma 4 2 4 2 2" xfId="4357"/>
    <cellStyle name="Comma 4 2 4 3" xfId="4358"/>
    <cellStyle name="Comma 4 2 5" xfId="4359"/>
    <cellStyle name="Comma 4 2 5 2" xfId="4360"/>
    <cellStyle name="Comma 4 2 6" xfId="4361"/>
    <cellStyle name="Comma 4 3" xfId="4362"/>
    <cellStyle name="Comma 4 3 2" xfId="4363"/>
    <cellStyle name="Comma 4 3 2 2" xfId="4364"/>
    <cellStyle name="Comma 4 3 2 2 2" xfId="4365"/>
    <cellStyle name="Comma 4 3 2 2 2 2" xfId="4366"/>
    <cellStyle name="Comma 4 3 2 2 3" xfId="4367"/>
    <cellStyle name="Comma 4 3 2 3" xfId="4368"/>
    <cellStyle name="Comma 4 3 2 3 2" xfId="4369"/>
    <cellStyle name="Comma 4 3 2 4" xfId="4370"/>
    <cellStyle name="Comma 4 3 3" xfId="4371"/>
    <cellStyle name="Comma 4 3 3 2" xfId="4372"/>
    <cellStyle name="Comma 4 3 3 2 2" xfId="4373"/>
    <cellStyle name="Comma 4 3 3 3" xfId="4374"/>
    <cellStyle name="Comma 4 3 4" xfId="4375"/>
    <cellStyle name="Comma 4 3 4 2" xfId="4376"/>
    <cellStyle name="Comma 4 3 5" xfId="4377"/>
    <cellStyle name="Comma 4 4" xfId="4378"/>
    <cellStyle name="Comma 4 4 2" xfId="4379"/>
    <cellStyle name="Comma 4 4 2 2" xfId="4380"/>
    <cellStyle name="Comma 4 4 2 2 2" xfId="4381"/>
    <cellStyle name="Comma 4 4 2 2 2 2" xfId="4382"/>
    <cellStyle name="Comma 4 4 2 2 3" xfId="4383"/>
    <cellStyle name="Comma 4 4 2 3" xfId="4384"/>
    <cellStyle name="Comma 4 4 2 3 2" xfId="4385"/>
    <cellStyle name="Comma 4 4 2 4" xfId="4386"/>
    <cellStyle name="Comma 4 4 3" xfId="4387"/>
    <cellStyle name="Comma 4 4 3 2" xfId="4388"/>
    <cellStyle name="Comma 4 4 3 2 2" xfId="4389"/>
    <cellStyle name="Comma 4 4 3 3" xfId="4390"/>
    <cellStyle name="Comma 4 4 4" xfId="4391"/>
    <cellStyle name="Comma 4 4 4 2" xfId="4392"/>
    <cellStyle name="Comma 4 4 5" xfId="4393"/>
    <cellStyle name="Comma 4 5" xfId="4394"/>
    <cellStyle name="Comma 4 5 2" xfId="4395"/>
    <cellStyle name="Comma 4 5 2 2" xfId="4396"/>
    <cellStyle name="Comma 4 5 2 2 2" xfId="4397"/>
    <cellStyle name="Comma 4 5 2 2 2 2" xfId="4398"/>
    <cellStyle name="Comma 4 5 2 2 3" xfId="4399"/>
    <cellStyle name="Comma 4 5 2 3" xfId="4400"/>
    <cellStyle name="Comma 4 5 2 3 2" xfId="4401"/>
    <cellStyle name="Comma 4 5 2 4" xfId="4402"/>
    <cellStyle name="Comma 4 5 3" xfId="4403"/>
    <cellStyle name="Comma 4 5 3 2" xfId="4404"/>
    <cellStyle name="Comma 4 5 3 2 2" xfId="4405"/>
    <cellStyle name="Comma 4 5 3 3" xfId="4406"/>
    <cellStyle name="Comma 4 5 4" xfId="4407"/>
    <cellStyle name="Comma 4 5 4 2" xfId="4408"/>
    <cellStyle name="Comma 4 5 5" xfId="4409"/>
    <cellStyle name="Comma 4 6" xfId="4410"/>
    <cellStyle name="Comma 4 6 2" xfId="4411"/>
    <cellStyle name="Comma 4 6 2 2" xfId="4412"/>
    <cellStyle name="Comma 4 6 2 2 2" xfId="4413"/>
    <cellStyle name="Comma 4 6 2 3" xfId="4414"/>
    <cellStyle name="Comma 4 6 3" xfId="4415"/>
    <cellStyle name="Comma 4 6 3 2" xfId="4416"/>
    <cellStyle name="Comma 4 6 4" xfId="4417"/>
    <cellStyle name="Comma 4 7" xfId="4418"/>
    <cellStyle name="Comma 4 7 2" xfId="4419"/>
    <cellStyle name="Comma 4 7 2 2" xfId="4420"/>
    <cellStyle name="Comma 4 7 3" xfId="4421"/>
    <cellStyle name="Comma 4 8" xfId="4422"/>
    <cellStyle name="Comma 4 9" xfId="4423"/>
    <cellStyle name="Comma 4 9 2" xfId="4424"/>
    <cellStyle name="Comma 5" xfId="35"/>
    <cellStyle name="Comma 5 10" xfId="4425"/>
    <cellStyle name="Comma 5 2" xfId="63"/>
    <cellStyle name="Comma 5 2 2" xfId="4426"/>
    <cellStyle name="Comma 5 2 2 2" xfId="4427"/>
    <cellStyle name="Comma 5 2 2 2 2" xfId="4428"/>
    <cellStyle name="Comma 5 2 2 2 2 2" xfId="4429"/>
    <cellStyle name="Comma 5 2 2 2 2 2 2" xfId="4430"/>
    <cellStyle name="Comma 5 2 2 2 2 3" xfId="4431"/>
    <cellStyle name="Comma 5 2 2 2 3" xfId="4432"/>
    <cellStyle name="Comma 5 2 2 2 3 2" xfId="4433"/>
    <cellStyle name="Comma 5 2 2 2 4" xfId="4434"/>
    <cellStyle name="Comma 5 2 2 3" xfId="4435"/>
    <cellStyle name="Comma 5 2 2 3 2" xfId="4436"/>
    <cellStyle name="Comma 5 2 2 3 2 2" xfId="4437"/>
    <cellStyle name="Comma 5 2 2 3 3" xfId="4438"/>
    <cellStyle name="Comma 5 2 2 4" xfId="4439"/>
    <cellStyle name="Comma 5 2 2 4 2" xfId="4440"/>
    <cellStyle name="Comma 5 2 2 5" xfId="4441"/>
    <cellStyle name="Comma 5 2 3" xfId="4442"/>
    <cellStyle name="Comma 5 2 3 2" xfId="4443"/>
    <cellStyle name="Comma 5 2 3 2 2" xfId="4444"/>
    <cellStyle name="Comma 5 2 3 2 2 2" xfId="4445"/>
    <cellStyle name="Comma 5 2 3 2 3" xfId="4446"/>
    <cellStyle name="Comma 5 2 3 3" xfId="4447"/>
    <cellStyle name="Comma 5 2 3 3 2" xfId="4448"/>
    <cellStyle name="Comma 5 2 3 4" xfId="4449"/>
    <cellStyle name="Comma 5 2 4" xfId="4450"/>
    <cellStyle name="Comma 5 2 4 2" xfId="4451"/>
    <cellStyle name="Comma 5 2 4 2 2" xfId="4452"/>
    <cellStyle name="Comma 5 2 4 3" xfId="4453"/>
    <cellStyle name="Comma 5 2 5" xfId="4454"/>
    <cellStyle name="Comma 5 2 5 2" xfId="4455"/>
    <cellStyle name="Comma 5 2 6" xfId="4456"/>
    <cellStyle name="Comma 5 2 7" xfId="4457"/>
    <cellStyle name="Comma 5 3" xfId="4458"/>
    <cellStyle name="Comma 5 3 2" xfId="4459"/>
    <cellStyle name="Comma 5 3 2 2" xfId="4460"/>
    <cellStyle name="Comma 5 3 2 2 2" xfId="4461"/>
    <cellStyle name="Comma 5 3 2 2 2 2" xfId="4462"/>
    <cellStyle name="Comma 5 3 2 2 3" xfId="4463"/>
    <cellStyle name="Comma 5 3 2 3" xfId="4464"/>
    <cellStyle name="Comma 5 3 2 3 2" xfId="4465"/>
    <cellStyle name="Comma 5 3 2 4" xfId="4466"/>
    <cellStyle name="Comma 5 3 3" xfId="4467"/>
    <cellStyle name="Comma 5 3 3 2" xfId="4468"/>
    <cellStyle name="Comma 5 3 3 2 2" xfId="4469"/>
    <cellStyle name="Comma 5 3 3 3" xfId="4470"/>
    <cellStyle name="Comma 5 3 4" xfId="4471"/>
    <cellStyle name="Comma 5 3 4 2" xfId="4472"/>
    <cellStyle name="Comma 5 3 5" xfId="4473"/>
    <cellStyle name="Comma 5 4" xfId="4474"/>
    <cellStyle name="Comma 5 4 2" xfId="4475"/>
    <cellStyle name="Comma 5 4 2 2" xfId="4476"/>
    <cellStyle name="Comma 5 4 2 2 2" xfId="4477"/>
    <cellStyle name="Comma 5 4 2 2 2 2" xfId="4478"/>
    <cellStyle name="Comma 5 4 2 2 3" xfId="4479"/>
    <cellStyle name="Comma 5 4 2 3" xfId="4480"/>
    <cellStyle name="Comma 5 4 2 3 2" xfId="4481"/>
    <cellStyle name="Comma 5 4 2 4" xfId="4482"/>
    <cellStyle name="Comma 5 4 3" xfId="4483"/>
    <cellStyle name="Comma 5 4 3 2" xfId="4484"/>
    <cellStyle name="Comma 5 4 3 2 2" xfId="4485"/>
    <cellStyle name="Comma 5 4 3 3" xfId="4486"/>
    <cellStyle name="Comma 5 4 4" xfId="4487"/>
    <cellStyle name="Comma 5 4 4 2" xfId="4488"/>
    <cellStyle name="Comma 5 4 5" xfId="4489"/>
    <cellStyle name="Comma 5 5" xfId="4490"/>
    <cellStyle name="Comma 5 5 2" xfId="4491"/>
    <cellStyle name="Comma 5 5 2 2" xfId="4492"/>
    <cellStyle name="Comma 5 5 2 2 2" xfId="4493"/>
    <cellStyle name="Comma 5 5 2 2 2 2" xfId="4494"/>
    <cellStyle name="Comma 5 5 2 2 3" xfId="4495"/>
    <cellStyle name="Comma 5 5 2 3" xfId="4496"/>
    <cellStyle name="Comma 5 5 2 3 2" xfId="4497"/>
    <cellStyle name="Comma 5 5 2 4" xfId="4498"/>
    <cellStyle name="Comma 5 5 3" xfId="4499"/>
    <cellStyle name="Comma 5 5 3 2" xfId="4500"/>
    <cellStyle name="Comma 5 5 3 2 2" xfId="4501"/>
    <cellStyle name="Comma 5 5 3 3" xfId="4502"/>
    <cellStyle name="Comma 5 5 4" xfId="4503"/>
    <cellStyle name="Comma 5 5 4 2" xfId="4504"/>
    <cellStyle name="Comma 5 5 5" xfId="4505"/>
    <cellStyle name="Comma 5 6" xfId="4506"/>
    <cellStyle name="Comma 5 6 2" xfId="4507"/>
    <cellStyle name="Comma 5 6 2 2" xfId="4508"/>
    <cellStyle name="Comma 5 6 2 2 2" xfId="4509"/>
    <cellStyle name="Comma 5 6 2 3" xfId="4510"/>
    <cellStyle name="Comma 5 6 3" xfId="4511"/>
    <cellStyle name="Comma 5 6 3 2" xfId="4512"/>
    <cellStyle name="Comma 5 6 4" xfId="4513"/>
    <cellStyle name="Comma 5 7" xfId="4514"/>
    <cellStyle name="Comma 5 7 2" xfId="4515"/>
    <cellStyle name="Comma 5 7 2 2" xfId="4516"/>
    <cellStyle name="Comma 5 7 3" xfId="4517"/>
    <cellStyle name="Comma 5 8" xfId="4518"/>
    <cellStyle name="Comma 5 8 2" xfId="4519"/>
    <cellStyle name="Comma 5 9" xfId="4520"/>
    <cellStyle name="Comma 6" xfId="45"/>
    <cellStyle name="Comma 6 2" xfId="4521"/>
    <cellStyle name="Comma 6 2 2" xfId="4522"/>
    <cellStyle name="Comma 6 2 3" xfId="4523"/>
    <cellStyle name="Comma 6 3" xfId="4524"/>
    <cellStyle name="Comma 6 4" xfId="4525"/>
    <cellStyle name="Comma 7" xfId="4526"/>
    <cellStyle name="Comma 7 2" xfId="4527"/>
    <cellStyle name="Comma 7 2 2" xfId="4528"/>
    <cellStyle name="Comma 7 2 3" xfId="4529"/>
    <cellStyle name="Comma 7 3" xfId="4530"/>
    <cellStyle name="Comma 7 4" xfId="4531"/>
    <cellStyle name="Comma 8" xfId="4532"/>
    <cellStyle name="Comma 8 2" xfId="4533"/>
    <cellStyle name="Comma 8 2 2" xfId="4534"/>
    <cellStyle name="Comma 8 2 3" xfId="4535"/>
    <cellStyle name="Comma 8 3" xfId="4536"/>
    <cellStyle name="Comma 8 4" xfId="4537"/>
    <cellStyle name="Comma 9" xfId="4538"/>
    <cellStyle name="Comma 9 10" xfId="4539"/>
    <cellStyle name="Comma 9 10 2" xfId="4540"/>
    <cellStyle name="Comma 9 10 2 2" xfId="4541"/>
    <cellStyle name="Comma 9 10 3" xfId="4542"/>
    <cellStyle name="Comma 9 11" xfId="4543"/>
    <cellStyle name="Comma 9 11 2" xfId="4544"/>
    <cellStyle name="Comma 9 12" xfId="4545"/>
    <cellStyle name="Comma 9 2" xfId="4546"/>
    <cellStyle name="Comma 9 2 10" xfId="4547"/>
    <cellStyle name="Comma 9 2 10 2" xfId="4548"/>
    <cellStyle name="Comma 9 2 11" xfId="4549"/>
    <cellStyle name="Comma 9 2 2" xfId="4550"/>
    <cellStyle name="Comma 9 2 2 2" xfId="4551"/>
    <cellStyle name="Comma 9 2 2 2 2" xfId="4552"/>
    <cellStyle name="Comma 9 2 2 2 2 2" xfId="4553"/>
    <cellStyle name="Comma 9 2 2 2 2 2 2" xfId="4554"/>
    <cellStyle name="Comma 9 2 2 2 2 2 3" xfId="4555"/>
    <cellStyle name="Comma 9 2 2 2 2 2 3 2" xfId="4556"/>
    <cellStyle name="Comma 9 2 2 2 2 2 3 2 2" xfId="4557"/>
    <cellStyle name="Comma 9 2 2 2 2 2 3 3" xfId="4558"/>
    <cellStyle name="Comma 9 2 2 2 2 2 4" xfId="4559"/>
    <cellStyle name="Comma 9 2 2 2 2 3" xfId="4560"/>
    <cellStyle name="Comma 9 2 2 2 2 4" xfId="4561"/>
    <cellStyle name="Comma 9 2 2 2 2 4 2" xfId="4562"/>
    <cellStyle name="Comma 9 2 2 2 2 4 2 2" xfId="4563"/>
    <cellStyle name="Comma 9 2 2 2 2 4 3" xfId="4564"/>
    <cellStyle name="Comma 9 2 2 2 2 5" xfId="4565"/>
    <cellStyle name="Comma 9 2 2 2 3" xfId="4566"/>
    <cellStyle name="Comma 9 2 2 2 3 2" xfId="4567"/>
    <cellStyle name="Comma 9 2 2 2 3 3" xfId="4568"/>
    <cellStyle name="Comma 9 2 2 2 3 3 2" xfId="4569"/>
    <cellStyle name="Comma 9 2 2 2 3 3 2 2" xfId="4570"/>
    <cellStyle name="Comma 9 2 2 2 3 3 3" xfId="4571"/>
    <cellStyle name="Comma 9 2 2 2 3 4" xfId="4572"/>
    <cellStyle name="Comma 9 2 2 2 4" xfId="4573"/>
    <cellStyle name="Comma 9 2 2 2 4 2" xfId="4574"/>
    <cellStyle name="Comma 9 2 2 2 4 3" xfId="4575"/>
    <cellStyle name="Comma 9 2 2 2 4 3 2" xfId="4576"/>
    <cellStyle name="Comma 9 2 2 2 4 3 2 2" xfId="4577"/>
    <cellStyle name="Comma 9 2 2 2 4 3 3" xfId="4578"/>
    <cellStyle name="Comma 9 2 2 2 4 4" xfId="4579"/>
    <cellStyle name="Comma 9 2 2 2 5" xfId="4580"/>
    <cellStyle name="Comma 9 2 2 2 6" xfId="4581"/>
    <cellStyle name="Comma 9 2 2 2 6 2" xfId="4582"/>
    <cellStyle name="Comma 9 2 2 2 6 2 2" xfId="4583"/>
    <cellStyle name="Comma 9 2 2 2 6 3" xfId="4584"/>
    <cellStyle name="Comma 9 2 2 2 7" xfId="4585"/>
    <cellStyle name="Comma 9 2 2 2 7 2" xfId="4586"/>
    <cellStyle name="Comma 9 2 2 2 8" xfId="4587"/>
    <cellStyle name="Comma 9 2 2 3" xfId="4588"/>
    <cellStyle name="Comma 9 2 2 3 2" xfId="4589"/>
    <cellStyle name="Comma 9 2 2 3 2 2" xfId="4590"/>
    <cellStyle name="Comma 9 2 2 3 2 3" xfId="4591"/>
    <cellStyle name="Comma 9 2 2 3 2 3 2" xfId="4592"/>
    <cellStyle name="Comma 9 2 2 3 2 3 2 2" xfId="4593"/>
    <cellStyle name="Comma 9 2 2 3 2 3 3" xfId="4594"/>
    <cellStyle name="Comma 9 2 2 3 2 4" xfId="4595"/>
    <cellStyle name="Comma 9 2 2 3 3" xfId="4596"/>
    <cellStyle name="Comma 9 2 2 3 4" xfId="4597"/>
    <cellStyle name="Comma 9 2 2 3 4 2" xfId="4598"/>
    <cellStyle name="Comma 9 2 2 3 4 2 2" xfId="4599"/>
    <cellStyle name="Comma 9 2 2 3 4 3" xfId="4600"/>
    <cellStyle name="Comma 9 2 2 3 5" xfId="4601"/>
    <cellStyle name="Comma 9 2 2 4" xfId="4602"/>
    <cellStyle name="Comma 9 2 2 4 2" xfId="4603"/>
    <cellStyle name="Comma 9 2 2 4 3" xfId="4604"/>
    <cellStyle name="Comma 9 2 2 4 3 2" xfId="4605"/>
    <cellStyle name="Comma 9 2 2 4 3 2 2" xfId="4606"/>
    <cellStyle name="Comma 9 2 2 4 3 3" xfId="4607"/>
    <cellStyle name="Comma 9 2 2 4 4" xfId="4608"/>
    <cellStyle name="Comma 9 2 2 5" xfId="4609"/>
    <cellStyle name="Comma 9 2 2 5 2" xfId="4610"/>
    <cellStyle name="Comma 9 2 2 5 3" xfId="4611"/>
    <cellStyle name="Comma 9 2 2 5 3 2" xfId="4612"/>
    <cellStyle name="Comma 9 2 2 5 3 2 2" xfId="4613"/>
    <cellStyle name="Comma 9 2 2 5 3 3" xfId="4614"/>
    <cellStyle name="Comma 9 2 2 5 4" xfId="4615"/>
    <cellStyle name="Comma 9 2 2 6" xfId="4616"/>
    <cellStyle name="Comma 9 2 2 7" xfId="4617"/>
    <cellStyle name="Comma 9 2 2 7 2" xfId="4618"/>
    <cellStyle name="Comma 9 2 2 7 2 2" xfId="4619"/>
    <cellStyle name="Comma 9 2 2 7 3" xfId="4620"/>
    <cellStyle name="Comma 9 2 2 8" xfId="4621"/>
    <cellStyle name="Comma 9 2 2 8 2" xfId="4622"/>
    <cellStyle name="Comma 9 2 2 9" xfId="4623"/>
    <cellStyle name="Comma 9 2 3" xfId="4624"/>
    <cellStyle name="Comma 9 2 3 2" xfId="4625"/>
    <cellStyle name="Comma 9 2 3 2 2" xfId="4626"/>
    <cellStyle name="Comma 9 2 3 2 2 2" xfId="4627"/>
    <cellStyle name="Comma 9 2 3 2 2 3" xfId="4628"/>
    <cellStyle name="Comma 9 2 3 2 2 3 2" xfId="4629"/>
    <cellStyle name="Comma 9 2 3 2 2 3 2 2" xfId="4630"/>
    <cellStyle name="Comma 9 2 3 2 2 3 3" xfId="4631"/>
    <cellStyle name="Comma 9 2 3 2 2 4" xfId="4632"/>
    <cellStyle name="Comma 9 2 3 2 3" xfId="4633"/>
    <cellStyle name="Comma 9 2 3 2 4" xfId="4634"/>
    <cellStyle name="Comma 9 2 3 2 4 2" xfId="4635"/>
    <cellStyle name="Comma 9 2 3 2 4 2 2" xfId="4636"/>
    <cellStyle name="Comma 9 2 3 2 4 3" xfId="4637"/>
    <cellStyle name="Comma 9 2 3 2 5" xfId="4638"/>
    <cellStyle name="Comma 9 2 3 3" xfId="4639"/>
    <cellStyle name="Comma 9 2 3 3 2" xfId="4640"/>
    <cellStyle name="Comma 9 2 3 3 3" xfId="4641"/>
    <cellStyle name="Comma 9 2 3 3 3 2" xfId="4642"/>
    <cellStyle name="Comma 9 2 3 3 3 2 2" xfId="4643"/>
    <cellStyle name="Comma 9 2 3 3 3 3" xfId="4644"/>
    <cellStyle name="Comma 9 2 3 3 4" xfId="4645"/>
    <cellStyle name="Comma 9 2 3 4" xfId="4646"/>
    <cellStyle name="Comma 9 2 3 4 2" xfId="4647"/>
    <cellStyle name="Comma 9 2 3 4 3" xfId="4648"/>
    <cellStyle name="Comma 9 2 3 4 3 2" xfId="4649"/>
    <cellStyle name="Comma 9 2 3 4 3 2 2" xfId="4650"/>
    <cellStyle name="Comma 9 2 3 4 3 3" xfId="4651"/>
    <cellStyle name="Comma 9 2 3 4 4" xfId="4652"/>
    <cellStyle name="Comma 9 2 3 5" xfId="4653"/>
    <cellStyle name="Comma 9 2 3 6" xfId="4654"/>
    <cellStyle name="Comma 9 2 3 6 2" xfId="4655"/>
    <cellStyle name="Comma 9 2 3 6 2 2" xfId="4656"/>
    <cellStyle name="Comma 9 2 3 6 3" xfId="4657"/>
    <cellStyle name="Comma 9 2 3 7" xfId="4658"/>
    <cellStyle name="Comma 9 2 3 7 2" xfId="4659"/>
    <cellStyle name="Comma 9 2 3 8" xfId="4660"/>
    <cellStyle name="Comma 9 2 4" xfId="4661"/>
    <cellStyle name="Comma 9 2 4 2" xfId="4662"/>
    <cellStyle name="Comma 9 2 5" xfId="4663"/>
    <cellStyle name="Comma 9 2 5 2" xfId="4664"/>
    <cellStyle name="Comma 9 2 5 2 2" xfId="4665"/>
    <cellStyle name="Comma 9 2 5 2 3" xfId="4666"/>
    <cellStyle name="Comma 9 2 5 2 3 2" xfId="4667"/>
    <cellStyle name="Comma 9 2 5 2 3 2 2" xfId="4668"/>
    <cellStyle name="Comma 9 2 5 2 3 3" xfId="4669"/>
    <cellStyle name="Comma 9 2 5 2 4" xfId="4670"/>
    <cellStyle name="Comma 9 2 5 3" xfId="4671"/>
    <cellStyle name="Comma 9 2 5 4" xfId="4672"/>
    <cellStyle name="Comma 9 2 5 4 2" xfId="4673"/>
    <cellStyle name="Comma 9 2 5 4 2 2" xfId="4674"/>
    <cellStyle name="Comma 9 2 5 4 3" xfId="4675"/>
    <cellStyle name="Comma 9 2 5 5" xfId="4676"/>
    <cellStyle name="Comma 9 2 6" xfId="4677"/>
    <cellStyle name="Comma 9 2 6 2" xfId="4678"/>
    <cellStyle name="Comma 9 2 6 3" xfId="4679"/>
    <cellStyle name="Comma 9 2 6 3 2" xfId="4680"/>
    <cellStyle name="Comma 9 2 6 3 2 2" xfId="4681"/>
    <cellStyle name="Comma 9 2 6 3 3" xfId="4682"/>
    <cellStyle name="Comma 9 2 6 4" xfId="4683"/>
    <cellStyle name="Comma 9 2 7" xfId="4684"/>
    <cellStyle name="Comma 9 2 7 2" xfId="4685"/>
    <cellStyle name="Comma 9 2 7 3" xfId="4686"/>
    <cellStyle name="Comma 9 2 7 3 2" xfId="4687"/>
    <cellStyle name="Comma 9 2 7 3 2 2" xfId="4688"/>
    <cellStyle name="Comma 9 2 7 3 3" xfId="4689"/>
    <cellStyle name="Comma 9 2 7 4" xfId="4690"/>
    <cellStyle name="Comma 9 2 8" xfId="4691"/>
    <cellStyle name="Comma 9 2 9" xfId="4692"/>
    <cellStyle name="Comma 9 2 9 2" xfId="4693"/>
    <cellStyle name="Comma 9 2 9 2 2" xfId="4694"/>
    <cellStyle name="Comma 9 2 9 3" xfId="4695"/>
    <cellStyle name="Comma 9 3" xfId="4696"/>
    <cellStyle name="Comma 9 3 2" xfId="4697"/>
    <cellStyle name="Comma 9 4" xfId="4698"/>
    <cellStyle name="Comma 9 4 2" xfId="4699"/>
    <cellStyle name="Comma 9 4 2 2" xfId="4700"/>
    <cellStyle name="Comma 9 4 2 2 2" xfId="4701"/>
    <cellStyle name="Comma 9 4 2 2 2 2" xfId="4702"/>
    <cellStyle name="Comma 9 4 2 2 2 3" xfId="4703"/>
    <cellStyle name="Comma 9 4 2 2 2 3 2" xfId="4704"/>
    <cellStyle name="Comma 9 4 2 2 2 3 2 2" xfId="4705"/>
    <cellStyle name="Comma 9 4 2 2 2 3 3" xfId="4706"/>
    <cellStyle name="Comma 9 4 2 2 2 4" xfId="4707"/>
    <cellStyle name="Comma 9 4 2 2 3" xfId="4708"/>
    <cellStyle name="Comma 9 4 2 2 4" xfId="4709"/>
    <cellStyle name="Comma 9 4 2 2 4 2" xfId="4710"/>
    <cellStyle name="Comma 9 4 2 2 4 2 2" xfId="4711"/>
    <cellStyle name="Comma 9 4 2 2 4 3" xfId="4712"/>
    <cellStyle name="Comma 9 4 2 2 5" xfId="4713"/>
    <cellStyle name="Comma 9 4 2 3" xfId="4714"/>
    <cellStyle name="Comma 9 4 2 3 2" xfId="4715"/>
    <cellStyle name="Comma 9 4 2 3 3" xfId="4716"/>
    <cellStyle name="Comma 9 4 2 3 3 2" xfId="4717"/>
    <cellStyle name="Comma 9 4 2 3 3 2 2" xfId="4718"/>
    <cellStyle name="Comma 9 4 2 3 3 3" xfId="4719"/>
    <cellStyle name="Comma 9 4 2 3 4" xfId="4720"/>
    <cellStyle name="Comma 9 4 2 4" xfId="4721"/>
    <cellStyle name="Comma 9 4 2 4 2" xfId="4722"/>
    <cellStyle name="Comma 9 4 2 4 3" xfId="4723"/>
    <cellStyle name="Comma 9 4 2 4 3 2" xfId="4724"/>
    <cellStyle name="Comma 9 4 2 4 3 2 2" xfId="4725"/>
    <cellStyle name="Comma 9 4 2 4 3 3" xfId="4726"/>
    <cellStyle name="Comma 9 4 2 4 4" xfId="4727"/>
    <cellStyle name="Comma 9 4 2 5" xfId="4728"/>
    <cellStyle name="Comma 9 4 2 6" xfId="4729"/>
    <cellStyle name="Comma 9 4 2 6 2" xfId="4730"/>
    <cellStyle name="Comma 9 4 2 6 2 2" xfId="4731"/>
    <cellStyle name="Comma 9 4 2 6 3" xfId="4732"/>
    <cellStyle name="Comma 9 4 2 7" xfId="4733"/>
    <cellStyle name="Comma 9 4 2 7 2" xfId="4734"/>
    <cellStyle name="Comma 9 4 2 8" xfId="4735"/>
    <cellStyle name="Comma 9 4 3" xfId="4736"/>
    <cellStyle name="Comma 9 4 3 2" xfId="4737"/>
    <cellStyle name="Comma 9 4 3 2 2" xfId="4738"/>
    <cellStyle name="Comma 9 4 3 2 3" xfId="4739"/>
    <cellStyle name="Comma 9 4 3 2 3 2" xfId="4740"/>
    <cellStyle name="Comma 9 4 3 2 3 2 2" xfId="4741"/>
    <cellStyle name="Comma 9 4 3 2 3 3" xfId="4742"/>
    <cellStyle name="Comma 9 4 3 2 4" xfId="4743"/>
    <cellStyle name="Comma 9 4 3 3" xfId="4744"/>
    <cellStyle name="Comma 9 4 3 4" xfId="4745"/>
    <cellStyle name="Comma 9 4 3 4 2" xfId="4746"/>
    <cellStyle name="Comma 9 4 3 4 2 2" xfId="4747"/>
    <cellStyle name="Comma 9 4 3 4 3" xfId="4748"/>
    <cellStyle name="Comma 9 4 3 5" xfId="4749"/>
    <cellStyle name="Comma 9 4 4" xfId="4750"/>
    <cellStyle name="Comma 9 4 4 2" xfId="4751"/>
    <cellStyle name="Comma 9 4 4 3" xfId="4752"/>
    <cellStyle name="Comma 9 4 4 3 2" xfId="4753"/>
    <cellStyle name="Comma 9 4 4 3 2 2" xfId="4754"/>
    <cellStyle name="Comma 9 4 4 3 3" xfId="4755"/>
    <cellStyle name="Comma 9 4 4 4" xfId="4756"/>
    <cellStyle name="Comma 9 4 5" xfId="4757"/>
    <cellStyle name="Comma 9 4 5 2" xfId="4758"/>
    <cellStyle name="Comma 9 4 5 3" xfId="4759"/>
    <cellStyle name="Comma 9 4 5 3 2" xfId="4760"/>
    <cellStyle name="Comma 9 4 5 3 2 2" xfId="4761"/>
    <cellStyle name="Comma 9 4 5 3 3" xfId="4762"/>
    <cellStyle name="Comma 9 4 5 4" xfId="4763"/>
    <cellStyle name="Comma 9 4 6" xfId="4764"/>
    <cellStyle name="Comma 9 4 7" xfId="4765"/>
    <cellStyle name="Comma 9 4 7 2" xfId="4766"/>
    <cellStyle name="Comma 9 4 7 2 2" xfId="4767"/>
    <cellStyle name="Comma 9 4 7 3" xfId="4768"/>
    <cellStyle name="Comma 9 4 8" xfId="4769"/>
    <cellStyle name="Comma 9 4 8 2" xfId="4770"/>
    <cellStyle name="Comma 9 4 9" xfId="4771"/>
    <cellStyle name="Comma 9 5" xfId="4772"/>
    <cellStyle name="Comma 9 5 2" xfId="4773"/>
    <cellStyle name="Comma 9 5 2 2" xfId="4774"/>
    <cellStyle name="Comma 9 5 2 2 2" xfId="4775"/>
    <cellStyle name="Comma 9 5 2 2 3" xfId="4776"/>
    <cellStyle name="Comma 9 5 2 2 3 2" xfId="4777"/>
    <cellStyle name="Comma 9 5 2 2 3 2 2" xfId="4778"/>
    <cellStyle name="Comma 9 5 2 2 3 3" xfId="4779"/>
    <cellStyle name="Comma 9 5 2 2 4" xfId="4780"/>
    <cellStyle name="Comma 9 5 2 3" xfId="4781"/>
    <cellStyle name="Comma 9 5 2 4" xfId="4782"/>
    <cellStyle name="Comma 9 5 2 4 2" xfId="4783"/>
    <cellStyle name="Comma 9 5 2 4 2 2" xfId="4784"/>
    <cellStyle name="Comma 9 5 2 4 3" xfId="4785"/>
    <cellStyle name="Comma 9 5 2 5" xfId="4786"/>
    <cellStyle name="Comma 9 5 3" xfId="4787"/>
    <cellStyle name="Comma 9 5 3 2" xfId="4788"/>
    <cellStyle name="Comma 9 5 3 3" xfId="4789"/>
    <cellStyle name="Comma 9 5 3 3 2" xfId="4790"/>
    <cellStyle name="Comma 9 5 3 3 2 2" xfId="4791"/>
    <cellStyle name="Comma 9 5 3 3 3" xfId="4792"/>
    <cellStyle name="Comma 9 5 3 4" xfId="4793"/>
    <cellStyle name="Comma 9 5 4" xfId="4794"/>
    <cellStyle name="Comma 9 5 4 2" xfId="4795"/>
    <cellStyle name="Comma 9 5 4 3" xfId="4796"/>
    <cellStyle name="Comma 9 5 4 3 2" xfId="4797"/>
    <cellStyle name="Comma 9 5 4 3 2 2" xfId="4798"/>
    <cellStyle name="Comma 9 5 4 3 3" xfId="4799"/>
    <cellStyle name="Comma 9 5 4 4" xfId="4800"/>
    <cellStyle name="Comma 9 5 5" xfId="4801"/>
    <cellStyle name="Comma 9 5 6" xfId="4802"/>
    <cellStyle name="Comma 9 5 6 2" xfId="4803"/>
    <cellStyle name="Comma 9 5 6 2 2" xfId="4804"/>
    <cellStyle name="Comma 9 5 6 3" xfId="4805"/>
    <cellStyle name="Comma 9 5 7" xfId="4806"/>
    <cellStyle name="Comma 9 5 7 2" xfId="4807"/>
    <cellStyle name="Comma 9 5 8" xfId="4808"/>
    <cellStyle name="Comma 9 6" xfId="4809"/>
    <cellStyle name="Comma 9 6 2" xfId="4810"/>
    <cellStyle name="Comma 9 6 2 2" xfId="4811"/>
    <cellStyle name="Comma 9 6 2 3" xfId="4812"/>
    <cellStyle name="Comma 9 6 2 3 2" xfId="4813"/>
    <cellStyle name="Comma 9 6 2 3 2 2" xfId="4814"/>
    <cellStyle name="Comma 9 6 2 3 3" xfId="4815"/>
    <cellStyle name="Comma 9 6 2 4" xfId="4816"/>
    <cellStyle name="Comma 9 6 3" xfId="4817"/>
    <cellStyle name="Comma 9 6 4" xfId="4818"/>
    <cellStyle name="Comma 9 6 4 2" xfId="4819"/>
    <cellStyle name="Comma 9 6 4 2 2" xfId="4820"/>
    <cellStyle name="Comma 9 6 4 3" xfId="4821"/>
    <cellStyle name="Comma 9 6 5" xfId="4822"/>
    <cellStyle name="Comma 9 7" xfId="4823"/>
    <cellStyle name="Comma 9 7 2" xfId="4824"/>
    <cellStyle name="Comma 9 7 3" xfId="4825"/>
    <cellStyle name="Comma 9 7 3 2" xfId="4826"/>
    <cellStyle name="Comma 9 7 3 2 2" xfId="4827"/>
    <cellStyle name="Comma 9 7 3 3" xfId="4828"/>
    <cellStyle name="Comma 9 7 4" xfId="4829"/>
    <cellStyle name="Comma 9 8" xfId="4830"/>
    <cellStyle name="Comma 9 8 2" xfId="4831"/>
    <cellStyle name="Comma 9 8 3" xfId="4832"/>
    <cellStyle name="Comma 9 8 3 2" xfId="4833"/>
    <cellStyle name="Comma 9 8 3 2 2" xfId="4834"/>
    <cellStyle name="Comma 9 8 3 3" xfId="4835"/>
    <cellStyle name="Comma 9 8 4" xfId="4836"/>
    <cellStyle name="Comma 9 9" xfId="4837"/>
    <cellStyle name="Comma0" xfId="4838"/>
    <cellStyle name="Currency" xfId="2" builtinId="4"/>
    <cellStyle name="Currency 10" xfId="4839"/>
    <cellStyle name="Currency 10 2" xfId="4840"/>
    <cellStyle name="Currency 10 2 2" xfId="4841"/>
    <cellStyle name="Currency 10 3" xfId="4842"/>
    <cellStyle name="Currency 11" xfId="4843"/>
    <cellStyle name="Currency 11 2" xfId="4844"/>
    <cellStyle name="Currency 11 2 2" xfId="4845"/>
    <cellStyle name="Currency 11 2 3" xfId="4846"/>
    <cellStyle name="Currency 11 2 4" xfId="4847"/>
    <cellStyle name="Currency 11 3" xfId="4848"/>
    <cellStyle name="Currency 11 3 2" xfId="4849"/>
    <cellStyle name="Currency 11 4" xfId="4850"/>
    <cellStyle name="Currency 11 5" xfId="4851"/>
    <cellStyle name="Currency 11 6" xfId="4852"/>
    <cellStyle name="Currency 12" xfId="4853"/>
    <cellStyle name="Currency 12 2" xfId="4854"/>
    <cellStyle name="Currency 12 2 2" xfId="4855"/>
    <cellStyle name="Currency 12 2 3" xfId="4856"/>
    <cellStyle name="Currency 12 2 4" xfId="4857"/>
    <cellStyle name="Currency 12 3" xfId="4858"/>
    <cellStyle name="Currency 12 3 2" xfId="4859"/>
    <cellStyle name="Currency 12 3 2 2" xfId="4860"/>
    <cellStyle name="Currency 12 3 3" xfId="4861"/>
    <cellStyle name="Currency 12 4" xfId="4862"/>
    <cellStyle name="Currency 12 4 2" xfId="4863"/>
    <cellStyle name="Currency 12 4 2 2" xfId="4864"/>
    <cellStyle name="Currency 12 4 3" xfId="4865"/>
    <cellStyle name="Currency 12 5" xfId="4866"/>
    <cellStyle name="Currency 12 6" xfId="4867"/>
    <cellStyle name="Currency 12 7" xfId="4868"/>
    <cellStyle name="Currency 13" xfId="4869"/>
    <cellStyle name="Currency 13 2" xfId="4870"/>
    <cellStyle name="Currency 13 3" xfId="4871"/>
    <cellStyle name="Currency 13 4" xfId="4872"/>
    <cellStyle name="Currency 14" xfId="4873"/>
    <cellStyle name="Currency 14 2" xfId="4874"/>
    <cellStyle name="Currency 15" xfId="4875"/>
    <cellStyle name="Currency 16" xfId="4876"/>
    <cellStyle name="Currency 16 2" xfId="4877"/>
    <cellStyle name="Currency 16 2 2" xfId="4878"/>
    <cellStyle name="Currency 16 2 3" xfId="4879"/>
    <cellStyle name="Currency 16 2 3 2" xfId="4880"/>
    <cellStyle name="Currency 16 2 3 2 2" xfId="4881"/>
    <cellStyle name="Currency 16 2 3 3" xfId="4882"/>
    <cellStyle name="Currency 16 2 4" xfId="4883"/>
    <cellStyle name="Currency 16 3" xfId="4884"/>
    <cellStyle name="Currency 16 3 2" xfId="4885"/>
    <cellStyle name="Currency 16 4" xfId="4886"/>
    <cellStyle name="Currency 16 5" xfId="4887"/>
    <cellStyle name="Currency 16 5 2" xfId="4888"/>
    <cellStyle name="Currency 16 5 2 2" xfId="4889"/>
    <cellStyle name="Currency 16 5 3" xfId="4890"/>
    <cellStyle name="Currency 16 6" xfId="4891"/>
    <cellStyle name="Currency 17" xfId="4892"/>
    <cellStyle name="Currency 17 2" xfId="4893"/>
    <cellStyle name="Currency 17 3" xfId="4894"/>
    <cellStyle name="Currency 17 3 2" xfId="4895"/>
    <cellStyle name="Currency 17 3 2 2" xfId="4896"/>
    <cellStyle name="Currency 17 3 3" xfId="4897"/>
    <cellStyle name="Currency 17 4" xfId="4898"/>
    <cellStyle name="Currency 18" xfId="4899"/>
    <cellStyle name="Currency 19" xfId="4900"/>
    <cellStyle name="Currency 2" xfId="5"/>
    <cellStyle name="Currency 2 10" xfId="4901"/>
    <cellStyle name="Currency 2 10 2" xfId="4902"/>
    <cellStyle name="Currency 2 10 2 2" xfId="4903"/>
    <cellStyle name="Currency 2 10 3" xfId="4904"/>
    <cellStyle name="Currency 2 11" xfId="4905"/>
    <cellStyle name="Currency 2 11 2" xfId="4906"/>
    <cellStyle name="Currency 2 12" xfId="4907"/>
    <cellStyle name="Currency 2 12 2" xfId="4908"/>
    <cellStyle name="Currency 2 13" xfId="4909"/>
    <cellStyle name="Currency 2 13 2" xfId="4910"/>
    <cellStyle name="Currency 2 14" xfId="4911"/>
    <cellStyle name="Currency 2 15" xfId="4912"/>
    <cellStyle name="Currency 2 16" xfId="4913"/>
    <cellStyle name="Currency 2 17" xfId="4914"/>
    <cellStyle name="Currency 2 18" xfId="4915"/>
    <cellStyle name="Currency 2 2" xfId="10"/>
    <cellStyle name="Currency 2 2 2" xfId="4916"/>
    <cellStyle name="Currency 2 2 2 2" xfId="4917"/>
    <cellStyle name="Currency 2 2 3" xfId="4918"/>
    <cellStyle name="Currency 2 3" xfId="11"/>
    <cellStyle name="Currency 2 3 2" xfId="53"/>
    <cellStyle name="Currency 2 3 2 2" xfId="4919"/>
    <cellStyle name="Currency 2 3 2 3" xfId="4920"/>
    <cellStyle name="Currency 2 3 3" xfId="39"/>
    <cellStyle name="Currency 2 3 3 2" xfId="4921"/>
    <cellStyle name="Currency 2 3 4" xfId="4922"/>
    <cellStyle name="Currency 2 4" xfId="49"/>
    <cellStyle name="Currency 2 4 2" xfId="4923"/>
    <cellStyle name="Currency 2 4 2 2" xfId="4924"/>
    <cellStyle name="Currency 2 4 2 2 2" xfId="4925"/>
    <cellStyle name="Currency 2 4 2 2 2 2" xfId="4926"/>
    <cellStyle name="Currency 2 4 2 2 2 2 2" xfId="4927"/>
    <cellStyle name="Currency 2 4 2 2 2 3" xfId="4928"/>
    <cellStyle name="Currency 2 4 2 2 3" xfId="4929"/>
    <cellStyle name="Currency 2 4 2 2 3 2" xfId="4930"/>
    <cellStyle name="Currency 2 4 2 2 4" xfId="4931"/>
    <cellStyle name="Currency 2 4 2 3" xfId="4932"/>
    <cellStyle name="Currency 2 4 2 3 2" xfId="4933"/>
    <cellStyle name="Currency 2 4 2 3 2 2" xfId="4934"/>
    <cellStyle name="Currency 2 4 2 3 3" xfId="4935"/>
    <cellStyle name="Currency 2 4 2 4" xfId="4936"/>
    <cellStyle name="Currency 2 4 2 4 2" xfId="4937"/>
    <cellStyle name="Currency 2 4 2 5" xfId="4938"/>
    <cellStyle name="Currency 2 4 3" xfId="4939"/>
    <cellStyle name="Currency 2 4 3 2" xfId="4940"/>
    <cellStyle name="Currency 2 4 3 2 2" xfId="4941"/>
    <cellStyle name="Currency 2 4 3 2 2 2" xfId="4942"/>
    <cellStyle name="Currency 2 4 3 2 3" xfId="4943"/>
    <cellStyle name="Currency 2 4 3 3" xfId="4944"/>
    <cellStyle name="Currency 2 4 3 3 2" xfId="4945"/>
    <cellStyle name="Currency 2 4 3 4" xfId="4946"/>
    <cellStyle name="Currency 2 4 4" xfId="4947"/>
    <cellStyle name="Currency 2 4 4 2" xfId="4948"/>
    <cellStyle name="Currency 2 4 4 2 2" xfId="4949"/>
    <cellStyle name="Currency 2 4 4 3" xfId="4950"/>
    <cellStyle name="Currency 2 4 5" xfId="4951"/>
    <cellStyle name="Currency 2 4 5 2" xfId="4952"/>
    <cellStyle name="Currency 2 4 6" xfId="4953"/>
    <cellStyle name="Currency 2 5" xfId="30"/>
    <cellStyle name="Currency 2 5 2" xfId="4954"/>
    <cellStyle name="Currency 2 5 2 2" xfId="4955"/>
    <cellStyle name="Currency 2 5 2 2 2" xfId="4956"/>
    <cellStyle name="Currency 2 5 2 2 2 2" xfId="4957"/>
    <cellStyle name="Currency 2 5 2 2 3" xfId="4958"/>
    <cellStyle name="Currency 2 5 2 3" xfId="4959"/>
    <cellStyle name="Currency 2 5 2 3 2" xfId="4960"/>
    <cellStyle name="Currency 2 5 2 4" xfId="4961"/>
    <cellStyle name="Currency 2 5 3" xfId="4962"/>
    <cellStyle name="Currency 2 5 3 2" xfId="4963"/>
    <cellStyle name="Currency 2 5 3 2 2" xfId="4964"/>
    <cellStyle name="Currency 2 5 3 3" xfId="4965"/>
    <cellStyle name="Currency 2 5 4" xfId="4966"/>
    <cellStyle name="Currency 2 5 4 2" xfId="4967"/>
    <cellStyle name="Currency 2 5 5" xfId="4968"/>
    <cellStyle name="Currency 2 6" xfId="4969"/>
    <cellStyle name="Currency 2 6 2" xfId="4970"/>
    <cellStyle name="Currency 2 6 2 2" xfId="4971"/>
    <cellStyle name="Currency 2 6 2 2 2" xfId="4972"/>
    <cellStyle name="Currency 2 6 2 2 2 2" xfId="4973"/>
    <cellStyle name="Currency 2 6 2 2 3" xfId="4974"/>
    <cellStyle name="Currency 2 6 2 3" xfId="4975"/>
    <cellStyle name="Currency 2 6 2 3 2" xfId="4976"/>
    <cellStyle name="Currency 2 6 2 4" xfId="4977"/>
    <cellStyle name="Currency 2 6 3" xfId="4978"/>
    <cellStyle name="Currency 2 6 3 2" xfId="4979"/>
    <cellStyle name="Currency 2 6 3 2 2" xfId="4980"/>
    <cellStyle name="Currency 2 6 3 3" xfId="4981"/>
    <cellStyle name="Currency 2 6 4" xfId="4982"/>
    <cellStyle name="Currency 2 6 4 2" xfId="4983"/>
    <cellStyle name="Currency 2 6 5" xfId="4984"/>
    <cellStyle name="Currency 2 7" xfId="4985"/>
    <cellStyle name="Currency 2 7 2" xfId="4986"/>
    <cellStyle name="Currency 2 7 2 2" xfId="4987"/>
    <cellStyle name="Currency 2 7 2 2 2" xfId="4988"/>
    <cellStyle name="Currency 2 7 2 2 2 2" xfId="4989"/>
    <cellStyle name="Currency 2 7 2 2 3" xfId="4990"/>
    <cellStyle name="Currency 2 7 2 3" xfId="4991"/>
    <cellStyle name="Currency 2 7 2 3 2" xfId="4992"/>
    <cellStyle name="Currency 2 7 2 4" xfId="4993"/>
    <cellStyle name="Currency 2 7 3" xfId="4994"/>
    <cellStyle name="Currency 2 7 3 2" xfId="4995"/>
    <cellStyle name="Currency 2 7 3 2 2" xfId="4996"/>
    <cellStyle name="Currency 2 7 3 3" xfId="4997"/>
    <cellStyle name="Currency 2 7 4" xfId="4998"/>
    <cellStyle name="Currency 2 7 4 2" xfId="4999"/>
    <cellStyle name="Currency 2 7 5" xfId="5000"/>
    <cellStyle name="Currency 2 8" xfId="5001"/>
    <cellStyle name="Currency 2 8 2" xfId="5002"/>
    <cellStyle name="Currency 2 8 2 2" xfId="5003"/>
    <cellStyle name="Currency 2 8 2 2 2" xfId="5004"/>
    <cellStyle name="Currency 2 8 2 3" xfId="5005"/>
    <cellStyle name="Currency 2 8 3" xfId="5006"/>
    <cellStyle name="Currency 2 8 3 2" xfId="5007"/>
    <cellStyle name="Currency 2 8 4" xfId="5008"/>
    <cellStyle name="Currency 2 9" xfId="5009"/>
    <cellStyle name="Currency 2 9 2" xfId="5010"/>
    <cellStyle name="Currency 2 9 2 2" xfId="5011"/>
    <cellStyle name="Currency 2 9 3" xfId="5012"/>
    <cellStyle name="Currency 20" xfId="5013"/>
    <cellStyle name="Currency 20 2" xfId="5014"/>
    <cellStyle name="Currency 20 2 2" xfId="5015"/>
    <cellStyle name="Currency 20 3" xfId="5016"/>
    <cellStyle name="Currency 21" xfId="5017"/>
    <cellStyle name="Currency 21 2" xfId="5018"/>
    <cellStyle name="Currency 22" xfId="5019"/>
    <cellStyle name="Currency 22 2" xfId="5020"/>
    <cellStyle name="Currency 23" xfId="5021"/>
    <cellStyle name="Currency 23 2" xfId="5022"/>
    <cellStyle name="Currency 23 2 2" xfId="5023"/>
    <cellStyle name="Currency 24" xfId="5024"/>
    <cellStyle name="Currency 25" xfId="5025"/>
    <cellStyle name="Currency 26" xfId="5026"/>
    <cellStyle name="Currency 26 2" xfId="5027"/>
    <cellStyle name="Currency 26 3" xfId="5028"/>
    <cellStyle name="Currency 27" xfId="5029"/>
    <cellStyle name="Currency 3" xfId="12"/>
    <cellStyle name="Currency 3 2" xfId="31"/>
    <cellStyle name="Currency 3 2 2" xfId="5030"/>
    <cellStyle name="Currency 3 2 2 2" xfId="5031"/>
    <cellStyle name="Currency 3 2 3" xfId="5032"/>
    <cellStyle name="Currency 3 2 4" xfId="5033"/>
    <cellStyle name="Currency 3 3" xfId="5034"/>
    <cellStyle name="Currency 3 3 2" xfId="5035"/>
    <cellStyle name="Currency 3 4" xfId="5036"/>
    <cellStyle name="Currency 3 4 2" xfId="5037"/>
    <cellStyle name="Currency 3 4 3" xfId="5038"/>
    <cellStyle name="Currency 3 4 3 2" xfId="5039"/>
    <cellStyle name="Currency 3 4 3 2 2" xfId="5040"/>
    <cellStyle name="Currency 3 4 3 3" xfId="5041"/>
    <cellStyle name="Currency 3 4 4" xfId="5042"/>
    <cellStyle name="Currency 3 5" xfId="5043"/>
    <cellStyle name="Currency 3 5 2" xfId="5044"/>
    <cellStyle name="Currency 3 6" xfId="5045"/>
    <cellStyle name="Currency 3 7" xfId="5046"/>
    <cellStyle name="Currency 4" xfId="13"/>
    <cellStyle name="Currency 4 10" xfId="5047"/>
    <cellStyle name="Currency 4 2" xfId="32"/>
    <cellStyle name="Currency 4 2 2" xfId="5048"/>
    <cellStyle name="Currency 4 2 2 2" xfId="5049"/>
    <cellStyle name="Currency 4 2 2 2 2" xfId="5050"/>
    <cellStyle name="Currency 4 2 2 2 2 2" xfId="5051"/>
    <cellStyle name="Currency 4 2 2 2 2 2 2" xfId="5052"/>
    <cellStyle name="Currency 4 2 2 2 2 3" xfId="5053"/>
    <cellStyle name="Currency 4 2 2 2 3" xfId="5054"/>
    <cellStyle name="Currency 4 2 2 2 3 2" xfId="5055"/>
    <cellStyle name="Currency 4 2 2 2 4" xfId="5056"/>
    <cellStyle name="Currency 4 2 2 3" xfId="5057"/>
    <cellStyle name="Currency 4 2 2 3 2" xfId="5058"/>
    <cellStyle name="Currency 4 2 2 3 2 2" xfId="5059"/>
    <cellStyle name="Currency 4 2 2 3 3" xfId="5060"/>
    <cellStyle name="Currency 4 2 2 4" xfId="5061"/>
    <cellStyle name="Currency 4 2 2 4 2" xfId="5062"/>
    <cellStyle name="Currency 4 2 2 5" xfId="5063"/>
    <cellStyle name="Currency 4 2 3" xfId="5064"/>
    <cellStyle name="Currency 4 2 3 2" xfId="5065"/>
    <cellStyle name="Currency 4 2 3 2 2" xfId="5066"/>
    <cellStyle name="Currency 4 2 3 2 2 2" xfId="5067"/>
    <cellStyle name="Currency 4 2 3 2 3" xfId="5068"/>
    <cellStyle name="Currency 4 2 3 3" xfId="5069"/>
    <cellStyle name="Currency 4 2 3 3 2" xfId="5070"/>
    <cellStyle name="Currency 4 2 3 4" xfId="5071"/>
    <cellStyle name="Currency 4 2 4" xfId="5072"/>
    <cellStyle name="Currency 4 2 4 2" xfId="5073"/>
    <cellStyle name="Currency 4 2 4 2 2" xfId="5074"/>
    <cellStyle name="Currency 4 2 4 3" xfId="5075"/>
    <cellStyle name="Currency 4 2 5" xfId="5076"/>
    <cellStyle name="Currency 4 2 5 2" xfId="5077"/>
    <cellStyle name="Currency 4 2 6" xfId="5078"/>
    <cellStyle name="Currency 4 3" xfId="5079"/>
    <cellStyle name="Currency 4 3 2" xfId="5080"/>
    <cellStyle name="Currency 4 3 2 2" xfId="5081"/>
    <cellStyle name="Currency 4 3 2 2 2" xfId="5082"/>
    <cellStyle name="Currency 4 3 2 2 2 2" xfId="5083"/>
    <cellStyle name="Currency 4 3 2 2 3" xfId="5084"/>
    <cellStyle name="Currency 4 3 2 3" xfId="5085"/>
    <cellStyle name="Currency 4 3 2 3 2" xfId="5086"/>
    <cellStyle name="Currency 4 3 2 4" xfId="5087"/>
    <cellStyle name="Currency 4 3 3" xfId="5088"/>
    <cellStyle name="Currency 4 3 3 2" xfId="5089"/>
    <cellStyle name="Currency 4 3 3 2 2" xfId="5090"/>
    <cellStyle name="Currency 4 3 3 3" xfId="5091"/>
    <cellStyle name="Currency 4 3 4" xfId="5092"/>
    <cellStyle name="Currency 4 3 4 2" xfId="5093"/>
    <cellStyle name="Currency 4 3 5" xfId="5094"/>
    <cellStyle name="Currency 4 4" xfId="5095"/>
    <cellStyle name="Currency 4 4 2" xfId="5096"/>
    <cellStyle name="Currency 4 4 2 2" xfId="5097"/>
    <cellStyle name="Currency 4 4 2 2 2" xfId="5098"/>
    <cellStyle name="Currency 4 4 2 2 2 2" xfId="5099"/>
    <cellStyle name="Currency 4 4 2 2 3" xfId="5100"/>
    <cellStyle name="Currency 4 4 2 3" xfId="5101"/>
    <cellStyle name="Currency 4 4 2 3 2" xfId="5102"/>
    <cellStyle name="Currency 4 4 2 4" xfId="5103"/>
    <cellStyle name="Currency 4 4 3" xfId="5104"/>
    <cellStyle name="Currency 4 4 3 2" xfId="5105"/>
    <cellStyle name="Currency 4 4 3 2 2" xfId="5106"/>
    <cellStyle name="Currency 4 4 3 3" xfId="5107"/>
    <cellStyle name="Currency 4 4 4" xfId="5108"/>
    <cellStyle name="Currency 4 4 4 2" xfId="5109"/>
    <cellStyle name="Currency 4 4 5" xfId="5110"/>
    <cellStyle name="Currency 4 5" xfId="5111"/>
    <cellStyle name="Currency 4 5 2" xfId="5112"/>
    <cellStyle name="Currency 4 5 2 2" xfId="5113"/>
    <cellStyle name="Currency 4 5 2 2 2" xfId="5114"/>
    <cellStyle name="Currency 4 5 2 2 2 2" xfId="5115"/>
    <cellStyle name="Currency 4 5 2 2 3" xfId="5116"/>
    <cellStyle name="Currency 4 5 2 3" xfId="5117"/>
    <cellStyle name="Currency 4 5 2 3 2" xfId="5118"/>
    <cellStyle name="Currency 4 5 2 4" xfId="5119"/>
    <cellStyle name="Currency 4 5 3" xfId="5120"/>
    <cellStyle name="Currency 4 5 3 2" xfId="5121"/>
    <cellStyle name="Currency 4 5 3 2 2" xfId="5122"/>
    <cellStyle name="Currency 4 5 3 3" xfId="5123"/>
    <cellStyle name="Currency 4 5 4" xfId="5124"/>
    <cellStyle name="Currency 4 5 4 2" xfId="5125"/>
    <cellStyle name="Currency 4 5 5" xfId="5126"/>
    <cellStyle name="Currency 4 6" xfId="5127"/>
    <cellStyle name="Currency 4 6 2" xfId="5128"/>
    <cellStyle name="Currency 4 6 2 2" xfId="5129"/>
    <cellStyle name="Currency 4 6 2 2 2" xfId="5130"/>
    <cellStyle name="Currency 4 6 2 3" xfId="5131"/>
    <cellStyle name="Currency 4 6 3" xfId="5132"/>
    <cellStyle name="Currency 4 6 3 2" xfId="5133"/>
    <cellStyle name="Currency 4 6 4" xfId="5134"/>
    <cellStyle name="Currency 4 7" xfId="5135"/>
    <cellStyle name="Currency 4 7 2" xfId="5136"/>
    <cellStyle name="Currency 4 7 2 2" xfId="5137"/>
    <cellStyle name="Currency 4 7 3" xfId="5138"/>
    <cellStyle name="Currency 4 8" xfId="5139"/>
    <cellStyle name="Currency 4 8 2" xfId="5140"/>
    <cellStyle name="Currency 4 9" xfId="5141"/>
    <cellStyle name="Currency 5" xfId="14"/>
    <cellStyle name="Currency 5 2" xfId="57"/>
    <cellStyle name="Currency 5 2 2" xfId="65"/>
    <cellStyle name="Currency 5 2 2 2" xfId="5142"/>
    <cellStyle name="Currency 5 2 2 2 2" xfId="5143"/>
    <cellStyle name="Currency 5 2 2 2 2 2" xfId="5144"/>
    <cellStyle name="Currency 5 2 2 2 2 2 2" xfId="5145"/>
    <cellStyle name="Currency 5 2 2 2 2 3" xfId="5146"/>
    <cellStyle name="Currency 5 2 2 2 3" xfId="5147"/>
    <cellStyle name="Currency 5 2 2 2 3 2" xfId="5148"/>
    <cellStyle name="Currency 5 2 2 2 4" xfId="5149"/>
    <cellStyle name="Currency 5 2 2 3" xfId="5150"/>
    <cellStyle name="Currency 5 2 2 3 2" xfId="5151"/>
    <cellStyle name="Currency 5 2 2 3 2 2" xfId="5152"/>
    <cellStyle name="Currency 5 2 2 3 3" xfId="5153"/>
    <cellStyle name="Currency 5 2 2 4" xfId="5154"/>
    <cellStyle name="Currency 5 2 2 4 2" xfId="5155"/>
    <cellStyle name="Currency 5 2 2 5" xfId="5156"/>
    <cellStyle name="Currency 5 2 2 6" xfId="5157"/>
    <cellStyle name="Currency 5 2 3" xfId="5158"/>
    <cellStyle name="Currency 5 2 3 2" xfId="5159"/>
    <cellStyle name="Currency 5 2 3 2 2" xfId="5160"/>
    <cellStyle name="Currency 5 2 3 2 2 2" xfId="5161"/>
    <cellStyle name="Currency 5 2 3 2 3" xfId="5162"/>
    <cellStyle name="Currency 5 2 3 3" xfId="5163"/>
    <cellStyle name="Currency 5 2 3 3 2" xfId="5164"/>
    <cellStyle name="Currency 5 2 3 4" xfId="5165"/>
    <cellStyle name="Currency 5 2 4" xfId="5166"/>
    <cellStyle name="Currency 5 2 4 2" xfId="5167"/>
    <cellStyle name="Currency 5 2 4 2 2" xfId="5168"/>
    <cellStyle name="Currency 5 2 4 3" xfId="5169"/>
    <cellStyle name="Currency 5 2 5" xfId="5170"/>
    <cellStyle name="Currency 5 2 5 2" xfId="5171"/>
    <cellStyle name="Currency 5 2 6" xfId="5172"/>
    <cellStyle name="Currency 5 2 7" xfId="5173"/>
    <cellStyle name="Currency 5 3" xfId="5174"/>
    <cellStyle name="Currency 5 3 2" xfId="5175"/>
    <cellStyle name="Currency 5 3 2 2" xfId="5176"/>
    <cellStyle name="Currency 5 3 2 2 2" xfId="5177"/>
    <cellStyle name="Currency 5 3 2 2 2 2" xfId="5178"/>
    <cellStyle name="Currency 5 3 2 2 3" xfId="5179"/>
    <cellStyle name="Currency 5 3 2 3" xfId="5180"/>
    <cellStyle name="Currency 5 3 2 3 2" xfId="5181"/>
    <cellStyle name="Currency 5 3 2 4" xfId="5182"/>
    <cellStyle name="Currency 5 3 3" xfId="5183"/>
    <cellStyle name="Currency 5 3 3 2" xfId="5184"/>
    <cellStyle name="Currency 5 3 3 2 2" xfId="5185"/>
    <cellStyle name="Currency 5 3 3 3" xfId="5186"/>
    <cellStyle name="Currency 5 3 4" xfId="5187"/>
    <cellStyle name="Currency 5 3 4 2" xfId="5188"/>
    <cellStyle name="Currency 5 3 5" xfId="5189"/>
    <cellStyle name="Currency 5 4" xfId="5190"/>
    <cellStyle name="Currency 5 4 2" xfId="5191"/>
    <cellStyle name="Currency 5 4 2 2" xfId="5192"/>
    <cellStyle name="Currency 5 4 2 2 2" xfId="5193"/>
    <cellStyle name="Currency 5 4 2 2 2 2" xfId="5194"/>
    <cellStyle name="Currency 5 4 2 2 3" xfId="5195"/>
    <cellStyle name="Currency 5 4 2 3" xfId="5196"/>
    <cellStyle name="Currency 5 4 2 3 2" xfId="5197"/>
    <cellStyle name="Currency 5 4 2 4" xfId="5198"/>
    <cellStyle name="Currency 5 4 3" xfId="5199"/>
    <cellStyle name="Currency 5 4 3 2" xfId="5200"/>
    <cellStyle name="Currency 5 4 3 2 2" xfId="5201"/>
    <cellStyle name="Currency 5 4 3 3" xfId="5202"/>
    <cellStyle name="Currency 5 4 4" xfId="5203"/>
    <cellStyle name="Currency 5 4 4 2" xfId="5204"/>
    <cellStyle name="Currency 5 4 5" xfId="5205"/>
    <cellStyle name="Currency 5 5" xfId="5206"/>
    <cellStyle name="Currency 5 5 2" xfId="5207"/>
    <cellStyle name="Currency 5 5 2 2" xfId="5208"/>
    <cellStyle name="Currency 5 5 2 2 2" xfId="5209"/>
    <cellStyle name="Currency 5 5 2 2 2 2" xfId="5210"/>
    <cellStyle name="Currency 5 5 2 2 3" xfId="5211"/>
    <cellStyle name="Currency 5 5 2 3" xfId="5212"/>
    <cellStyle name="Currency 5 5 2 3 2" xfId="5213"/>
    <cellStyle name="Currency 5 5 2 4" xfId="5214"/>
    <cellStyle name="Currency 5 5 3" xfId="5215"/>
    <cellStyle name="Currency 5 5 3 2" xfId="5216"/>
    <cellStyle name="Currency 5 5 3 2 2" xfId="5217"/>
    <cellStyle name="Currency 5 5 3 3" xfId="5218"/>
    <cellStyle name="Currency 5 5 4" xfId="5219"/>
    <cellStyle name="Currency 5 5 4 2" xfId="5220"/>
    <cellStyle name="Currency 5 5 5" xfId="5221"/>
    <cellStyle name="Currency 5 6" xfId="5222"/>
    <cellStyle name="Currency 5 6 2" xfId="5223"/>
    <cellStyle name="Currency 5 6 2 2" xfId="5224"/>
    <cellStyle name="Currency 5 6 2 2 2" xfId="5225"/>
    <cellStyle name="Currency 5 6 2 3" xfId="5226"/>
    <cellStyle name="Currency 5 6 3" xfId="5227"/>
    <cellStyle name="Currency 5 6 3 2" xfId="5228"/>
    <cellStyle name="Currency 5 6 4" xfId="5229"/>
    <cellStyle name="Currency 5 7" xfId="5230"/>
    <cellStyle name="Currency 5 7 2" xfId="5231"/>
    <cellStyle name="Currency 5 7 2 2" xfId="5232"/>
    <cellStyle name="Currency 5 7 3" xfId="5233"/>
    <cellStyle name="Currency 5 8" xfId="5234"/>
    <cellStyle name="Currency 5 8 2" xfId="5235"/>
    <cellStyle name="Currency 5 9" xfId="5236"/>
    <cellStyle name="Currency 6" xfId="41"/>
    <cellStyle name="Currency 6 2" xfId="64"/>
    <cellStyle name="Currency 6 2 2" xfId="5237"/>
    <cellStyle name="Currency 6 2 2 2" xfId="5238"/>
    <cellStyle name="Currency 6 2 3" xfId="5239"/>
    <cellStyle name="Currency 6 2 4" xfId="5240"/>
    <cellStyle name="Currency 6 3" xfId="5241"/>
    <cellStyle name="Currency 6 3 2" xfId="5242"/>
    <cellStyle name="Currency 6 4" xfId="5243"/>
    <cellStyle name="Currency 6 5" xfId="5244"/>
    <cellStyle name="Currency 7" xfId="46"/>
    <cellStyle name="Currency 7 2" xfId="5245"/>
    <cellStyle name="Currency 7 2 2" xfId="5246"/>
    <cellStyle name="Currency 7 2 3" xfId="5247"/>
    <cellStyle name="Currency 7 3" xfId="5248"/>
    <cellStyle name="Currency 7 4" xfId="5249"/>
    <cellStyle name="Currency 8" xfId="5250"/>
    <cellStyle name="Currency 8 2" xfId="5251"/>
    <cellStyle name="Currency 8 2 2" xfId="5252"/>
    <cellStyle name="Currency 8 3" xfId="5253"/>
    <cellStyle name="Currency 8 4" xfId="5254"/>
    <cellStyle name="Currency 9" xfId="5255"/>
    <cellStyle name="Currency 9 2" xfId="5256"/>
    <cellStyle name="Currency 9 2 2" xfId="5257"/>
    <cellStyle name="Currency 9 2 2 2" xfId="5258"/>
    <cellStyle name="Currency 9 2 3" xfId="5259"/>
    <cellStyle name="Currency 9 3" xfId="5260"/>
    <cellStyle name="Currency 9 3 2" xfId="5261"/>
    <cellStyle name="Currency 9 4" xfId="5262"/>
    <cellStyle name="Currency0" xfId="5263"/>
    <cellStyle name="DRG Table" xfId="5264"/>
    <cellStyle name="DRG Table 2" xfId="5265"/>
    <cellStyle name="DRG Table_T-straight with PEDs adjustor" xfId="5266"/>
    <cellStyle name="Explanatory Text 10" xfId="5267"/>
    <cellStyle name="Explanatory Text 11" xfId="5268"/>
    <cellStyle name="Explanatory Text 2" xfId="5269"/>
    <cellStyle name="Explanatory Text 2 2" xfId="5270"/>
    <cellStyle name="Explanatory Text 2 2 2" xfId="5271"/>
    <cellStyle name="Explanatory Text 2 2 3" xfId="5272"/>
    <cellStyle name="Explanatory Text 2 2_T-straight with PEDs adjustor" xfId="5273"/>
    <cellStyle name="Explanatory Text 2 3" xfId="5274"/>
    <cellStyle name="Explanatory Text 3" xfId="5275"/>
    <cellStyle name="Explanatory Text 3 2" xfId="5276"/>
    <cellStyle name="Explanatory Text 4" xfId="5277"/>
    <cellStyle name="Explanatory Text 4 2" xfId="5278"/>
    <cellStyle name="Explanatory Text 5" xfId="5279"/>
    <cellStyle name="Explanatory Text 6" xfId="5280"/>
    <cellStyle name="Explanatory Text 7" xfId="5281"/>
    <cellStyle name="Explanatory Text 8" xfId="5282"/>
    <cellStyle name="Explanatory Text 9" xfId="5283"/>
    <cellStyle name="Followed Hyperlink 2" xfId="5284"/>
    <cellStyle name="Followed Hyperlink 2 2" xfId="5285"/>
    <cellStyle name="Followed Hyperlink 2_T-straight with PEDs adjustor" xfId="5286"/>
    <cellStyle name="Good 10" xfId="5287"/>
    <cellStyle name="Good 11" xfId="5288"/>
    <cellStyle name="Good 2" xfId="5289"/>
    <cellStyle name="Good 2 2" xfId="5290"/>
    <cellStyle name="Good 2 2 2" xfId="5291"/>
    <cellStyle name="Good 2 2 3" xfId="5292"/>
    <cellStyle name="Good 2 2_T-straight with PEDs adjustor" xfId="5293"/>
    <cellStyle name="Good 2 3" xfId="5294"/>
    <cellStyle name="Good 3" xfId="5295"/>
    <cellStyle name="Good 3 2" xfId="5296"/>
    <cellStyle name="Good 4" xfId="5297"/>
    <cellStyle name="Good 4 2" xfId="5298"/>
    <cellStyle name="Good 5" xfId="5299"/>
    <cellStyle name="Good 6" xfId="5300"/>
    <cellStyle name="Good 7" xfId="5301"/>
    <cellStyle name="Good 8" xfId="5302"/>
    <cellStyle name="Good 9" xfId="5303"/>
    <cellStyle name="Heading 1 10" xfId="5304"/>
    <cellStyle name="Heading 1 11" xfId="5305"/>
    <cellStyle name="Heading 1 2" xfId="5306"/>
    <cellStyle name="Heading 1 2 2" xfId="5307"/>
    <cellStyle name="Heading 1 2 2 2" xfId="5308"/>
    <cellStyle name="Heading 1 2 2 3" xfId="5309"/>
    <cellStyle name="Heading 1 2 2_T-straight with PEDs adjustor" xfId="5310"/>
    <cellStyle name="Heading 1 2 3" xfId="5311"/>
    <cellStyle name="Heading 1 3" xfId="5312"/>
    <cellStyle name="Heading 1 3 2" xfId="5313"/>
    <cellStyle name="Heading 1 4" xfId="5314"/>
    <cellStyle name="Heading 1 4 2" xfId="5315"/>
    <cellStyle name="Heading 1 5" xfId="5316"/>
    <cellStyle name="Heading 1 6" xfId="5317"/>
    <cellStyle name="Heading 1 7" xfId="5318"/>
    <cellStyle name="Heading 1 8" xfId="5319"/>
    <cellStyle name="Heading 1 9" xfId="5320"/>
    <cellStyle name="Heading 2 10" xfId="5321"/>
    <cellStyle name="Heading 2 11" xfId="5322"/>
    <cellStyle name="Heading 2 2" xfId="5323"/>
    <cellStyle name="Heading 2 2 2" xfId="5324"/>
    <cellStyle name="Heading 2 2 2 2" xfId="5325"/>
    <cellStyle name="Heading 2 2 2 3" xfId="5326"/>
    <cellStyle name="Heading 2 2 2_T-straight with PEDs adjustor" xfId="5327"/>
    <cellStyle name="Heading 2 2 3" xfId="5328"/>
    <cellStyle name="Heading 2 3" xfId="5329"/>
    <cellStyle name="Heading 2 3 2" xfId="5330"/>
    <cellStyle name="Heading 2 4" xfId="5331"/>
    <cellStyle name="Heading 2 4 2" xfId="5332"/>
    <cellStyle name="Heading 2 5" xfId="5333"/>
    <cellStyle name="Heading 2 6" xfId="5334"/>
    <cellStyle name="Heading 2 7" xfId="5335"/>
    <cellStyle name="Heading 2 8" xfId="5336"/>
    <cellStyle name="Heading 2 9" xfId="5337"/>
    <cellStyle name="Heading 3 10" xfId="5338"/>
    <cellStyle name="Heading 3 11" xfId="5339"/>
    <cellStyle name="Heading 3 2" xfId="5340"/>
    <cellStyle name="Heading 3 2 2" xfId="5341"/>
    <cellStyle name="Heading 3 2 2 2" xfId="5342"/>
    <cellStyle name="Heading 3 2 2 3" xfId="5343"/>
    <cellStyle name="Heading 3 2 2_T-straight with PEDs adjustor" xfId="5344"/>
    <cellStyle name="Heading 3 2 3" xfId="5345"/>
    <cellStyle name="Heading 3 3" xfId="5346"/>
    <cellStyle name="Heading 3 3 2" xfId="5347"/>
    <cellStyle name="Heading 3 4" xfId="5348"/>
    <cellStyle name="Heading 3 4 2" xfId="5349"/>
    <cellStyle name="Heading 3 5" xfId="5350"/>
    <cellStyle name="Heading 3 6" xfId="5351"/>
    <cellStyle name="Heading 3 7" xfId="5352"/>
    <cellStyle name="Heading 3 8" xfId="5353"/>
    <cellStyle name="Heading 3 9" xfId="5354"/>
    <cellStyle name="Heading 4 10" xfId="5355"/>
    <cellStyle name="Heading 4 11" xfId="5356"/>
    <cellStyle name="Heading 4 2" xfId="5357"/>
    <cellStyle name="Heading 4 2 2" xfId="5358"/>
    <cellStyle name="Heading 4 2 2 2" xfId="5359"/>
    <cellStyle name="Heading 4 2 2 3" xfId="5360"/>
    <cellStyle name="Heading 4 2 2_T-straight with PEDs adjustor" xfId="5361"/>
    <cellStyle name="Heading 4 2 3" xfId="5362"/>
    <cellStyle name="Heading 4 3" xfId="5363"/>
    <cellStyle name="Heading 4 3 2" xfId="5364"/>
    <cellStyle name="Heading 4 4" xfId="5365"/>
    <cellStyle name="Heading 4 4 2" xfId="5366"/>
    <cellStyle name="Heading 4 5" xfId="5367"/>
    <cellStyle name="Heading 4 6" xfId="5368"/>
    <cellStyle name="Heading 4 7" xfId="5369"/>
    <cellStyle name="Heading 4 8" xfId="5370"/>
    <cellStyle name="Heading 4 9" xfId="5371"/>
    <cellStyle name="Hyperlink" xfId="64465" builtinId="8"/>
    <cellStyle name="Hyperlink 2" xfId="5372"/>
    <cellStyle name="Hyperlink 2 2" xfId="5373"/>
    <cellStyle name="Hyperlink 2 2 2" xfId="5374"/>
    <cellStyle name="Hyperlink 2 2_T-straight with PEDs adjustor" xfId="5375"/>
    <cellStyle name="Hyperlink 2 3" xfId="5376"/>
    <cellStyle name="Hyperlink 2_T-straight with PEDs adjustor" xfId="5377"/>
    <cellStyle name="Hyperlink 3" xfId="5378"/>
    <cellStyle name="Hyperlink 3 2" xfId="5379"/>
    <cellStyle name="Hyperlink 4" xfId="5380"/>
    <cellStyle name="Hyperlink 4 2" xfId="5381"/>
    <cellStyle name="Hyperlink 4_T-straight with PEDs adjustor" xfId="5382"/>
    <cellStyle name="Hyperlink 5" xfId="5383"/>
    <cellStyle name="Input 10" xfId="5384"/>
    <cellStyle name="Input 10 2" xfId="5385"/>
    <cellStyle name="Input 11" xfId="5386"/>
    <cellStyle name="Input 11 2" xfId="5387"/>
    <cellStyle name="Input 2" xfId="5388"/>
    <cellStyle name="Input 2 2" xfId="5389"/>
    <cellStyle name="Input 2 2 2" xfId="5390"/>
    <cellStyle name="Input 2 2 2 2" xfId="5391"/>
    <cellStyle name="Input 2 2 2 2 10" xfId="5392"/>
    <cellStyle name="Input 2 2 2 2 10 2" xfId="5393"/>
    <cellStyle name="Input 2 2 2 2 10 2 2" xfId="5394"/>
    <cellStyle name="Input 2 2 2 2 10 2 2 2" xfId="5395"/>
    <cellStyle name="Input 2 2 2 2 10 2 2 3" xfId="5396"/>
    <cellStyle name="Input 2 2 2 2 10 2 2 4" xfId="5397"/>
    <cellStyle name="Input 2 2 2 2 10 2 2 5" xfId="5398"/>
    <cellStyle name="Input 2 2 2 2 10 2 3" xfId="5399"/>
    <cellStyle name="Input 2 2 2 2 10 2 3 2" xfId="5400"/>
    <cellStyle name="Input 2 2 2 2 10 2 3 3" xfId="5401"/>
    <cellStyle name="Input 2 2 2 2 10 2 3 4" xfId="5402"/>
    <cellStyle name="Input 2 2 2 2 10 2 3 5" xfId="5403"/>
    <cellStyle name="Input 2 2 2 2 10 2 4" xfId="5404"/>
    <cellStyle name="Input 2 2 2 2 10 2 4 2" xfId="5405"/>
    <cellStyle name="Input 2 2 2 2 10 2 5" xfId="5406"/>
    <cellStyle name="Input 2 2 2 2 10 2 5 2" xfId="5407"/>
    <cellStyle name="Input 2 2 2 2 10 2 6" xfId="5408"/>
    <cellStyle name="Input 2 2 2 2 10 2 7" xfId="5409"/>
    <cellStyle name="Input 2 2 2 2 10 3" xfId="5410"/>
    <cellStyle name="Input 2 2 2 2 10 3 2" xfId="5411"/>
    <cellStyle name="Input 2 2 2 2 10 3 3" xfId="5412"/>
    <cellStyle name="Input 2 2 2 2 10 3 4" xfId="5413"/>
    <cellStyle name="Input 2 2 2 2 10 3 5" xfId="5414"/>
    <cellStyle name="Input 2 2 2 2 10 4" xfId="5415"/>
    <cellStyle name="Input 2 2 2 2 10 4 2" xfId="5416"/>
    <cellStyle name="Input 2 2 2 2 10 4 3" xfId="5417"/>
    <cellStyle name="Input 2 2 2 2 10 4 4" xfId="5418"/>
    <cellStyle name="Input 2 2 2 2 10 4 5" xfId="5419"/>
    <cellStyle name="Input 2 2 2 2 10 5" xfId="5420"/>
    <cellStyle name="Input 2 2 2 2 10 5 2" xfId="5421"/>
    <cellStyle name="Input 2 2 2 2 10 6" xfId="5422"/>
    <cellStyle name="Input 2 2 2 2 10 6 2" xfId="5423"/>
    <cellStyle name="Input 2 2 2 2 10 7" xfId="5424"/>
    <cellStyle name="Input 2 2 2 2 10 8" xfId="5425"/>
    <cellStyle name="Input 2 2 2 2 11" xfId="5426"/>
    <cellStyle name="Input 2 2 2 2 11 2" xfId="5427"/>
    <cellStyle name="Input 2 2 2 2 11 2 2" xfId="5428"/>
    <cellStyle name="Input 2 2 2 2 11 2 2 2" xfId="5429"/>
    <cellStyle name="Input 2 2 2 2 11 2 2 3" xfId="5430"/>
    <cellStyle name="Input 2 2 2 2 11 2 2 4" xfId="5431"/>
    <cellStyle name="Input 2 2 2 2 11 2 2 5" xfId="5432"/>
    <cellStyle name="Input 2 2 2 2 11 2 3" xfId="5433"/>
    <cellStyle name="Input 2 2 2 2 11 2 3 2" xfId="5434"/>
    <cellStyle name="Input 2 2 2 2 11 2 3 3" xfId="5435"/>
    <cellStyle name="Input 2 2 2 2 11 2 3 4" xfId="5436"/>
    <cellStyle name="Input 2 2 2 2 11 2 3 5" xfId="5437"/>
    <cellStyle name="Input 2 2 2 2 11 2 4" xfId="5438"/>
    <cellStyle name="Input 2 2 2 2 11 2 4 2" xfId="5439"/>
    <cellStyle name="Input 2 2 2 2 11 2 5" xfId="5440"/>
    <cellStyle name="Input 2 2 2 2 11 2 5 2" xfId="5441"/>
    <cellStyle name="Input 2 2 2 2 11 2 6" xfId="5442"/>
    <cellStyle name="Input 2 2 2 2 11 2 7" xfId="5443"/>
    <cellStyle name="Input 2 2 2 2 11 3" xfId="5444"/>
    <cellStyle name="Input 2 2 2 2 11 3 2" xfId="5445"/>
    <cellStyle name="Input 2 2 2 2 11 3 3" xfId="5446"/>
    <cellStyle name="Input 2 2 2 2 11 3 4" xfId="5447"/>
    <cellStyle name="Input 2 2 2 2 11 3 5" xfId="5448"/>
    <cellStyle name="Input 2 2 2 2 11 4" xfId="5449"/>
    <cellStyle name="Input 2 2 2 2 11 4 2" xfId="5450"/>
    <cellStyle name="Input 2 2 2 2 11 4 3" xfId="5451"/>
    <cellStyle name="Input 2 2 2 2 11 4 4" xfId="5452"/>
    <cellStyle name="Input 2 2 2 2 11 4 5" xfId="5453"/>
    <cellStyle name="Input 2 2 2 2 11 5" xfId="5454"/>
    <cellStyle name="Input 2 2 2 2 11 5 2" xfId="5455"/>
    <cellStyle name="Input 2 2 2 2 11 6" xfId="5456"/>
    <cellStyle name="Input 2 2 2 2 11 6 2" xfId="5457"/>
    <cellStyle name="Input 2 2 2 2 11 7" xfId="5458"/>
    <cellStyle name="Input 2 2 2 2 11 8" xfId="5459"/>
    <cellStyle name="Input 2 2 2 2 12" xfId="5460"/>
    <cellStyle name="Input 2 2 2 2 12 2" xfId="5461"/>
    <cellStyle name="Input 2 2 2 2 12 2 2" xfId="5462"/>
    <cellStyle name="Input 2 2 2 2 12 2 2 2" xfId="5463"/>
    <cellStyle name="Input 2 2 2 2 12 2 2 3" xfId="5464"/>
    <cellStyle name="Input 2 2 2 2 12 2 2 4" xfId="5465"/>
    <cellStyle name="Input 2 2 2 2 12 2 2 5" xfId="5466"/>
    <cellStyle name="Input 2 2 2 2 12 2 3" xfId="5467"/>
    <cellStyle name="Input 2 2 2 2 12 2 3 2" xfId="5468"/>
    <cellStyle name="Input 2 2 2 2 12 2 3 3" xfId="5469"/>
    <cellStyle name="Input 2 2 2 2 12 2 3 4" xfId="5470"/>
    <cellStyle name="Input 2 2 2 2 12 2 3 5" xfId="5471"/>
    <cellStyle name="Input 2 2 2 2 12 2 4" xfId="5472"/>
    <cellStyle name="Input 2 2 2 2 12 2 4 2" xfId="5473"/>
    <cellStyle name="Input 2 2 2 2 12 2 5" xfId="5474"/>
    <cellStyle name="Input 2 2 2 2 12 2 5 2" xfId="5475"/>
    <cellStyle name="Input 2 2 2 2 12 2 6" xfId="5476"/>
    <cellStyle name="Input 2 2 2 2 12 2 7" xfId="5477"/>
    <cellStyle name="Input 2 2 2 2 12 3" xfId="5478"/>
    <cellStyle name="Input 2 2 2 2 12 3 2" xfId="5479"/>
    <cellStyle name="Input 2 2 2 2 12 3 3" xfId="5480"/>
    <cellStyle name="Input 2 2 2 2 12 3 4" xfId="5481"/>
    <cellStyle name="Input 2 2 2 2 12 3 5" xfId="5482"/>
    <cellStyle name="Input 2 2 2 2 12 4" xfId="5483"/>
    <cellStyle name="Input 2 2 2 2 12 4 2" xfId="5484"/>
    <cellStyle name="Input 2 2 2 2 12 4 3" xfId="5485"/>
    <cellStyle name="Input 2 2 2 2 12 4 4" xfId="5486"/>
    <cellStyle name="Input 2 2 2 2 12 4 5" xfId="5487"/>
    <cellStyle name="Input 2 2 2 2 12 5" xfId="5488"/>
    <cellStyle name="Input 2 2 2 2 12 5 2" xfId="5489"/>
    <cellStyle name="Input 2 2 2 2 12 6" xfId="5490"/>
    <cellStyle name="Input 2 2 2 2 12 6 2" xfId="5491"/>
    <cellStyle name="Input 2 2 2 2 12 7" xfId="5492"/>
    <cellStyle name="Input 2 2 2 2 12 8" xfId="5493"/>
    <cellStyle name="Input 2 2 2 2 13" xfId="5494"/>
    <cellStyle name="Input 2 2 2 2 13 2" xfId="5495"/>
    <cellStyle name="Input 2 2 2 2 13 2 2" xfId="5496"/>
    <cellStyle name="Input 2 2 2 2 13 2 2 2" xfId="5497"/>
    <cellStyle name="Input 2 2 2 2 13 2 2 3" xfId="5498"/>
    <cellStyle name="Input 2 2 2 2 13 2 2 4" xfId="5499"/>
    <cellStyle name="Input 2 2 2 2 13 2 2 5" xfId="5500"/>
    <cellStyle name="Input 2 2 2 2 13 2 3" xfId="5501"/>
    <cellStyle name="Input 2 2 2 2 13 2 3 2" xfId="5502"/>
    <cellStyle name="Input 2 2 2 2 13 2 3 3" xfId="5503"/>
    <cellStyle name="Input 2 2 2 2 13 2 3 4" xfId="5504"/>
    <cellStyle name="Input 2 2 2 2 13 2 3 5" xfId="5505"/>
    <cellStyle name="Input 2 2 2 2 13 2 4" xfId="5506"/>
    <cellStyle name="Input 2 2 2 2 13 2 4 2" xfId="5507"/>
    <cellStyle name="Input 2 2 2 2 13 2 5" xfId="5508"/>
    <cellStyle name="Input 2 2 2 2 13 2 5 2" xfId="5509"/>
    <cellStyle name="Input 2 2 2 2 13 2 6" xfId="5510"/>
    <cellStyle name="Input 2 2 2 2 13 2 7" xfId="5511"/>
    <cellStyle name="Input 2 2 2 2 13 3" xfId="5512"/>
    <cellStyle name="Input 2 2 2 2 13 3 2" xfId="5513"/>
    <cellStyle name="Input 2 2 2 2 13 3 3" xfId="5514"/>
    <cellStyle name="Input 2 2 2 2 13 3 4" xfId="5515"/>
    <cellStyle name="Input 2 2 2 2 13 3 5" xfId="5516"/>
    <cellStyle name="Input 2 2 2 2 13 4" xfId="5517"/>
    <cellStyle name="Input 2 2 2 2 13 4 2" xfId="5518"/>
    <cellStyle name="Input 2 2 2 2 13 4 3" xfId="5519"/>
    <cellStyle name="Input 2 2 2 2 13 4 4" xfId="5520"/>
    <cellStyle name="Input 2 2 2 2 13 4 5" xfId="5521"/>
    <cellStyle name="Input 2 2 2 2 13 5" xfId="5522"/>
    <cellStyle name="Input 2 2 2 2 13 5 2" xfId="5523"/>
    <cellStyle name="Input 2 2 2 2 13 6" xfId="5524"/>
    <cellStyle name="Input 2 2 2 2 13 6 2" xfId="5525"/>
    <cellStyle name="Input 2 2 2 2 13 7" xfId="5526"/>
    <cellStyle name="Input 2 2 2 2 13 8" xfId="5527"/>
    <cellStyle name="Input 2 2 2 2 14" xfId="5528"/>
    <cellStyle name="Input 2 2 2 2 14 2" xfId="5529"/>
    <cellStyle name="Input 2 2 2 2 14 2 2" xfId="5530"/>
    <cellStyle name="Input 2 2 2 2 14 2 2 2" xfId="5531"/>
    <cellStyle name="Input 2 2 2 2 14 2 2 3" xfId="5532"/>
    <cellStyle name="Input 2 2 2 2 14 2 2 4" xfId="5533"/>
    <cellStyle name="Input 2 2 2 2 14 2 2 5" xfId="5534"/>
    <cellStyle name="Input 2 2 2 2 14 2 3" xfId="5535"/>
    <cellStyle name="Input 2 2 2 2 14 2 3 2" xfId="5536"/>
    <cellStyle name="Input 2 2 2 2 14 2 3 3" xfId="5537"/>
    <cellStyle name="Input 2 2 2 2 14 2 3 4" xfId="5538"/>
    <cellStyle name="Input 2 2 2 2 14 2 3 5" xfId="5539"/>
    <cellStyle name="Input 2 2 2 2 14 2 4" xfId="5540"/>
    <cellStyle name="Input 2 2 2 2 14 2 4 2" xfId="5541"/>
    <cellStyle name="Input 2 2 2 2 14 2 5" xfId="5542"/>
    <cellStyle name="Input 2 2 2 2 14 2 5 2" xfId="5543"/>
    <cellStyle name="Input 2 2 2 2 14 2 6" xfId="5544"/>
    <cellStyle name="Input 2 2 2 2 14 2 7" xfId="5545"/>
    <cellStyle name="Input 2 2 2 2 14 3" xfId="5546"/>
    <cellStyle name="Input 2 2 2 2 14 3 2" xfId="5547"/>
    <cellStyle name="Input 2 2 2 2 14 3 3" xfId="5548"/>
    <cellStyle name="Input 2 2 2 2 14 3 4" xfId="5549"/>
    <cellStyle name="Input 2 2 2 2 14 3 5" xfId="5550"/>
    <cellStyle name="Input 2 2 2 2 14 4" xfId="5551"/>
    <cellStyle name="Input 2 2 2 2 14 4 2" xfId="5552"/>
    <cellStyle name="Input 2 2 2 2 14 4 3" xfId="5553"/>
    <cellStyle name="Input 2 2 2 2 14 4 4" xfId="5554"/>
    <cellStyle name="Input 2 2 2 2 14 4 5" xfId="5555"/>
    <cellStyle name="Input 2 2 2 2 14 5" xfId="5556"/>
    <cellStyle name="Input 2 2 2 2 14 5 2" xfId="5557"/>
    <cellStyle name="Input 2 2 2 2 14 6" xfId="5558"/>
    <cellStyle name="Input 2 2 2 2 14 6 2" xfId="5559"/>
    <cellStyle name="Input 2 2 2 2 14 7" xfId="5560"/>
    <cellStyle name="Input 2 2 2 2 14 8" xfId="5561"/>
    <cellStyle name="Input 2 2 2 2 15" xfId="5562"/>
    <cellStyle name="Input 2 2 2 2 15 2" xfId="5563"/>
    <cellStyle name="Input 2 2 2 2 15 2 2" xfId="5564"/>
    <cellStyle name="Input 2 2 2 2 15 2 3" xfId="5565"/>
    <cellStyle name="Input 2 2 2 2 15 2 4" xfId="5566"/>
    <cellStyle name="Input 2 2 2 2 15 2 5" xfId="5567"/>
    <cellStyle name="Input 2 2 2 2 15 3" xfId="5568"/>
    <cellStyle name="Input 2 2 2 2 15 3 2" xfId="5569"/>
    <cellStyle name="Input 2 2 2 2 15 3 3" xfId="5570"/>
    <cellStyle name="Input 2 2 2 2 15 3 4" xfId="5571"/>
    <cellStyle name="Input 2 2 2 2 15 3 5" xfId="5572"/>
    <cellStyle name="Input 2 2 2 2 15 4" xfId="5573"/>
    <cellStyle name="Input 2 2 2 2 15 4 2" xfId="5574"/>
    <cellStyle name="Input 2 2 2 2 15 5" xfId="5575"/>
    <cellStyle name="Input 2 2 2 2 15 5 2" xfId="5576"/>
    <cellStyle name="Input 2 2 2 2 15 6" xfId="5577"/>
    <cellStyle name="Input 2 2 2 2 15 7" xfId="5578"/>
    <cellStyle name="Input 2 2 2 2 16" xfId="5579"/>
    <cellStyle name="Input 2 2 2 2 16 2" xfId="5580"/>
    <cellStyle name="Input 2 2 2 2 16 3" xfId="5581"/>
    <cellStyle name="Input 2 2 2 2 16 4" xfId="5582"/>
    <cellStyle name="Input 2 2 2 2 16 5" xfId="5583"/>
    <cellStyle name="Input 2 2 2 2 17" xfId="5584"/>
    <cellStyle name="Input 2 2 2 2 17 2" xfId="5585"/>
    <cellStyle name="Input 2 2 2 2 17 3" xfId="5586"/>
    <cellStyle name="Input 2 2 2 2 17 4" xfId="5587"/>
    <cellStyle name="Input 2 2 2 2 17 5" xfId="5588"/>
    <cellStyle name="Input 2 2 2 2 18" xfId="5589"/>
    <cellStyle name="Input 2 2 2 2 18 2" xfId="5590"/>
    <cellStyle name="Input 2 2 2 2 19" xfId="5591"/>
    <cellStyle name="Input 2 2 2 2 19 2" xfId="5592"/>
    <cellStyle name="Input 2 2 2 2 2" xfId="5593"/>
    <cellStyle name="Input 2 2 2 2 2 2" xfId="5594"/>
    <cellStyle name="Input 2 2 2 2 2 2 2" xfId="5595"/>
    <cellStyle name="Input 2 2 2 2 2 2 2 2" xfId="5596"/>
    <cellStyle name="Input 2 2 2 2 2 2 2 3" xfId="5597"/>
    <cellStyle name="Input 2 2 2 2 2 2 2 4" xfId="5598"/>
    <cellStyle name="Input 2 2 2 2 2 2 2 5" xfId="5599"/>
    <cellStyle name="Input 2 2 2 2 2 2 3" xfId="5600"/>
    <cellStyle name="Input 2 2 2 2 2 2 3 2" xfId="5601"/>
    <cellStyle name="Input 2 2 2 2 2 2 3 3" xfId="5602"/>
    <cellStyle name="Input 2 2 2 2 2 2 3 4" xfId="5603"/>
    <cellStyle name="Input 2 2 2 2 2 2 3 5" xfId="5604"/>
    <cellStyle name="Input 2 2 2 2 2 2 4" xfId="5605"/>
    <cellStyle name="Input 2 2 2 2 2 2 4 2" xfId="5606"/>
    <cellStyle name="Input 2 2 2 2 2 2 5" xfId="5607"/>
    <cellStyle name="Input 2 2 2 2 2 2 5 2" xfId="5608"/>
    <cellStyle name="Input 2 2 2 2 2 2 6" xfId="5609"/>
    <cellStyle name="Input 2 2 2 2 2 2 7" xfId="5610"/>
    <cellStyle name="Input 2 2 2 2 2 3" xfId="5611"/>
    <cellStyle name="Input 2 2 2 2 2 3 2" xfId="5612"/>
    <cellStyle name="Input 2 2 2 2 2 3 3" xfId="5613"/>
    <cellStyle name="Input 2 2 2 2 2 3 4" xfId="5614"/>
    <cellStyle name="Input 2 2 2 2 2 3 5" xfId="5615"/>
    <cellStyle name="Input 2 2 2 2 2 4" xfId="5616"/>
    <cellStyle name="Input 2 2 2 2 2 4 2" xfId="5617"/>
    <cellStyle name="Input 2 2 2 2 2 4 3" xfId="5618"/>
    <cellStyle name="Input 2 2 2 2 2 4 4" xfId="5619"/>
    <cellStyle name="Input 2 2 2 2 2 4 5" xfId="5620"/>
    <cellStyle name="Input 2 2 2 2 2 5" xfId="5621"/>
    <cellStyle name="Input 2 2 2 2 2 5 2" xfId="5622"/>
    <cellStyle name="Input 2 2 2 2 2 6" xfId="5623"/>
    <cellStyle name="Input 2 2 2 2 2 6 2" xfId="5624"/>
    <cellStyle name="Input 2 2 2 2 2 7" xfId="5625"/>
    <cellStyle name="Input 2 2 2 2 2 8" xfId="5626"/>
    <cellStyle name="Input 2 2 2 2 20" xfId="5627"/>
    <cellStyle name="Input 2 2 2 2 21" xfId="5628"/>
    <cellStyle name="Input 2 2 2 2 3" xfId="5629"/>
    <cellStyle name="Input 2 2 2 2 3 2" xfId="5630"/>
    <cellStyle name="Input 2 2 2 2 3 2 2" xfId="5631"/>
    <cellStyle name="Input 2 2 2 2 3 2 2 2" xfId="5632"/>
    <cellStyle name="Input 2 2 2 2 3 2 2 3" xfId="5633"/>
    <cellStyle name="Input 2 2 2 2 3 2 2 4" xfId="5634"/>
    <cellStyle name="Input 2 2 2 2 3 2 2 5" xfId="5635"/>
    <cellStyle name="Input 2 2 2 2 3 2 3" xfId="5636"/>
    <cellStyle name="Input 2 2 2 2 3 2 3 2" xfId="5637"/>
    <cellStyle name="Input 2 2 2 2 3 2 3 3" xfId="5638"/>
    <cellStyle name="Input 2 2 2 2 3 2 3 4" xfId="5639"/>
    <cellStyle name="Input 2 2 2 2 3 2 3 5" xfId="5640"/>
    <cellStyle name="Input 2 2 2 2 3 2 4" xfId="5641"/>
    <cellStyle name="Input 2 2 2 2 3 2 4 2" xfId="5642"/>
    <cellStyle name="Input 2 2 2 2 3 2 5" xfId="5643"/>
    <cellStyle name="Input 2 2 2 2 3 2 5 2" xfId="5644"/>
    <cellStyle name="Input 2 2 2 2 3 2 6" xfId="5645"/>
    <cellStyle name="Input 2 2 2 2 3 2 7" xfId="5646"/>
    <cellStyle name="Input 2 2 2 2 3 3" xfId="5647"/>
    <cellStyle name="Input 2 2 2 2 3 3 2" xfId="5648"/>
    <cellStyle name="Input 2 2 2 2 3 3 3" xfId="5649"/>
    <cellStyle name="Input 2 2 2 2 3 3 4" xfId="5650"/>
    <cellStyle name="Input 2 2 2 2 3 3 5" xfId="5651"/>
    <cellStyle name="Input 2 2 2 2 3 4" xfId="5652"/>
    <cellStyle name="Input 2 2 2 2 3 4 2" xfId="5653"/>
    <cellStyle name="Input 2 2 2 2 3 4 3" xfId="5654"/>
    <cellStyle name="Input 2 2 2 2 3 4 4" xfId="5655"/>
    <cellStyle name="Input 2 2 2 2 3 4 5" xfId="5656"/>
    <cellStyle name="Input 2 2 2 2 3 5" xfId="5657"/>
    <cellStyle name="Input 2 2 2 2 3 5 2" xfId="5658"/>
    <cellStyle name="Input 2 2 2 2 3 6" xfId="5659"/>
    <cellStyle name="Input 2 2 2 2 3 6 2" xfId="5660"/>
    <cellStyle name="Input 2 2 2 2 3 7" xfId="5661"/>
    <cellStyle name="Input 2 2 2 2 3 8" xfId="5662"/>
    <cellStyle name="Input 2 2 2 2 4" xfId="5663"/>
    <cellStyle name="Input 2 2 2 2 4 2" xfId="5664"/>
    <cellStyle name="Input 2 2 2 2 4 2 2" xfId="5665"/>
    <cellStyle name="Input 2 2 2 2 4 2 2 2" xfId="5666"/>
    <cellStyle name="Input 2 2 2 2 4 2 2 3" xfId="5667"/>
    <cellStyle name="Input 2 2 2 2 4 2 2 4" xfId="5668"/>
    <cellStyle name="Input 2 2 2 2 4 2 2 5" xfId="5669"/>
    <cellStyle name="Input 2 2 2 2 4 2 3" xfId="5670"/>
    <cellStyle name="Input 2 2 2 2 4 2 3 2" xfId="5671"/>
    <cellStyle name="Input 2 2 2 2 4 2 3 3" xfId="5672"/>
    <cellStyle name="Input 2 2 2 2 4 2 3 4" xfId="5673"/>
    <cellStyle name="Input 2 2 2 2 4 2 3 5" xfId="5674"/>
    <cellStyle name="Input 2 2 2 2 4 2 4" xfId="5675"/>
    <cellStyle name="Input 2 2 2 2 4 2 4 2" xfId="5676"/>
    <cellStyle name="Input 2 2 2 2 4 2 5" xfId="5677"/>
    <cellStyle name="Input 2 2 2 2 4 2 5 2" xfId="5678"/>
    <cellStyle name="Input 2 2 2 2 4 2 6" xfId="5679"/>
    <cellStyle name="Input 2 2 2 2 4 2 7" xfId="5680"/>
    <cellStyle name="Input 2 2 2 2 4 3" xfId="5681"/>
    <cellStyle name="Input 2 2 2 2 4 3 2" xfId="5682"/>
    <cellStyle name="Input 2 2 2 2 4 3 3" xfId="5683"/>
    <cellStyle name="Input 2 2 2 2 4 3 4" xfId="5684"/>
    <cellStyle name="Input 2 2 2 2 4 3 5" xfId="5685"/>
    <cellStyle name="Input 2 2 2 2 4 4" xfId="5686"/>
    <cellStyle name="Input 2 2 2 2 4 4 2" xfId="5687"/>
    <cellStyle name="Input 2 2 2 2 4 4 3" xfId="5688"/>
    <cellStyle name="Input 2 2 2 2 4 4 4" xfId="5689"/>
    <cellStyle name="Input 2 2 2 2 4 4 5" xfId="5690"/>
    <cellStyle name="Input 2 2 2 2 4 5" xfId="5691"/>
    <cellStyle name="Input 2 2 2 2 4 5 2" xfId="5692"/>
    <cellStyle name="Input 2 2 2 2 4 6" xfId="5693"/>
    <cellStyle name="Input 2 2 2 2 4 6 2" xfId="5694"/>
    <cellStyle name="Input 2 2 2 2 4 7" xfId="5695"/>
    <cellStyle name="Input 2 2 2 2 4 8" xfId="5696"/>
    <cellStyle name="Input 2 2 2 2 5" xfId="5697"/>
    <cellStyle name="Input 2 2 2 2 5 2" xfId="5698"/>
    <cellStyle name="Input 2 2 2 2 5 2 2" xfId="5699"/>
    <cellStyle name="Input 2 2 2 2 5 2 2 2" xfId="5700"/>
    <cellStyle name="Input 2 2 2 2 5 2 2 3" xfId="5701"/>
    <cellStyle name="Input 2 2 2 2 5 2 2 4" xfId="5702"/>
    <cellStyle name="Input 2 2 2 2 5 2 2 5" xfId="5703"/>
    <cellStyle name="Input 2 2 2 2 5 2 3" xfId="5704"/>
    <cellStyle name="Input 2 2 2 2 5 2 3 2" xfId="5705"/>
    <cellStyle name="Input 2 2 2 2 5 2 3 3" xfId="5706"/>
    <cellStyle name="Input 2 2 2 2 5 2 3 4" xfId="5707"/>
    <cellStyle name="Input 2 2 2 2 5 2 3 5" xfId="5708"/>
    <cellStyle name="Input 2 2 2 2 5 2 4" xfId="5709"/>
    <cellStyle name="Input 2 2 2 2 5 2 4 2" xfId="5710"/>
    <cellStyle name="Input 2 2 2 2 5 2 5" xfId="5711"/>
    <cellStyle name="Input 2 2 2 2 5 2 5 2" xfId="5712"/>
    <cellStyle name="Input 2 2 2 2 5 2 6" xfId="5713"/>
    <cellStyle name="Input 2 2 2 2 5 2 7" xfId="5714"/>
    <cellStyle name="Input 2 2 2 2 5 3" xfId="5715"/>
    <cellStyle name="Input 2 2 2 2 5 3 2" xfId="5716"/>
    <cellStyle name="Input 2 2 2 2 5 3 3" xfId="5717"/>
    <cellStyle name="Input 2 2 2 2 5 3 4" xfId="5718"/>
    <cellStyle name="Input 2 2 2 2 5 3 5" xfId="5719"/>
    <cellStyle name="Input 2 2 2 2 5 4" xfId="5720"/>
    <cellStyle name="Input 2 2 2 2 5 4 2" xfId="5721"/>
    <cellStyle name="Input 2 2 2 2 5 4 3" xfId="5722"/>
    <cellStyle name="Input 2 2 2 2 5 4 4" xfId="5723"/>
    <cellStyle name="Input 2 2 2 2 5 4 5" xfId="5724"/>
    <cellStyle name="Input 2 2 2 2 5 5" xfId="5725"/>
    <cellStyle name="Input 2 2 2 2 5 5 2" xfId="5726"/>
    <cellStyle name="Input 2 2 2 2 5 6" xfId="5727"/>
    <cellStyle name="Input 2 2 2 2 5 6 2" xfId="5728"/>
    <cellStyle name="Input 2 2 2 2 5 7" xfId="5729"/>
    <cellStyle name="Input 2 2 2 2 5 8" xfId="5730"/>
    <cellStyle name="Input 2 2 2 2 6" xfId="5731"/>
    <cellStyle name="Input 2 2 2 2 6 2" xfId="5732"/>
    <cellStyle name="Input 2 2 2 2 6 2 2" xfId="5733"/>
    <cellStyle name="Input 2 2 2 2 6 2 2 2" xfId="5734"/>
    <cellStyle name="Input 2 2 2 2 6 2 2 3" xfId="5735"/>
    <cellStyle name="Input 2 2 2 2 6 2 2 4" xfId="5736"/>
    <cellStyle name="Input 2 2 2 2 6 2 2 5" xfId="5737"/>
    <cellStyle name="Input 2 2 2 2 6 2 3" xfId="5738"/>
    <cellStyle name="Input 2 2 2 2 6 2 3 2" xfId="5739"/>
    <cellStyle name="Input 2 2 2 2 6 2 3 3" xfId="5740"/>
    <cellStyle name="Input 2 2 2 2 6 2 3 4" xfId="5741"/>
    <cellStyle name="Input 2 2 2 2 6 2 3 5" xfId="5742"/>
    <cellStyle name="Input 2 2 2 2 6 2 4" xfId="5743"/>
    <cellStyle name="Input 2 2 2 2 6 2 4 2" xfId="5744"/>
    <cellStyle name="Input 2 2 2 2 6 2 5" xfId="5745"/>
    <cellStyle name="Input 2 2 2 2 6 2 5 2" xfId="5746"/>
    <cellStyle name="Input 2 2 2 2 6 2 6" xfId="5747"/>
    <cellStyle name="Input 2 2 2 2 6 2 7" xfId="5748"/>
    <cellStyle name="Input 2 2 2 2 6 3" xfId="5749"/>
    <cellStyle name="Input 2 2 2 2 6 3 2" xfId="5750"/>
    <cellStyle name="Input 2 2 2 2 6 3 3" xfId="5751"/>
    <cellStyle name="Input 2 2 2 2 6 3 4" xfId="5752"/>
    <cellStyle name="Input 2 2 2 2 6 3 5" xfId="5753"/>
    <cellStyle name="Input 2 2 2 2 6 4" xfId="5754"/>
    <cellStyle name="Input 2 2 2 2 6 4 2" xfId="5755"/>
    <cellStyle name="Input 2 2 2 2 6 4 3" xfId="5756"/>
    <cellStyle name="Input 2 2 2 2 6 4 4" xfId="5757"/>
    <cellStyle name="Input 2 2 2 2 6 4 5" xfId="5758"/>
    <cellStyle name="Input 2 2 2 2 6 5" xfId="5759"/>
    <cellStyle name="Input 2 2 2 2 6 5 2" xfId="5760"/>
    <cellStyle name="Input 2 2 2 2 6 6" xfId="5761"/>
    <cellStyle name="Input 2 2 2 2 6 6 2" xfId="5762"/>
    <cellStyle name="Input 2 2 2 2 6 7" xfId="5763"/>
    <cellStyle name="Input 2 2 2 2 6 8" xfId="5764"/>
    <cellStyle name="Input 2 2 2 2 7" xfId="5765"/>
    <cellStyle name="Input 2 2 2 2 7 2" xfId="5766"/>
    <cellStyle name="Input 2 2 2 2 7 2 2" xfId="5767"/>
    <cellStyle name="Input 2 2 2 2 7 2 2 2" xfId="5768"/>
    <cellStyle name="Input 2 2 2 2 7 2 2 3" xfId="5769"/>
    <cellStyle name="Input 2 2 2 2 7 2 2 4" xfId="5770"/>
    <cellStyle name="Input 2 2 2 2 7 2 2 5" xfId="5771"/>
    <cellStyle name="Input 2 2 2 2 7 2 3" xfId="5772"/>
    <cellStyle name="Input 2 2 2 2 7 2 3 2" xfId="5773"/>
    <cellStyle name="Input 2 2 2 2 7 2 3 3" xfId="5774"/>
    <cellStyle name="Input 2 2 2 2 7 2 3 4" xfId="5775"/>
    <cellStyle name="Input 2 2 2 2 7 2 3 5" xfId="5776"/>
    <cellStyle name="Input 2 2 2 2 7 2 4" xfId="5777"/>
    <cellStyle name="Input 2 2 2 2 7 2 4 2" xfId="5778"/>
    <cellStyle name="Input 2 2 2 2 7 2 5" xfId="5779"/>
    <cellStyle name="Input 2 2 2 2 7 2 5 2" xfId="5780"/>
    <cellStyle name="Input 2 2 2 2 7 2 6" xfId="5781"/>
    <cellStyle name="Input 2 2 2 2 7 2 7" xfId="5782"/>
    <cellStyle name="Input 2 2 2 2 7 3" xfId="5783"/>
    <cellStyle name="Input 2 2 2 2 7 3 2" xfId="5784"/>
    <cellStyle name="Input 2 2 2 2 7 3 3" xfId="5785"/>
    <cellStyle name="Input 2 2 2 2 7 3 4" xfId="5786"/>
    <cellStyle name="Input 2 2 2 2 7 3 5" xfId="5787"/>
    <cellStyle name="Input 2 2 2 2 7 4" xfId="5788"/>
    <cellStyle name="Input 2 2 2 2 7 4 2" xfId="5789"/>
    <cellStyle name="Input 2 2 2 2 7 4 3" xfId="5790"/>
    <cellStyle name="Input 2 2 2 2 7 4 4" xfId="5791"/>
    <cellStyle name="Input 2 2 2 2 7 4 5" xfId="5792"/>
    <cellStyle name="Input 2 2 2 2 7 5" xfId="5793"/>
    <cellStyle name="Input 2 2 2 2 7 5 2" xfId="5794"/>
    <cellStyle name="Input 2 2 2 2 7 6" xfId="5795"/>
    <cellStyle name="Input 2 2 2 2 7 6 2" xfId="5796"/>
    <cellStyle name="Input 2 2 2 2 7 7" xfId="5797"/>
    <cellStyle name="Input 2 2 2 2 7 8" xfId="5798"/>
    <cellStyle name="Input 2 2 2 2 8" xfId="5799"/>
    <cellStyle name="Input 2 2 2 2 8 2" xfId="5800"/>
    <cellStyle name="Input 2 2 2 2 8 2 2" xfId="5801"/>
    <cellStyle name="Input 2 2 2 2 8 2 2 2" xfId="5802"/>
    <cellStyle name="Input 2 2 2 2 8 2 2 3" xfId="5803"/>
    <cellStyle name="Input 2 2 2 2 8 2 2 4" xfId="5804"/>
    <cellStyle name="Input 2 2 2 2 8 2 2 5" xfId="5805"/>
    <cellStyle name="Input 2 2 2 2 8 2 3" xfId="5806"/>
    <cellStyle name="Input 2 2 2 2 8 2 3 2" xfId="5807"/>
    <cellStyle name="Input 2 2 2 2 8 2 3 3" xfId="5808"/>
    <cellStyle name="Input 2 2 2 2 8 2 3 4" xfId="5809"/>
    <cellStyle name="Input 2 2 2 2 8 2 3 5" xfId="5810"/>
    <cellStyle name="Input 2 2 2 2 8 2 4" xfId="5811"/>
    <cellStyle name="Input 2 2 2 2 8 2 4 2" xfId="5812"/>
    <cellStyle name="Input 2 2 2 2 8 2 5" xfId="5813"/>
    <cellStyle name="Input 2 2 2 2 8 2 5 2" xfId="5814"/>
    <cellStyle name="Input 2 2 2 2 8 2 6" xfId="5815"/>
    <cellStyle name="Input 2 2 2 2 8 2 7" xfId="5816"/>
    <cellStyle name="Input 2 2 2 2 8 3" xfId="5817"/>
    <cellStyle name="Input 2 2 2 2 8 3 2" xfId="5818"/>
    <cellStyle name="Input 2 2 2 2 8 3 3" xfId="5819"/>
    <cellStyle name="Input 2 2 2 2 8 3 4" xfId="5820"/>
    <cellStyle name="Input 2 2 2 2 8 3 5" xfId="5821"/>
    <cellStyle name="Input 2 2 2 2 8 4" xfId="5822"/>
    <cellStyle name="Input 2 2 2 2 8 4 2" xfId="5823"/>
    <cellStyle name="Input 2 2 2 2 8 4 3" xfId="5824"/>
    <cellStyle name="Input 2 2 2 2 8 4 4" xfId="5825"/>
    <cellStyle name="Input 2 2 2 2 8 4 5" xfId="5826"/>
    <cellStyle name="Input 2 2 2 2 8 5" xfId="5827"/>
    <cellStyle name="Input 2 2 2 2 8 5 2" xfId="5828"/>
    <cellStyle name="Input 2 2 2 2 8 6" xfId="5829"/>
    <cellStyle name="Input 2 2 2 2 8 6 2" xfId="5830"/>
    <cellStyle name="Input 2 2 2 2 8 7" xfId="5831"/>
    <cellStyle name="Input 2 2 2 2 8 8" xfId="5832"/>
    <cellStyle name="Input 2 2 2 2 9" xfId="5833"/>
    <cellStyle name="Input 2 2 2 2 9 2" xfId="5834"/>
    <cellStyle name="Input 2 2 2 2 9 2 2" xfId="5835"/>
    <cellStyle name="Input 2 2 2 2 9 2 2 2" xfId="5836"/>
    <cellStyle name="Input 2 2 2 2 9 2 2 3" xfId="5837"/>
    <cellStyle name="Input 2 2 2 2 9 2 2 4" xfId="5838"/>
    <cellStyle name="Input 2 2 2 2 9 2 2 5" xfId="5839"/>
    <cellStyle name="Input 2 2 2 2 9 2 3" xfId="5840"/>
    <cellStyle name="Input 2 2 2 2 9 2 3 2" xfId="5841"/>
    <cellStyle name="Input 2 2 2 2 9 2 3 3" xfId="5842"/>
    <cellStyle name="Input 2 2 2 2 9 2 3 4" xfId="5843"/>
    <cellStyle name="Input 2 2 2 2 9 2 3 5" xfId="5844"/>
    <cellStyle name="Input 2 2 2 2 9 2 4" xfId="5845"/>
    <cellStyle name="Input 2 2 2 2 9 2 4 2" xfId="5846"/>
    <cellStyle name="Input 2 2 2 2 9 2 5" xfId="5847"/>
    <cellStyle name="Input 2 2 2 2 9 2 5 2" xfId="5848"/>
    <cellStyle name="Input 2 2 2 2 9 2 6" xfId="5849"/>
    <cellStyle name="Input 2 2 2 2 9 2 7" xfId="5850"/>
    <cellStyle name="Input 2 2 2 2 9 3" xfId="5851"/>
    <cellStyle name="Input 2 2 2 2 9 3 2" xfId="5852"/>
    <cellStyle name="Input 2 2 2 2 9 3 3" xfId="5853"/>
    <cellStyle name="Input 2 2 2 2 9 3 4" xfId="5854"/>
    <cellStyle name="Input 2 2 2 2 9 3 5" xfId="5855"/>
    <cellStyle name="Input 2 2 2 2 9 4" xfId="5856"/>
    <cellStyle name="Input 2 2 2 2 9 4 2" xfId="5857"/>
    <cellStyle name="Input 2 2 2 2 9 4 3" xfId="5858"/>
    <cellStyle name="Input 2 2 2 2 9 4 4" xfId="5859"/>
    <cellStyle name="Input 2 2 2 2 9 4 5" xfId="5860"/>
    <cellStyle name="Input 2 2 2 2 9 5" xfId="5861"/>
    <cellStyle name="Input 2 2 2 2 9 5 2" xfId="5862"/>
    <cellStyle name="Input 2 2 2 2 9 6" xfId="5863"/>
    <cellStyle name="Input 2 2 2 2 9 6 2" xfId="5864"/>
    <cellStyle name="Input 2 2 2 2 9 7" xfId="5865"/>
    <cellStyle name="Input 2 2 2 2 9 8" xfId="5866"/>
    <cellStyle name="Input 2 2 2 3" xfId="5867"/>
    <cellStyle name="Input 2 2 2 3 2" xfId="5868"/>
    <cellStyle name="Input 2 2 2 4" xfId="5869"/>
    <cellStyle name="Input 2 2 2 4 2" xfId="5870"/>
    <cellStyle name="Input 2 2 2 5" xfId="5871"/>
    <cellStyle name="Input 2 2 2 6" xfId="5872"/>
    <cellStyle name="Input 2 2 2 6 2" xfId="5873"/>
    <cellStyle name="Input 2 2 2_T-straight with PEDs adjustor" xfId="5874"/>
    <cellStyle name="Input 2 2 3" xfId="5875"/>
    <cellStyle name="Input 2 2 3 10" xfId="5876"/>
    <cellStyle name="Input 2 2 3 10 2" xfId="5877"/>
    <cellStyle name="Input 2 2 3 10 2 2" xfId="5878"/>
    <cellStyle name="Input 2 2 3 10 2 2 2" xfId="5879"/>
    <cellStyle name="Input 2 2 3 10 2 2 3" xfId="5880"/>
    <cellStyle name="Input 2 2 3 10 2 2 4" xfId="5881"/>
    <cellStyle name="Input 2 2 3 10 2 2 5" xfId="5882"/>
    <cellStyle name="Input 2 2 3 10 2 3" xfId="5883"/>
    <cellStyle name="Input 2 2 3 10 2 3 2" xfId="5884"/>
    <cellStyle name="Input 2 2 3 10 2 3 3" xfId="5885"/>
    <cellStyle name="Input 2 2 3 10 2 3 4" xfId="5886"/>
    <cellStyle name="Input 2 2 3 10 2 3 5" xfId="5887"/>
    <cellStyle name="Input 2 2 3 10 2 4" xfId="5888"/>
    <cellStyle name="Input 2 2 3 10 2 4 2" xfId="5889"/>
    <cellStyle name="Input 2 2 3 10 2 5" xfId="5890"/>
    <cellStyle name="Input 2 2 3 10 2 5 2" xfId="5891"/>
    <cellStyle name="Input 2 2 3 10 2 6" xfId="5892"/>
    <cellStyle name="Input 2 2 3 10 2 7" xfId="5893"/>
    <cellStyle name="Input 2 2 3 10 3" xfId="5894"/>
    <cellStyle name="Input 2 2 3 10 3 2" xfId="5895"/>
    <cellStyle name="Input 2 2 3 10 3 3" xfId="5896"/>
    <cellStyle name="Input 2 2 3 10 3 4" xfId="5897"/>
    <cellStyle name="Input 2 2 3 10 3 5" xfId="5898"/>
    <cellStyle name="Input 2 2 3 10 4" xfId="5899"/>
    <cellStyle name="Input 2 2 3 10 4 2" xfId="5900"/>
    <cellStyle name="Input 2 2 3 10 4 3" xfId="5901"/>
    <cellStyle name="Input 2 2 3 10 4 4" xfId="5902"/>
    <cellStyle name="Input 2 2 3 10 4 5" xfId="5903"/>
    <cellStyle name="Input 2 2 3 10 5" xfId="5904"/>
    <cellStyle name="Input 2 2 3 10 5 2" xfId="5905"/>
    <cellStyle name="Input 2 2 3 10 6" xfId="5906"/>
    <cellStyle name="Input 2 2 3 10 6 2" xfId="5907"/>
    <cellStyle name="Input 2 2 3 10 7" xfId="5908"/>
    <cellStyle name="Input 2 2 3 10 8" xfId="5909"/>
    <cellStyle name="Input 2 2 3 11" xfId="5910"/>
    <cellStyle name="Input 2 2 3 11 2" xfId="5911"/>
    <cellStyle name="Input 2 2 3 11 2 2" xfId="5912"/>
    <cellStyle name="Input 2 2 3 11 2 2 2" xfId="5913"/>
    <cellStyle name="Input 2 2 3 11 2 2 3" xfId="5914"/>
    <cellStyle name="Input 2 2 3 11 2 2 4" xfId="5915"/>
    <cellStyle name="Input 2 2 3 11 2 2 5" xfId="5916"/>
    <cellStyle name="Input 2 2 3 11 2 3" xfId="5917"/>
    <cellStyle name="Input 2 2 3 11 2 3 2" xfId="5918"/>
    <cellStyle name="Input 2 2 3 11 2 3 3" xfId="5919"/>
    <cellStyle name="Input 2 2 3 11 2 3 4" xfId="5920"/>
    <cellStyle name="Input 2 2 3 11 2 3 5" xfId="5921"/>
    <cellStyle name="Input 2 2 3 11 2 4" xfId="5922"/>
    <cellStyle name="Input 2 2 3 11 2 4 2" xfId="5923"/>
    <cellStyle name="Input 2 2 3 11 2 5" xfId="5924"/>
    <cellStyle name="Input 2 2 3 11 2 5 2" xfId="5925"/>
    <cellStyle name="Input 2 2 3 11 2 6" xfId="5926"/>
    <cellStyle name="Input 2 2 3 11 2 7" xfId="5927"/>
    <cellStyle name="Input 2 2 3 11 3" xfId="5928"/>
    <cellStyle name="Input 2 2 3 11 3 2" xfId="5929"/>
    <cellStyle name="Input 2 2 3 11 3 3" xfId="5930"/>
    <cellStyle name="Input 2 2 3 11 3 4" xfId="5931"/>
    <cellStyle name="Input 2 2 3 11 3 5" xfId="5932"/>
    <cellStyle name="Input 2 2 3 11 4" xfId="5933"/>
    <cellStyle name="Input 2 2 3 11 4 2" xfId="5934"/>
    <cellStyle name="Input 2 2 3 11 4 3" xfId="5935"/>
    <cellStyle name="Input 2 2 3 11 4 4" xfId="5936"/>
    <cellStyle name="Input 2 2 3 11 4 5" xfId="5937"/>
    <cellStyle name="Input 2 2 3 11 5" xfId="5938"/>
    <cellStyle name="Input 2 2 3 11 5 2" xfId="5939"/>
    <cellStyle name="Input 2 2 3 11 6" xfId="5940"/>
    <cellStyle name="Input 2 2 3 11 6 2" xfId="5941"/>
    <cellStyle name="Input 2 2 3 11 7" xfId="5942"/>
    <cellStyle name="Input 2 2 3 11 8" xfId="5943"/>
    <cellStyle name="Input 2 2 3 12" xfId="5944"/>
    <cellStyle name="Input 2 2 3 12 2" xfId="5945"/>
    <cellStyle name="Input 2 2 3 12 2 2" xfId="5946"/>
    <cellStyle name="Input 2 2 3 12 2 2 2" xfId="5947"/>
    <cellStyle name="Input 2 2 3 12 2 2 3" xfId="5948"/>
    <cellStyle name="Input 2 2 3 12 2 2 4" xfId="5949"/>
    <cellStyle name="Input 2 2 3 12 2 2 5" xfId="5950"/>
    <cellStyle name="Input 2 2 3 12 2 3" xfId="5951"/>
    <cellStyle name="Input 2 2 3 12 2 3 2" xfId="5952"/>
    <cellStyle name="Input 2 2 3 12 2 3 3" xfId="5953"/>
    <cellStyle name="Input 2 2 3 12 2 3 4" xfId="5954"/>
    <cellStyle name="Input 2 2 3 12 2 3 5" xfId="5955"/>
    <cellStyle name="Input 2 2 3 12 2 4" xfId="5956"/>
    <cellStyle name="Input 2 2 3 12 2 4 2" xfId="5957"/>
    <cellStyle name="Input 2 2 3 12 2 5" xfId="5958"/>
    <cellStyle name="Input 2 2 3 12 2 5 2" xfId="5959"/>
    <cellStyle name="Input 2 2 3 12 2 6" xfId="5960"/>
    <cellStyle name="Input 2 2 3 12 2 7" xfId="5961"/>
    <cellStyle name="Input 2 2 3 12 3" xfId="5962"/>
    <cellStyle name="Input 2 2 3 12 3 2" xfId="5963"/>
    <cellStyle name="Input 2 2 3 12 3 3" xfId="5964"/>
    <cellStyle name="Input 2 2 3 12 3 4" xfId="5965"/>
    <cellStyle name="Input 2 2 3 12 3 5" xfId="5966"/>
    <cellStyle name="Input 2 2 3 12 4" xfId="5967"/>
    <cellStyle name="Input 2 2 3 12 4 2" xfId="5968"/>
    <cellStyle name="Input 2 2 3 12 4 3" xfId="5969"/>
    <cellStyle name="Input 2 2 3 12 4 4" xfId="5970"/>
    <cellStyle name="Input 2 2 3 12 4 5" xfId="5971"/>
    <cellStyle name="Input 2 2 3 12 5" xfId="5972"/>
    <cellStyle name="Input 2 2 3 12 5 2" xfId="5973"/>
    <cellStyle name="Input 2 2 3 12 6" xfId="5974"/>
    <cellStyle name="Input 2 2 3 12 6 2" xfId="5975"/>
    <cellStyle name="Input 2 2 3 12 7" xfId="5976"/>
    <cellStyle name="Input 2 2 3 12 8" xfId="5977"/>
    <cellStyle name="Input 2 2 3 13" xfId="5978"/>
    <cellStyle name="Input 2 2 3 13 2" xfId="5979"/>
    <cellStyle name="Input 2 2 3 13 2 2" xfId="5980"/>
    <cellStyle name="Input 2 2 3 13 2 2 2" xfId="5981"/>
    <cellStyle name="Input 2 2 3 13 2 2 3" xfId="5982"/>
    <cellStyle name="Input 2 2 3 13 2 2 4" xfId="5983"/>
    <cellStyle name="Input 2 2 3 13 2 2 5" xfId="5984"/>
    <cellStyle name="Input 2 2 3 13 2 3" xfId="5985"/>
    <cellStyle name="Input 2 2 3 13 2 3 2" xfId="5986"/>
    <cellStyle name="Input 2 2 3 13 2 3 3" xfId="5987"/>
    <cellStyle name="Input 2 2 3 13 2 3 4" xfId="5988"/>
    <cellStyle name="Input 2 2 3 13 2 3 5" xfId="5989"/>
    <cellStyle name="Input 2 2 3 13 2 4" xfId="5990"/>
    <cellStyle name="Input 2 2 3 13 2 4 2" xfId="5991"/>
    <cellStyle name="Input 2 2 3 13 2 5" xfId="5992"/>
    <cellStyle name="Input 2 2 3 13 2 5 2" xfId="5993"/>
    <cellStyle name="Input 2 2 3 13 2 6" xfId="5994"/>
    <cellStyle name="Input 2 2 3 13 2 7" xfId="5995"/>
    <cellStyle name="Input 2 2 3 13 3" xfId="5996"/>
    <cellStyle name="Input 2 2 3 13 3 2" xfId="5997"/>
    <cellStyle name="Input 2 2 3 13 3 3" xfId="5998"/>
    <cellStyle name="Input 2 2 3 13 3 4" xfId="5999"/>
    <cellStyle name="Input 2 2 3 13 3 5" xfId="6000"/>
    <cellStyle name="Input 2 2 3 13 4" xfId="6001"/>
    <cellStyle name="Input 2 2 3 13 4 2" xfId="6002"/>
    <cellStyle name="Input 2 2 3 13 4 3" xfId="6003"/>
    <cellStyle name="Input 2 2 3 13 4 4" xfId="6004"/>
    <cellStyle name="Input 2 2 3 13 4 5" xfId="6005"/>
    <cellStyle name="Input 2 2 3 13 5" xfId="6006"/>
    <cellStyle name="Input 2 2 3 13 5 2" xfId="6007"/>
    <cellStyle name="Input 2 2 3 13 6" xfId="6008"/>
    <cellStyle name="Input 2 2 3 13 6 2" xfId="6009"/>
    <cellStyle name="Input 2 2 3 13 7" xfId="6010"/>
    <cellStyle name="Input 2 2 3 13 8" xfId="6011"/>
    <cellStyle name="Input 2 2 3 14" xfId="6012"/>
    <cellStyle name="Input 2 2 3 14 2" xfId="6013"/>
    <cellStyle name="Input 2 2 3 14 2 2" xfId="6014"/>
    <cellStyle name="Input 2 2 3 14 2 2 2" xfId="6015"/>
    <cellStyle name="Input 2 2 3 14 2 2 3" xfId="6016"/>
    <cellStyle name="Input 2 2 3 14 2 2 4" xfId="6017"/>
    <cellStyle name="Input 2 2 3 14 2 2 5" xfId="6018"/>
    <cellStyle name="Input 2 2 3 14 2 3" xfId="6019"/>
    <cellStyle name="Input 2 2 3 14 2 3 2" xfId="6020"/>
    <cellStyle name="Input 2 2 3 14 2 3 3" xfId="6021"/>
    <cellStyle name="Input 2 2 3 14 2 3 4" xfId="6022"/>
    <cellStyle name="Input 2 2 3 14 2 3 5" xfId="6023"/>
    <cellStyle name="Input 2 2 3 14 2 4" xfId="6024"/>
    <cellStyle name="Input 2 2 3 14 2 4 2" xfId="6025"/>
    <cellStyle name="Input 2 2 3 14 2 5" xfId="6026"/>
    <cellStyle name="Input 2 2 3 14 2 5 2" xfId="6027"/>
    <cellStyle name="Input 2 2 3 14 2 6" xfId="6028"/>
    <cellStyle name="Input 2 2 3 14 2 7" xfId="6029"/>
    <cellStyle name="Input 2 2 3 14 3" xfId="6030"/>
    <cellStyle name="Input 2 2 3 14 3 2" xfId="6031"/>
    <cellStyle name="Input 2 2 3 14 3 3" xfId="6032"/>
    <cellStyle name="Input 2 2 3 14 3 4" xfId="6033"/>
    <cellStyle name="Input 2 2 3 14 3 5" xfId="6034"/>
    <cellStyle name="Input 2 2 3 14 4" xfId="6035"/>
    <cellStyle name="Input 2 2 3 14 4 2" xfId="6036"/>
    <cellStyle name="Input 2 2 3 14 4 3" xfId="6037"/>
    <cellStyle name="Input 2 2 3 14 4 4" xfId="6038"/>
    <cellStyle name="Input 2 2 3 14 4 5" xfId="6039"/>
    <cellStyle name="Input 2 2 3 14 5" xfId="6040"/>
    <cellStyle name="Input 2 2 3 14 5 2" xfId="6041"/>
    <cellStyle name="Input 2 2 3 14 6" xfId="6042"/>
    <cellStyle name="Input 2 2 3 14 6 2" xfId="6043"/>
    <cellStyle name="Input 2 2 3 14 7" xfId="6044"/>
    <cellStyle name="Input 2 2 3 14 8" xfId="6045"/>
    <cellStyle name="Input 2 2 3 15" xfId="6046"/>
    <cellStyle name="Input 2 2 3 15 2" xfId="6047"/>
    <cellStyle name="Input 2 2 3 15 2 2" xfId="6048"/>
    <cellStyle name="Input 2 2 3 15 2 3" xfId="6049"/>
    <cellStyle name="Input 2 2 3 15 2 4" xfId="6050"/>
    <cellStyle name="Input 2 2 3 15 2 5" xfId="6051"/>
    <cellStyle name="Input 2 2 3 15 3" xfId="6052"/>
    <cellStyle name="Input 2 2 3 15 3 2" xfId="6053"/>
    <cellStyle name="Input 2 2 3 15 3 3" xfId="6054"/>
    <cellStyle name="Input 2 2 3 15 3 4" xfId="6055"/>
    <cellStyle name="Input 2 2 3 15 3 5" xfId="6056"/>
    <cellStyle name="Input 2 2 3 15 4" xfId="6057"/>
    <cellStyle name="Input 2 2 3 15 4 2" xfId="6058"/>
    <cellStyle name="Input 2 2 3 15 5" xfId="6059"/>
    <cellStyle name="Input 2 2 3 15 5 2" xfId="6060"/>
    <cellStyle name="Input 2 2 3 15 6" xfId="6061"/>
    <cellStyle name="Input 2 2 3 15 7" xfId="6062"/>
    <cellStyle name="Input 2 2 3 16" xfId="6063"/>
    <cellStyle name="Input 2 2 3 16 2" xfId="6064"/>
    <cellStyle name="Input 2 2 3 16 3" xfId="6065"/>
    <cellStyle name="Input 2 2 3 16 4" xfId="6066"/>
    <cellStyle name="Input 2 2 3 16 5" xfId="6067"/>
    <cellStyle name="Input 2 2 3 17" xfId="6068"/>
    <cellStyle name="Input 2 2 3 17 2" xfId="6069"/>
    <cellStyle name="Input 2 2 3 17 3" xfId="6070"/>
    <cellStyle name="Input 2 2 3 17 4" xfId="6071"/>
    <cellStyle name="Input 2 2 3 17 5" xfId="6072"/>
    <cellStyle name="Input 2 2 3 18" xfId="6073"/>
    <cellStyle name="Input 2 2 3 18 2" xfId="6074"/>
    <cellStyle name="Input 2 2 3 19" xfId="6075"/>
    <cellStyle name="Input 2 2 3 19 2" xfId="6076"/>
    <cellStyle name="Input 2 2 3 2" xfId="6077"/>
    <cellStyle name="Input 2 2 3 2 2" xfId="6078"/>
    <cellStyle name="Input 2 2 3 2 2 2" xfId="6079"/>
    <cellStyle name="Input 2 2 3 2 2 2 2" xfId="6080"/>
    <cellStyle name="Input 2 2 3 2 2 2 3" xfId="6081"/>
    <cellStyle name="Input 2 2 3 2 2 2 4" xfId="6082"/>
    <cellStyle name="Input 2 2 3 2 2 2 5" xfId="6083"/>
    <cellStyle name="Input 2 2 3 2 2 3" xfId="6084"/>
    <cellStyle name="Input 2 2 3 2 2 3 2" xfId="6085"/>
    <cellStyle name="Input 2 2 3 2 2 3 3" xfId="6086"/>
    <cellStyle name="Input 2 2 3 2 2 3 4" xfId="6087"/>
    <cellStyle name="Input 2 2 3 2 2 3 5" xfId="6088"/>
    <cellStyle name="Input 2 2 3 2 2 4" xfId="6089"/>
    <cellStyle name="Input 2 2 3 2 2 4 2" xfId="6090"/>
    <cellStyle name="Input 2 2 3 2 2 5" xfId="6091"/>
    <cellStyle name="Input 2 2 3 2 2 5 2" xfId="6092"/>
    <cellStyle name="Input 2 2 3 2 2 6" xfId="6093"/>
    <cellStyle name="Input 2 2 3 2 2 7" xfId="6094"/>
    <cellStyle name="Input 2 2 3 2 3" xfId="6095"/>
    <cellStyle name="Input 2 2 3 2 3 2" xfId="6096"/>
    <cellStyle name="Input 2 2 3 2 3 3" xfId="6097"/>
    <cellStyle name="Input 2 2 3 2 3 4" xfId="6098"/>
    <cellStyle name="Input 2 2 3 2 3 5" xfId="6099"/>
    <cellStyle name="Input 2 2 3 2 4" xfId="6100"/>
    <cellStyle name="Input 2 2 3 2 4 2" xfId="6101"/>
    <cellStyle name="Input 2 2 3 2 4 3" xfId="6102"/>
    <cellStyle name="Input 2 2 3 2 4 4" xfId="6103"/>
    <cellStyle name="Input 2 2 3 2 4 5" xfId="6104"/>
    <cellStyle name="Input 2 2 3 2 5" xfId="6105"/>
    <cellStyle name="Input 2 2 3 2 5 2" xfId="6106"/>
    <cellStyle name="Input 2 2 3 2 6" xfId="6107"/>
    <cellStyle name="Input 2 2 3 2 6 2" xfId="6108"/>
    <cellStyle name="Input 2 2 3 2 7" xfId="6109"/>
    <cellStyle name="Input 2 2 3 2 8" xfId="6110"/>
    <cellStyle name="Input 2 2 3 20" xfId="6111"/>
    <cellStyle name="Input 2 2 3 21" xfId="6112"/>
    <cellStyle name="Input 2 2 3 3" xfId="6113"/>
    <cellStyle name="Input 2 2 3 3 2" xfId="6114"/>
    <cellStyle name="Input 2 2 3 3 2 2" xfId="6115"/>
    <cellStyle name="Input 2 2 3 3 2 2 2" xfId="6116"/>
    <cellStyle name="Input 2 2 3 3 2 2 3" xfId="6117"/>
    <cellStyle name="Input 2 2 3 3 2 2 4" xfId="6118"/>
    <cellStyle name="Input 2 2 3 3 2 2 5" xfId="6119"/>
    <cellStyle name="Input 2 2 3 3 2 3" xfId="6120"/>
    <cellStyle name="Input 2 2 3 3 2 3 2" xfId="6121"/>
    <cellStyle name="Input 2 2 3 3 2 3 3" xfId="6122"/>
    <cellStyle name="Input 2 2 3 3 2 3 4" xfId="6123"/>
    <cellStyle name="Input 2 2 3 3 2 3 5" xfId="6124"/>
    <cellStyle name="Input 2 2 3 3 2 4" xfId="6125"/>
    <cellStyle name="Input 2 2 3 3 2 4 2" xfId="6126"/>
    <cellStyle name="Input 2 2 3 3 2 5" xfId="6127"/>
    <cellStyle name="Input 2 2 3 3 2 5 2" xfId="6128"/>
    <cellStyle name="Input 2 2 3 3 2 6" xfId="6129"/>
    <cellStyle name="Input 2 2 3 3 2 7" xfId="6130"/>
    <cellStyle name="Input 2 2 3 3 3" xfId="6131"/>
    <cellStyle name="Input 2 2 3 3 3 2" xfId="6132"/>
    <cellStyle name="Input 2 2 3 3 3 3" xfId="6133"/>
    <cellStyle name="Input 2 2 3 3 3 4" xfId="6134"/>
    <cellStyle name="Input 2 2 3 3 3 5" xfId="6135"/>
    <cellStyle name="Input 2 2 3 3 4" xfId="6136"/>
    <cellStyle name="Input 2 2 3 3 4 2" xfId="6137"/>
    <cellStyle name="Input 2 2 3 3 4 3" xfId="6138"/>
    <cellStyle name="Input 2 2 3 3 4 4" xfId="6139"/>
    <cellStyle name="Input 2 2 3 3 4 5" xfId="6140"/>
    <cellStyle name="Input 2 2 3 3 5" xfId="6141"/>
    <cellStyle name="Input 2 2 3 3 5 2" xfId="6142"/>
    <cellStyle name="Input 2 2 3 3 6" xfId="6143"/>
    <cellStyle name="Input 2 2 3 3 6 2" xfId="6144"/>
    <cellStyle name="Input 2 2 3 3 7" xfId="6145"/>
    <cellStyle name="Input 2 2 3 3 8" xfId="6146"/>
    <cellStyle name="Input 2 2 3 4" xfId="6147"/>
    <cellStyle name="Input 2 2 3 4 2" xfId="6148"/>
    <cellStyle name="Input 2 2 3 4 2 2" xfId="6149"/>
    <cellStyle name="Input 2 2 3 4 2 2 2" xfId="6150"/>
    <cellStyle name="Input 2 2 3 4 2 2 3" xfId="6151"/>
    <cellStyle name="Input 2 2 3 4 2 2 4" xfId="6152"/>
    <cellStyle name="Input 2 2 3 4 2 2 5" xfId="6153"/>
    <cellStyle name="Input 2 2 3 4 2 3" xfId="6154"/>
    <cellStyle name="Input 2 2 3 4 2 3 2" xfId="6155"/>
    <cellStyle name="Input 2 2 3 4 2 3 3" xfId="6156"/>
    <cellStyle name="Input 2 2 3 4 2 3 4" xfId="6157"/>
    <cellStyle name="Input 2 2 3 4 2 3 5" xfId="6158"/>
    <cellStyle name="Input 2 2 3 4 2 4" xfId="6159"/>
    <cellStyle name="Input 2 2 3 4 2 4 2" xfId="6160"/>
    <cellStyle name="Input 2 2 3 4 2 5" xfId="6161"/>
    <cellStyle name="Input 2 2 3 4 2 5 2" xfId="6162"/>
    <cellStyle name="Input 2 2 3 4 2 6" xfId="6163"/>
    <cellStyle name="Input 2 2 3 4 2 7" xfId="6164"/>
    <cellStyle name="Input 2 2 3 4 3" xfId="6165"/>
    <cellStyle name="Input 2 2 3 4 3 2" xfId="6166"/>
    <cellStyle name="Input 2 2 3 4 3 3" xfId="6167"/>
    <cellStyle name="Input 2 2 3 4 3 4" xfId="6168"/>
    <cellStyle name="Input 2 2 3 4 3 5" xfId="6169"/>
    <cellStyle name="Input 2 2 3 4 4" xfId="6170"/>
    <cellStyle name="Input 2 2 3 4 4 2" xfId="6171"/>
    <cellStyle name="Input 2 2 3 4 4 3" xfId="6172"/>
    <cellStyle name="Input 2 2 3 4 4 4" xfId="6173"/>
    <cellStyle name="Input 2 2 3 4 4 5" xfId="6174"/>
    <cellStyle name="Input 2 2 3 4 5" xfId="6175"/>
    <cellStyle name="Input 2 2 3 4 5 2" xfId="6176"/>
    <cellStyle name="Input 2 2 3 4 6" xfId="6177"/>
    <cellStyle name="Input 2 2 3 4 6 2" xfId="6178"/>
    <cellStyle name="Input 2 2 3 4 7" xfId="6179"/>
    <cellStyle name="Input 2 2 3 4 8" xfId="6180"/>
    <cellStyle name="Input 2 2 3 5" xfId="6181"/>
    <cellStyle name="Input 2 2 3 5 2" xfId="6182"/>
    <cellStyle name="Input 2 2 3 5 2 2" xfId="6183"/>
    <cellStyle name="Input 2 2 3 5 2 2 2" xfId="6184"/>
    <cellStyle name="Input 2 2 3 5 2 2 3" xfId="6185"/>
    <cellStyle name="Input 2 2 3 5 2 2 4" xfId="6186"/>
    <cellStyle name="Input 2 2 3 5 2 2 5" xfId="6187"/>
    <cellStyle name="Input 2 2 3 5 2 3" xfId="6188"/>
    <cellStyle name="Input 2 2 3 5 2 3 2" xfId="6189"/>
    <cellStyle name="Input 2 2 3 5 2 3 3" xfId="6190"/>
    <cellStyle name="Input 2 2 3 5 2 3 4" xfId="6191"/>
    <cellStyle name="Input 2 2 3 5 2 3 5" xfId="6192"/>
    <cellStyle name="Input 2 2 3 5 2 4" xfId="6193"/>
    <cellStyle name="Input 2 2 3 5 2 4 2" xfId="6194"/>
    <cellStyle name="Input 2 2 3 5 2 5" xfId="6195"/>
    <cellStyle name="Input 2 2 3 5 2 5 2" xfId="6196"/>
    <cellStyle name="Input 2 2 3 5 2 6" xfId="6197"/>
    <cellStyle name="Input 2 2 3 5 2 7" xfId="6198"/>
    <cellStyle name="Input 2 2 3 5 3" xfId="6199"/>
    <cellStyle name="Input 2 2 3 5 3 2" xfId="6200"/>
    <cellStyle name="Input 2 2 3 5 3 3" xfId="6201"/>
    <cellStyle name="Input 2 2 3 5 3 4" xfId="6202"/>
    <cellStyle name="Input 2 2 3 5 3 5" xfId="6203"/>
    <cellStyle name="Input 2 2 3 5 4" xfId="6204"/>
    <cellStyle name="Input 2 2 3 5 4 2" xfId="6205"/>
    <cellStyle name="Input 2 2 3 5 4 3" xfId="6206"/>
    <cellStyle name="Input 2 2 3 5 4 4" xfId="6207"/>
    <cellStyle name="Input 2 2 3 5 4 5" xfId="6208"/>
    <cellStyle name="Input 2 2 3 5 5" xfId="6209"/>
    <cellStyle name="Input 2 2 3 5 5 2" xfId="6210"/>
    <cellStyle name="Input 2 2 3 5 6" xfId="6211"/>
    <cellStyle name="Input 2 2 3 5 6 2" xfId="6212"/>
    <cellStyle name="Input 2 2 3 5 7" xfId="6213"/>
    <cellStyle name="Input 2 2 3 5 8" xfId="6214"/>
    <cellStyle name="Input 2 2 3 6" xfId="6215"/>
    <cellStyle name="Input 2 2 3 6 2" xfId="6216"/>
    <cellStyle name="Input 2 2 3 6 2 2" xfId="6217"/>
    <cellStyle name="Input 2 2 3 6 2 2 2" xfId="6218"/>
    <cellStyle name="Input 2 2 3 6 2 2 3" xfId="6219"/>
    <cellStyle name="Input 2 2 3 6 2 2 4" xfId="6220"/>
    <cellStyle name="Input 2 2 3 6 2 2 5" xfId="6221"/>
    <cellStyle name="Input 2 2 3 6 2 3" xfId="6222"/>
    <cellStyle name="Input 2 2 3 6 2 3 2" xfId="6223"/>
    <cellStyle name="Input 2 2 3 6 2 3 3" xfId="6224"/>
    <cellStyle name="Input 2 2 3 6 2 3 4" xfId="6225"/>
    <cellStyle name="Input 2 2 3 6 2 3 5" xfId="6226"/>
    <cellStyle name="Input 2 2 3 6 2 4" xfId="6227"/>
    <cellStyle name="Input 2 2 3 6 2 4 2" xfId="6228"/>
    <cellStyle name="Input 2 2 3 6 2 5" xfId="6229"/>
    <cellStyle name="Input 2 2 3 6 2 5 2" xfId="6230"/>
    <cellStyle name="Input 2 2 3 6 2 6" xfId="6231"/>
    <cellStyle name="Input 2 2 3 6 2 7" xfId="6232"/>
    <cellStyle name="Input 2 2 3 6 3" xfId="6233"/>
    <cellStyle name="Input 2 2 3 6 3 2" xfId="6234"/>
    <cellStyle name="Input 2 2 3 6 3 3" xfId="6235"/>
    <cellStyle name="Input 2 2 3 6 3 4" xfId="6236"/>
    <cellStyle name="Input 2 2 3 6 3 5" xfId="6237"/>
    <cellStyle name="Input 2 2 3 6 4" xfId="6238"/>
    <cellStyle name="Input 2 2 3 6 4 2" xfId="6239"/>
    <cellStyle name="Input 2 2 3 6 4 3" xfId="6240"/>
    <cellStyle name="Input 2 2 3 6 4 4" xfId="6241"/>
    <cellStyle name="Input 2 2 3 6 4 5" xfId="6242"/>
    <cellStyle name="Input 2 2 3 6 5" xfId="6243"/>
    <cellStyle name="Input 2 2 3 6 5 2" xfId="6244"/>
    <cellStyle name="Input 2 2 3 6 6" xfId="6245"/>
    <cellStyle name="Input 2 2 3 6 6 2" xfId="6246"/>
    <cellStyle name="Input 2 2 3 6 7" xfId="6247"/>
    <cellStyle name="Input 2 2 3 6 8" xfId="6248"/>
    <cellStyle name="Input 2 2 3 7" xfId="6249"/>
    <cellStyle name="Input 2 2 3 7 2" xfId="6250"/>
    <cellStyle name="Input 2 2 3 7 2 2" xfId="6251"/>
    <cellStyle name="Input 2 2 3 7 2 2 2" xfId="6252"/>
    <cellStyle name="Input 2 2 3 7 2 2 3" xfId="6253"/>
    <cellStyle name="Input 2 2 3 7 2 2 4" xfId="6254"/>
    <cellStyle name="Input 2 2 3 7 2 2 5" xfId="6255"/>
    <cellStyle name="Input 2 2 3 7 2 3" xfId="6256"/>
    <cellStyle name="Input 2 2 3 7 2 3 2" xfId="6257"/>
    <cellStyle name="Input 2 2 3 7 2 3 3" xfId="6258"/>
    <cellStyle name="Input 2 2 3 7 2 3 4" xfId="6259"/>
    <cellStyle name="Input 2 2 3 7 2 3 5" xfId="6260"/>
    <cellStyle name="Input 2 2 3 7 2 4" xfId="6261"/>
    <cellStyle name="Input 2 2 3 7 2 4 2" xfId="6262"/>
    <cellStyle name="Input 2 2 3 7 2 5" xfId="6263"/>
    <cellStyle name="Input 2 2 3 7 2 5 2" xfId="6264"/>
    <cellStyle name="Input 2 2 3 7 2 6" xfId="6265"/>
    <cellStyle name="Input 2 2 3 7 2 7" xfId="6266"/>
    <cellStyle name="Input 2 2 3 7 3" xfId="6267"/>
    <cellStyle name="Input 2 2 3 7 3 2" xfId="6268"/>
    <cellStyle name="Input 2 2 3 7 3 3" xfId="6269"/>
    <cellStyle name="Input 2 2 3 7 3 4" xfId="6270"/>
    <cellStyle name="Input 2 2 3 7 3 5" xfId="6271"/>
    <cellStyle name="Input 2 2 3 7 4" xfId="6272"/>
    <cellStyle name="Input 2 2 3 7 4 2" xfId="6273"/>
    <cellStyle name="Input 2 2 3 7 4 3" xfId="6274"/>
    <cellStyle name="Input 2 2 3 7 4 4" xfId="6275"/>
    <cellStyle name="Input 2 2 3 7 4 5" xfId="6276"/>
    <cellStyle name="Input 2 2 3 7 5" xfId="6277"/>
    <cellStyle name="Input 2 2 3 7 5 2" xfId="6278"/>
    <cellStyle name="Input 2 2 3 7 6" xfId="6279"/>
    <cellStyle name="Input 2 2 3 7 6 2" xfId="6280"/>
    <cellStyle name="Input 2 2 3 7 7" xfId="6281"/>
    <cellStyle name="Input 2 2 3 7 8" xfId="6282"/>
    <cellStyle name="Input 2 2 3 8" xfId="6283"/>
    <cellStyle name="Input 2 2 3 8 2" xfId="6284"/>
    <cellStyle name="Input 2 2 3 8 2 2" xfId="6285"/>
    <cellStyle name="Input 2 2 3 8 2 2 2" xfId="6286"/>
    <cellStyle name="Input 2 2 3 8 2 2 3" xfId="6287"/>
    <cellStyle name="Input 2 2 3 8 2 2 4" xfId="6288"/>
    <cellStyle name="Input 2 2 3 8 2 2 5" xfId="6289"/>
    <cellStyle name="Input 2 2 3 8 2 3" xfId="6290"/>
    <cellStyle name="Input 2 2 3 8 2 3 2" xfId="6291"/>
    <cellStyle name="Input 2 2 3 8 2 3 3" xfId="6292"/>
    <cellStyle name="Input 2 2 3 8 2 3 4" xfId="6293"/>
    <cellStyle name="Input 2 2 3 8 2 3 5" xfId="6294"/>
    <cellStyle name="Input 2 2 3 8 2 4" xfId="6295"/>
    <cellStyle name="Input 2 2 3 8 2 4 2" xfId="6296"/>
    <cellStyle name="Input 2 2 3 8 2 5" xfId="6297"/>
    <cellStyle name="Input 2 2 3 8 2 5 2" xfId="6298"/>
    <cellStyle name="Input 2 2 3 8 2 6" xfId="6299"/>
    <cellStyle name="Input 2 2 3 8 2 7" xfId="6300"/>
    <cellStyle name="Input 2 2 3 8 3" xfId="6301"/>
    <cellStyle name="Input 2 2 3 8 3 2" xfId="6302"/>
    <cellStyle name="Input 2 2 3 8 3 3" xfId="6303"/>
    <cellStyle name="Input 2 2 3 8 3 4" xfId="6304"/>
    <cellStyle name="Input 2 2 3 8 3 5" xfId="6305"/>
    <cellStyle name="Input 2 2 3 8 4" xfId="6306"/>
    <cellStyle name="Input 2 2 3 8 4 2" xfId="6307"/>
    <cellStyle name="Input 2 2 3 8 4 3" xfId="6308"/>
    <cellStyle name="Input 2 2 3 8 4 4" xfId="6309"/>
    <cellStyle name="Input 2 2 3 8 4 5" xfId="6310"/>
    <cellStyle name="Input 2 2 3 8 5" xfId="6311"/>
    <cellStyle name="Input 2 2 3 8 5 2" xfId="6312"/>
    <cellStyle name="Input 2 2 3 8 6" xfId="6313"/>
    <cellStyle name="Input 2 2 3 8 6 2" xfId="6314"/>
    <cellStyle name="Input 2 2 3 8 7" xfId="6315"/>
    <cellStyle name="Input 2 2 3 8 8" xfId="6316"/>
    <cellStyle name="Input 2 2 3 9" xfId="6317"/>
    <cellStyle name="Input 2 2 3 9 2" xfId="6318"/>
    <cellStyle name="Input 2 2 3 9 2 2" xfId="6319"/>
    <cellStyle name="Input 2 2 3 9 2 2 2" xfId="6320"/>
    <cellStyle name="Input 2 2 3 9 2 2 3" xfId="6321"/>
    <cellStyle name="Input 2 2 3 9 2 2 4" xfId="6322"/>
    <cellStyle name="Input 2 2 3 9 2 2 5" xfId="6323"/>
    <cellStyle name="Input 2 2 3 9 2 3" xfId="6324"/>
    <cellStyle name="Input 2 2 3 9 2 3 2" xfId="6325"/>
    <cellStyle name="Input 2 2 3 9 2 3 3" xfId="6326"/>
    <cellStyle name="Input 2 2 3 9 2 3 4" xfId="6327"/>
    <cellStyle name="Input 2 2 3 9 2 3 5" xfId="6328"/>
    <cellStyle name="Input 2 2 3 9 2 4" xfId="6329"/>
    <cellStyle name="Input 2 2 3 9 2 4 2" xfId="6330"/>
    <cellStyle name="Input 2 2 3 9 2 5" xfId="6331"/>
    <cellStyle name="Input 2 2 3 9 2 5 2" xfId="6332"/>
    <cellStyle name="Input 2 2 3 9 2 6" xfId="6333"/>
    <cellStyle name="Input 2 2 3 9 2 7" xfId="6334"/>
    <cellStyle name="Input 2 2 3 9 3" xfId="6335"/>
    <cellStyle name="Input 2 2 3 9 3 2" xfId="6336"/>
    <cellStyle name="Input 2 2 3 9 3 3" xfId="6337"/>
    <cellStyle name="Input 2 2 3 9 3 4" xfId="6338"/>
    <cellStyle name="Input 2 2 3 9 3 5" xfId="6339"/>
    <cellStyle name="Input 2 2 3 9 4" xfId="6340"/>
    <cellStyle name="Input 2 2 3 9 4 2" xfId="6341"/>
    <cellStyle name="Input 2 2 3 9 4 3" xfId="6342"/>
    <cellStyle name="Input 2 2 3 9 4 4" xfId="6343"/>
    <cellStyle name="Input 2 2 3 9 4 5" xfId="6344"/>
    <cellStyle name="Input 2 2 3 9 5" xfId="6345"/>
    <cellStyle name="Input 2 2 3 9 5 2" xfId="6346"/>
    <cellStyle name="Input 2 2 3 9 6" xfId="6347"/>
    <cellStyle name="Input 2 2 3 9 6 2" xfId="6348"/>
    <cellStyle name="Input 2 2 3 9 7" xfId="6349"/>
    <cellStyle name="Input 2 2 3 9 8" xfId="6350"/>
    <cellStyle name="Input 2 2 4" xfId="6351"/>
    <cellStyle name="Input 2 2 4 2" xfId="6352"/>
    <cellStyle name="Input 2 2 5" xfId="6353"/>
    <cellStyle name="Input 2 2 5 2" xfId="6354"/>
    <cellStyle name="Input 2 2 6" xfId="6355"/>
    <cellStyle name="Input 2 2 7" xfId="6356"/>
    <cellStyle name="Input 2 2 7 2" xfId="6357"/>
    <cellStyle name="Input 2 2_T-straight with PEDs adjustor" xfId="6358"/>
    <cellStyle name="Input 2 3" xfId="6359"/>
    <cellStyle name="Input 2 3 2" xfId="6360"/>
    <cellStyle name="Input 2 3 2 10" xfId="6361"/>
    <cellStyle name="Input 2 3 2 10 2" xfId="6362"/>
    <cellStyle name="Input 2 3 2 10 2 2" xfId="6363"/>
    <cellStyle name="Input 2 3 2 10 2 2 2" xfId="6364"/>
    <cellStyle name="Input 2 3 2 10 2 2 3" xfId="6365"/>
    <cellStyle name="Input 2 3 2 10 2 2 4" xfId="6366"/>
    <cellStyle name="Input 2 3 2 10 2 2 5" xfId="6367"/>
    <cellStyle name="Input 2 3 2 10 2 3" xfId="6368"/>
    <cellStyle name="Input 2 3 2 10 2 3 2" xfId="6369"/>
    <cellStyle name="Input 2 3 2 10 2 3 3" xfId="6370"/>
    <cellStyle name="Input 2 3 2 10 2 3 4" xfId="6371"/>
    <cellStyle name="Input 2 3 2 10 2 3 5" xfId="6372"/>
    <cellStyle name="Input 2 3 2 10 2 4" xfId="6373"/>
    <cellStyle name="Input 2 3 2 10 2 4 2" xfId="6374"/>
    <cellStyle name="Input 2 3 2 10 2 5" xfId="6375"/>
    <cellStyle name="Input 2 3 2 10 2 5 2" xfId="6376"/>
    <cellStyle name="Input 2 3 2 10 2 6" xfId="6377"/>
    <cellStyle name="Input 2 3 2 10 2 7" xfId="6378"/>
    <cellStyle name="Input 2 3 2 10 3" xfId="6379"/>
    <cellStyle name="Input 2 3 2 10 3 2" xfId="6380"/>
    <cellStyle name="Input 2 3 2 10 3 3" xfId="6381"/>
    <cellStyle name="Input 2 3 2 10 3 4" xfId="6382"/>
    <cellStyle name="Input 2 3 2 10 3 5" xfId="6383"/>
    <cellStyle name="Input 2 3 2 10 4" xfId="6384"/>
    <cellStyle name="Input 2 3 2 10 4 2" xfId="6385"/>
    <cellStyle name="Input 2 3 2 10 4 3" xfId="6386"/>
    <cellStyle name="Input 2 3 2 10 4 4" xfId="6387"/>
    <cellStyle name="Input 2 3 2 10 4 5" xfId="6388"/>
    <cellStyle name="Input 2 3 2 10 5" xfId="6389"/>
    <cellStyle name="Input 2 3 2 10 5 2" xfId="6390"/>
    <cellStyle name="Input 2 3 2 10 6" xfId="6391"/>
    <cellStyle name="Input 2 3 2 10 6 2" xfId="6392"/>
    <cellStyle name="Input 2 3 2 10 7" xfId="6393"/>
    <cellStyle name="Input 2 3 2 10 8" xfId="6394"/>
    <cellStyle name="Input 2 3 2 11" xfId="6395"/>
    <cellStyle name="Input 2 3 2 11 2" xfId="6396"/>
    <cellStyle name="Input 2 3 2 11 2 2" xfId="6397"/>
    <cellStyle name="Input 2 3 2 11 2 2 2" xfId="6398"/>
    <cellStyle name="Input 2 3 2 11 2 2 3" xfId="6399"/>
    <cellStyle name="Input 2 3 2 11 2 2 4" xfId="6400"/>
    <cellStyle name="Input 2 3 2 11 2 2 5" xfId="6401"/>
    <cellStyle name="Input 2 3 2 11 2 3" xfId="6402"/>
    <cellStyle name="Input 2 3 2 11 2 3 2" xfId="6403"/>
    <cellStyle name="Input 2 3 2 11 2 3 3" xfId="6404"/>
    <cellStyle name="Input 2 3 2 11 2 3 4" xfId="6405"/>
    <cellStyle name="Input 2 3 2 11 2 3 5" xfId="6406"/>
    <cellStyle name="Input 2 3 2 11 2 4" xfId="6407"/>
    <cellStyle name="Input 2 3 2 11 2 4 2" xfId="6408"/>
    <cellStyle name="Input 2 3 2 11 2 5" xfId="6409"/>
    <cellStyle name="Input 2 3 2 11 2 5 2" xfId="6410"/>
    <cellStyle name="Input 2 3 2 11 2 6" xfId="6411"/>
    <cellStyle name="Input 2 3 2 11 2 7" xfId="6412"/>
    <cellStyle name="Input 2 3 2 11 3" xfId="6413"/>
    <cellStyle name="Input 2 3 2 11 3 2" xfId="6414"/>
    <cellStyle name="Input 2 3 2 11 3 3" xfId="6415"/>
    <cellStyle name="Input 2 3 2 11 3 4" xfId="6416"/>
    <cellStyle name="Input 2 3 2 11 3 5" xfId="6417"/>
    <cellStyle name="Input 2 3 2 11 4" xfId="6418"/>
    <cellStyle name="Input 2 3 2 11 4 2" xfId="6419"/>
    <cellStyle name="Input 2 3 2 11 4 3" xfId="6420"/>
    <cellStyle name="Input 2 3 2 11 4 4" xfId="6421"/>
    <cellStyle name="Input 2 3 2 11 4 5" xfId="6422"/>
    <cellStyle name="Input 2 3 2 11 5" xfId="6423"/>
    <cellStyle name="Input 2 3 2 11 5 2" xfId="6424"/>
    <cellStyle name="Input 2 3 2 11 6" xfId="6425"/>
    <cellStyle name="Input 2 3 2 11 6 2" xfId="6426"/>
    <cellStyle name="Input 2 3 2 11 7" xfId="6427"/>
    <cellStyle name="Input 2 3 2 11 8" xfId="6428"/>
    <cellStyle name="Input 2 3 2 12" xfId="6429"/>
    <cellStyle name="Input 2 3 2 12 2" xfId="6430"/>
    <cellStyle name="Input 2 3 2 12 2 2" xfId="6431"/>
    <cellStyle name="Input 2 3 2 12 2 2 2" xfId="6432"/>
    <cellStyle name="Input 2 3 2 12 2 2 3" xfId="6433"/>
    <cellStyle name="Input 2 3 2 12 2 2 4" xfId="6434"/>
    <cellStyle name="Input 2 3 2 12 2 2 5" xfId="6435"/>
    <cellStyle name="Input 2 3 2 12 2 3" xfId="6436"/>
    <cellStyle name="Input 2 3 2 12 2 3 2" xfId="6437"/>
    <cellStyle name="Input 2 3 2 12 2 3 3" xfId="6438"/>
    <cellStyle name="Input 2 3 2 12 2 3 4" xfId="6439"/>
    <cellStyle name="Input 2 3 2 12 2 3 5" xfId="6440"/>
    <cellStyle name="Input 2 3 2 12 2 4" xfId="6441"/>
    <cellStyle name="Input 2 3 2 12 2 4 2" xfId="6442"/>
    <cellStyle name="Input 2 3 2 12 2 5" xfId="6443"/>
    <cellStyle name="Input 2 3 2 12 2 5 2" xfId="6444"/>
    <cellStyle name="Input 2 3 2 12 2 6" xfId="6445"/>
    <cellStyle name="Input 2 3 2 12 2 7" xfId="6446"/>
    <cellStyle name="Input 2 3 2 12 3" xfId="6447"/>
    <cellStyle name="Input 2 3 2 12 3 2" xfId="6448"/>
    <cellStyle name="Input 2 3 2 12 3 3" xfId="6449"/>
    <cellStyle name="Input 2 3 2 12 3 4" xfId="6450"/>
    <cellStyle name="Input 2 3 2 12 3 5" xfId="6451"/>
    <cellStyle name="Input 2 3 2 12 4" xfId="6452"/>
    <cellStyle name="Input 2 3 2 12 4 2" xfId="6453"/>
    <cellStyle name="Input 2 3 2 12 4 3" xfId="6454"/>
    <cellStyle name="Input 2 3 2 12 4 4" xfId="6455"/>
    <cellStyle name="Input 2 3 2 12 4 5" xfId="6456"/>
    <cellStyle name="Input 2 3 2 12 5" xfId="6457"/>
    <cellStyle name="Input 2 3 2 12 5 2" xfId="6458"/>
    <cellStyle name="Input 2 3 2 12 6" xfId="6459"/>
    <cellStyle name="Input 2 3 2 12 6 2" xfId="6460"/>
    <cellStyle name="Input 2 3 2 12 7" xfId="6461"/>
    <cellStyle name="Input 2 3 2 12 8" xfId="6462"/>
    <cellStyle name="Input 2 3 2 13" xfId="6463"/>
    <cellStyle name="Input 2 3 2 13 2" xfId="6464"/>
    <cellStyle name="Input 2 3 2 13 2 2" xfId="6465"/>
    <cellStyle name="Input 2 3 2 13 2 2 2" xfId="6466"/>
    <cellStyle name="Input 2 3 2 13 2 2 3" xfId="6467"/>
    <cellStyle name="Input 2 3 2 13 2 2 4" xfId="6468"/>
    <cellStyle name="Input 2 3 2 13 2 2 5" xfId="6469"/>
    <cellStyle name="Input 2 3 2 13 2 3" xfId="6470"/>
    <cellStyle name="Input 2 3 2 13 2 3 2" xfId="6471"/>
    <cellStyle name="Input 2 3 2 13 2 3 3" xfId="6472"/>
    <cellStyle name="Input 2 3 2 13 2 3 4" xfId="6473"/>
    <cellStyle name="Input 2 3 2 13 2 3 5" xfId="6474"/>
    <cellStyle name="Input 2 3 2 13 2 4" xfId="6475"/>
    <cellStyle name="Input 2 3 2 13 2 4 2" xfId="6476"/>
    <cellStyle name="Input 2 3 2 13 2 5" xfId="6477"/>
    <cellStyle name="Input 2 3 2 13 2 5 2" xfId="6478"/>
    <cellStyle name="Input 2 3 2 13 2 6" xfId="6479"/>
    <cellStyle name="Input 2 3 2 13 2 7" xfId="6480"/>
    <cellStyle name="Input 2 3 2 13 3" xfId="6481"/>
    <cellStyle name="Input 2 3 2 13 3 2" xfId="6482"/>
    <cellStyle name="Input 2 3 2 13 3 3" xfId="6483"/>
    <cellStyle name="Input 2 3 2 13 3 4" xfId="6484"/>
    <cellStyle name="Input 2 3 2 13 3 5" xfId="6485"/>
    <cellStyle name="Input 2 3 2 13 4" xfId="6486"/>
    <cellStyle name="Input 2 3 2 13 4 2" xfId="6487"/>
    <cellStyle name="Input 2 3 2 13 4 3" xfId="6488"/>
    <cellStyle name="Input 2 3 2 13 4 4" xfId="6489"/>
    <cellStyle name="Input 2 3 2 13 4 5" xfId="6490"/>
    <cellStyle name="Input 2 3 2 13 5" xfId="6491"/>
    <cellStyle name="Input 2 3 2 13 5 2" xfId="6492"/>
    <cellStyle name="Input 2 3 2 13 6" xfId="6493"/>
    <cellStyle name="Input 2 3 2 13 6 2" xfId="6494"/>
    <cellStyle name="Input 2 3 2 13 7" xfId="6495"/>
    <cellStyle name="Input 2 3 2 13 8" xfId="6496"/>
    <cellStyle name="Input 2 3 2 14" xfId="6497"/>
    <cellStyle name="Input 2 3 2 14 2" xfId="6498"/>
    <cellStyle name="Input 2 3 2 14 2 2" xfId="6499"/>
    <cellStyle name="Input 2 3 2 14 2 2 2" xfId="6500"/>
    <cellStyle name="Input 2 3 2 14 2 2 3" xfId="6501"/>
    <cellStyle name="Input 2 3 2 14 2 2 4" xfId="6502"/>
    <cellStyle name="Input 2 3 2 14 2 2 5" xfId="6503"/>
    <cellStyle name="Input 2 3 2 14 2 3" xfId="6504"/>
    <cellStyle name="Input 2 3 2 14 2 3 2" xfId="6505"/>
    <cellStyle name="Input 2 3 2 14 2 3 3" xfId="6506"/>
    <cellStyle name="Input 2 3 2 14 2 3 4" xfId="6507"/>
    <cellStyle name="Input 2 3 2 14 2 3 5" xfId="6508"/>
    <cellStyle name="Input 2 3 2 14 2 4" xfId="6509"/>
    <cellStyle name="Input 2 3 2 14 2 4 2" xfId="6510"/>
    <cellStyle name="Input 2 3 2 14 2 5" xfId="6511"/>
    <cellStyle name="Input 2 3 2 14 2 5 2" xfId="6512"/>
    <cellStyle name="Input 2 3 2 14 2 6" xfId="6513"/>
    <cellStyle name="Input 2 3 2 14 2 7" xfId="6514"/>
    <cellStyle name="Input 2 3 2 14 3" xfId="6515"/>
    <cellStyle name="Input 2 3 2 14 3 2" xfId="6516"/>
    <cellStyle name="Input 2 3 2 14 3 3" xfId="6517"/>
    <cellStyle name="Input 2 3 2 14 3 4" xfId="6518"/>
    <cellStyle name="Input 2 3 2 14 3 5" xfId="6519"/>
    <cellStyle name="Input 2 3 2 14 4" xfId="6520"/>
    <cellStyle name="Input 2 3 2 14 4 2" xfId="6521"/>
    <cellStyle name="Input 2 3 2 14 4 3" xfId="6522"/>
    <cellStyle name="Input 2 3 2 14 4 4" xfId="6523"/>
    <cellStyle name="Input 2 3 2 14 4 5" xfId="6524"/>
    <cellStyle name="Input 2 3 2 14 5" xfId="6525"/>
    <cellStyle name="Input 2 3 2 14 5 2" xfId="6526"/>
    <cellStyle name="Input 2 3 2 14 6" xfId="6527"/>
    <cellStyle name="Input 2 3 2 14 6 2" xfId="6528"/>
    <cellStyle name="Input 2 3 2 14 7" xfId="6529"/>
    <cellStyle name="Input 2 3 2 14 8" xfId="6530"/>
    <cellStyle name="Input 2 3 2 15" xfId="6531"/>
    <cellStyle name="Input 2 3 2 15 2" xfId="6532"/>
    <cellStyle name="Input 2 3 2 15 2 2" xfId="6533"/>
    <cellStyle name="Input 2 3 2 15 2 3" xfId="6534"/>
    <cellStyle name="Input 2 3 2 15 2 4" xfId="6535"/>
    <cellStyle name="Input 2 3 2 15 2 5" xfId="6536"/>
    <cellStyle name="Input 2 3 2 15 3" xfId="6537"/>
    <cellStyle name="Input 2 3 2 15 3 2" xfId="6538"/>
    <cellStyle name="Input 2 3 2 15 3 3" xfId="6539"/>
    <cellStyle name="Input 2 3 2 15 3 4" xfId="6540"/>
    <cellStyle name="Input 2 3 2 15 3 5" xfId="6541"/>
    <cellStyle name="Input 2 3 2 15 4" xfId="6542"/>
    <cellStyle name="Input 2 3 2 15 4 2" xfId="6543"/>
    <cellStyle name="Input 2 3 2 15 5" xfId="6544"/>
    <cellStyle name="Input 2 3 2 15 5 2" xfId="6545"/>
    <cellStyle name="Input 2 3 2 15 6" xfId="6546"/>
    <cellStyle name="Input 2 3 2 15 7" xfId="6547"/>
    <cellStyle name="Input 2 3 2 16" xfId="6548"/>
    <cellStyle name="Input 2 3 2 16 2" xfId="6549"/>
    <cellStyle name="Input 2 3 2 16 3" xfId="6550"/>
    <cellStyle name="Input 2 3 2 16 4" xfId="6551"/>
    <cellStyle name="Input 2 3 2 16 5" xfId="6552"/>
    <cellStyle name="Input 2 3 2 17" xfId="6553"/>
    <cellStyle name="Input 2 3 2 17 2" xfId="6554"/>
    <cellStyle name="Input 2 3 2 17 3" xfId="6555"/>
    <cellStyle name="Input 2 3 2 17 4" xfId="6556"/>
    <cellStyle name="Input 2 3 2 17 5" xfId="6557"/>
    <cellStyle name="Input 2 3 2 18" xfId="6558"/>
    <cellStyle name="Input 2 3 2 18 2" xfId="6559"/>
    <cellStyle name="Input 2 3 2 19" xfId="6560"/>
    <cellStyle name="Input 2 3 2 19 2" xfId="6561"/>
    <cellStyle name="Input 2 3 2 2" xfId="6562"/>
    <cellStyle name="Input 2 3 2 2 2" xfId="6563"/>
    <cellStyle name="Input 2 3 2 2 2 2" xfId="6564"/>
    <cellStyle name="Input 2 3 2 2 2 2 2" xfId="6565"/>
    <cellStyle name="Input 2 3 2 2 2 2 3" xfId="6566"/>
    <cellStyle name="Input 2 3 2 2 2 2 4" xfId="6567"/>
    <cellStyle name="Input 2 3 2 2 2 2 5" xfId="6568"/>
    <cellStyle name="Input 2 3 2 2 2 3" xfId="6569"/>
    <cellStyle name="Input 2 3 2 2 2 3 2" xfId="6570"/>
    <cellStyle name="Input 2 3 2 2 2 3 3" xfId="6571"/>
    <cellStyle name="Input 2 3 2 2 2 3 4" xfId="6572"/>
    <cellStyle name="Input 2 3 2 2 2 3 5" xfId="6573"/>
    <cellStyle name="Input 2 3 2 2 2 4" xfId="6574"/>
    <cellStyle name="Input 2 3 2 2 2 4 2" xfId="6575"/>
    <cellStyle name="Input 2 3 2 2 2 5" xfId="6576"/>
    <cellStyle name="Input 2 3 2 2 2 5 2" xfId="6577"/>
    <cellStyle name="Input 2 3 2 2 2 6" xfId="6578"/>
    <cellStyle name="Input 2 3 2 2 2 7" xfId="6579"/>
    <cellStyle name="Input 2 3 2 2 3" xfId="6580"/>
    <cellStyle name="Input 2 3 2 2 3 2" xfId="6581"/>
    <cellStyle name="Input 2 3 2 2 3 3" xfId="6582"/>
    <cellStyle name="Input 2 3 2 2 3 4" xfId="6583"/>
    <cellStyle name="Input 2 3 2 2 3 5" xfId="6584"/>
    <cellStyle name="Input 2 3 2 2 4" xfId="6585"/>
    <cellStyle name="Input 2 3 2 2 4 2" xfId="6586"/>
    <cellStyle name="Input 2 3 2 2 4 3" xfId="6587"/>
    <cellStyle name="Input 2 3 2 2 4 4" xfId="6588"/>
    <cellStyle name="Input 2 3 2 2 4 5" xfId="6589"/>
    <cellStyle name="Input 2 3 2 2 5" xfId="6590"/>
    <cellStyle name="Input 2 3 2 2 5 2" xfId="6591"/>
    <cellStyle name="Input 2 3 2 2 6" xfId="6592"/>
    <cellStyle name="Input 2 3 2 2 6 2" xfId="6593"/>
    <cellStyle name="Input 2 3 2 2 7" xfId="6594"/>
    <cellStyle name="Input 2 3 2 2 8" xfId="6595"/>
    <cellStyle name="Input 2 3 2 20" xfId="6596"/>
    <cellStyle name="Input 2 3 2 21" xfId="6597"/>
    <cellStyle name="Input 2 3 2 3" xfId="6598"/>
    <cellStyle name="Input 2 3 2 3 2" xfId="6599"/>
    <cellStyle name="Input 2 3 2 3 2 2" xfId="6600"/>
    <cellStyle name="Input 2 3 2 3 2 2 2" xfId="6601"/>
    <cellStyle name="Input 2 3 2 3 2 2 3" xfId="6602"/>
    <cellStyle name="Input 2 3 2 3 2 2 4" xfId="6603"/>
    <cellStyle name="Input 2 3 2 3 2 2 5" xfId="6604"/>
    <cellStyle name="Input 2 3 2 3 2 3" xfId="6605"/>
    <cellStyle name="Input 2 3 2 3 2 3 2" xfId="6606"/>
    <cellStyle name="Input 2 3 2 3 2 3 3" xfId="6607"/>
    <cellStyle name="Input 2 3 2 3 2 3 4" xfId="6608"/>
    <cellStyle name="Input 2 3 2 3 2 3 5" xfId="6609"/>
    <cellStyle name="Input 2 3 2 3 2 4" xfId="6610"/>
    <cellStyle name="Input 2 3 2 3 2 4 2" xfId="6611"/>
    <cellStyle name="Input 2 3 2 3 2 5" xfId="6612"/>
    <cellStyle name="Input 2 3 2 3 2 5 2" xfId="6613"/>
    <cellStyle name="Input 2 3 2 3 2 6" xfId="6614"/>
    <cellStyle name="Input 2 3 2 3 2 7" xfId="6615"/>
    <cellStyle name="Input 2 3 2 3 3" xfId="6616"/>
    <cellStyle name="Input 2 3 2 3 3 2" xfId="6617"/>
    <cellStyle name="Input 2 3 2 3 3 3" xfId="6618"/>
    <cellStyle name="Input 2 3 2 3 3 4" xfId="6619"/>
    <cellStyle name="Input 2 3 2 3 3 5" xfId="6620"/>
    <cellStyle name="Input 2 3 2 3 4" xfId="6621"/>
    <cellStyle name="Input 2 3 2 3 4 2" xfId="6622"/>
    <cellStyle name="Input 2 3 2 3 4 3" xfId="6623"/>
    <cellStyle name="Input 2 3 2 3 4 4" xfId="6624"/>
    <cellStyle name="Input 2 3 2 3 4 5" xfId="6625"/>
    <cellStyle name="Input 2 3 2 3 5" xfId="6626"/>
    <cellStyle name="Input 2 3 2 3 5 2" xfId="6627"/>
    <cellStyle name="Input 2 3 2 3 6" xfId="6628"/>
    <cellStyle name="Input 2 3 2 3 6 2" xfId="6629"/>
    <cellStyle name="Input 2 3 2 3 7" xfId="6630"/>
    <cellStyle name="Input 2 3 2 3 8" xfId="6631"/>
    <cellStyle name="Input 2 3 2 4" xfId="6632"/>
    <cellStyle name="Input 2 3 2 4 2" xfId="6633"/>
    <cellStyle name="Input 2 3 2 4 2 2" xfId="6634"/>
    <cellStyle name="Input 2 3 2 4 2 2 2" xfId="6635"/>
    <cellStyle name="Input 2 3 2 4 2 2 3" xfId="6636"/>
    <cellStyle name="Input 2 3 2 4 2 2 4" xfId="6637"/>
    <cellStyle name="Input 2 3 2 4 2 2 5" xfId="6638"/>
    <cellStyle name="Input 2 3 2 4 2 3" xfId="6639"/>
    <cellStyle name="Input 2 3 2 4 2 3 2" xfId="6640"/>
    <cellStyle name="Input 2 3 2 4 2 3 3" xfId="6641"/>
    <cellStyle name="Input 2 3 2 4 2 3 4" xfId="6642"/>
    <cellStyle name="Input 2 3 2 4 2 3 5" xfId="6643"/>
    <cellStyle name="Input 2 3 2 4 2 4" xfId="6644"/>
    <cellStyle name="Input 2 3 2 4 2 4 2" xfId="6645"/>
    <cellStyle name="Input 2 3 2 4 2 5" xfId="6646"/>
    <cellStyle name="Input 2 3 2 4 2 5 2" xfId="6647"/>
    <cellStyle name="Input 2 3 2 4 2 6" xfId="6648"/>
    <cellStyle name="Input 2 3 2 4 2 7" xfId="6649"/>
    <cellStyle name="Input 2 3 2 4 3" xfId="6650"/>
    <cellStyle name="Input 2 3 2 4 3 2" xfId="6651"/>
    <cellStyle name="Input 2 3 2 4 3 3" xfId="6652"/>
    <cellStyle name="Input 2 3 2 4 3 4" xfId="6653"/>
    <cellStyle name="Input 2 3 2 4 3 5" xfId="6654"/>
    <cellStyle name="Input 2 3 2 4 4" xfId="6655"/>
    <cellStyle name="Input 2 3 2 4 4 2" xfId="6656"/>
    <cellStyle name="Input 2 3 2 4 4 3" xfId="6657"/>
    <cellStyle name="Input 2 3 2 4 4 4" xfId="6658"/>
    <cellStyle name="Input 2 3 2 4 4 5" xfId="6659"/>
    <cellStyle name="Input 2 3 2 4 5" xfId="6660"/>
    <cellStyle name="Input 2 3 2 4 5 2" xfId="6661"/>
    <cellStyle name="Input 2 3 2 4 6" xfId="6662"/>
    <cellStyle name="Input 2 3 2 4 6 2" xfId="6663"/>
    <cellStyle name="Input 2 3 2 4 7" xfId="6664"/>
    <cellStyle name="Input 2 3 2 4 8" xfId="6665"/>
    <cellStyle name="Input 2 3 2 5" xfId="6666"/>
    <cellStyle name="Input 2 3 2 5 2" xfId="6667"/>
    <cellStyle name="Input 2 3 2 5 2 2" xfId="6668"/>
    <cellStyle name="Input 2 3 2 5 2 2 2" xfId="6669"/>
    <cellStyle name="Input 2 3 2 5 2 2 3" xfId="6670"/>
    <cellStyle name="Input 2 3 2 5 2 2 4" xfId="6671"/>
    <cellStyle name="Input 2 3 2 5 2 2 5" xfId="6672"/>
    <cellStyle name="Input 2 3 2 5 2 3" xfId="6673"/>
    <cellStyle name="Input 2 3 2 5 2 3 2" xfId="6674"/>
    <cellStyle name="Input 2 3 2 5 2 3 3" xfId="6675"/>
    <cellStyle name="Input 2 3 2 5 2 3 4" xfId="6676"/>
    <cellStyle name="Input 2 3 2 5 2 3 5" xfId="6677"/>
    <cellStyle name="Input 2 3 2 5 2 4" xfId="6678"/>
    <cellStyle name="Input 2 3 2 5 2 4 2" xfId="6679"/>
    <cellStyle name="Input 2 3 2 5 2 5" xfId="6680"/>
    <cellStyle name="Input 2 3 2 5 2 5 2" xfId="6681"/>
    <cellStyle name="Input 2 3 2 5 2 6" xfId="6682"/>
    <cellStyle name="Input 2 3 2 5 2 7" xfId="6683"/>
    <cellStyle name="Input 2 3 2 5 3" xfId="6684"/>
    <cellStyle name="Input 2 3 2 5 3 2" xfId="6685"/>
    <cellStyle name="Input 2 3 2 5 3 3" xfId="6686"/>
    <cellStyle name="Input 2 3 2 5 3 4" xfId="6687"/>
    <cellStyle name="Input 2 3 2 5 3 5" xfId="6688"/>
    <cellStyle name="Input 2 3 2 5 4" xfId="6689"/>
    <cellStyle name="Input 2 3 2 5 4 2" xfId="6690"/>
    <cellStyle name="Input 2 3 2 5 4 3" xfId="6691"/>
    <cellStyle name="Input 2 3 2 5 4 4" xfId="6692"/>
    <cellStyle name="Input 2 3 2 5 4 5" xfId="6693"/>
    <cellStyle name="Input 2 3 2 5 5" xfId="6694"/>
    <cellStyle name="Input 2 3 2 5 5 2" xfId="6695"/>
    <cellStyle name="Input 2 3 2 5 6" xfId="6696"/>
    <cellStyle name="Input 2 3 2 5 6 2" xfId="6697"/>
    <cellStyle name="Input 2 3 2 5 7" xfId="6698"/>
    <cellStyle name="Input 2 3 2 5 8" xfId="6699"/>
    <cellStyle name="Input 2 3 2 6" xfId="6700"/>
    <cellStyle name="Input 2 3 2 6 2" xfId="6701"/>
    <cellStyle name="Input 2 3 2 6 2 2" xfId="6702"/>
    <cellStyle name="Input 2 3 2 6 2 2 2" xfId="6703"/>
    <cellStyle name="Input 2 3 2 6 2 2 3" xfId="6704"/>
    <cellStyle name="Input 2 3 2 6 2 2 4" xfId="6705"/>
    <cellStyle name="Input 2 3 2 6 2 2 5" xfId="6706"/>
    <cellStyle name="Input 2 3 2 6 2 3" xfId="6707"/>
    <cellStyle name="Input 2 3 2 6 2 3 2" xfId="6708"/>
    <cellStyle name="Input 2 3 2 6 2 3 3" xfId="6709"/>
    <cellStyle name="Input 2 3 2 6 2 3 4" xfId="6710"/>
    <cellStyle name="Input 2 3 2 6 2 3 5" xfId="6711"/>
    <cellStyle name="Input 2 3 2 6 2 4" xfId="6712"/>
    <cellStyle name="Input 2 3 2 6 2 4 2" xfId="6713"/>
    <cellStyle name="Input 2 3 2 6 2 5" xfId="6714"/>
    <cellStyle name="Input 2 3 2 6 2 5 2" xfId="6715"/>
    <cellStyle name="Input 2 3 2 6 2 6" xfId="6716"/>
    <cellStyle name="Input 2 3 2 6 2 7" xfId="6717"/>
    <cellStyle name="Input 2 3 2 6 3" xfId="6718"/>
    <cellStyle name="Input 2 3 2 6 3 2" xfId="6719"/>
    <cellStyle name="Input 2 3 2 6 3 3" xfId="6720"/>
    <cellStyle name="Input 2 3 2 6 3 4" xfId="6721"/>
    <cellStyle name="Input 2 3 2 6 3 5" xfId="6722"/>
    <cellStyle name="Input 2 3 2 6 4" xfId="6723"/>
    <cellStyle name="Input 2 3 2 6 4 2" xfId="6724"/>
    <cellStyle name="Input 2 3 2 6 4 3" xfId="6725"/>
    <cellStyle name="Input 2 3 2 6 4 4" xfId="6726"/>
    <cellStyle name="Input 2 3 2 6 4 5" xfId="6727"/>
    <cellStyle name="Input 2 3 2 6 5" xfId="6728"/>
    <cellStyle name="Input 2 3 2 6 5 2" xfId="6729"/>
    <cellStyle name="Input 2 3 2 6 6" xfId="6730"/>
    <cellStyle name="Input 2 3 2 6 6 2" xfId="6731"/>
    <cellStyle name="Input 2 3 2 6 7" xfId="6732"/>
    <cellStyle name="Input 2 3 2 6 8" xfId="6733"/>
    <cellStyle name="Input 2 3 2 7" xfId="6734"/>
    <cellStyle name="Input 2 3 2 7 2" xfId="6735"/>
    <cellStyle name="Input 2 3 2 7 2 2" xfId="6736"/>
    <cellStyle name="Input 2 3 2 7 2 2 2" xfId="6737"/>
    <cellStyle name="Input 2 3 2 7 2 2 3" xfId="6738"/>
    <cellStyle name="Input 2 3 2 7 2 2 4" xfId="6739"/>
    <cellStyle name="Input 2 3 2 7 2 2 5" xfId="6740"/>
    <cellStyle name="Input 2 3 2 7 2 3" xfId="6741"/>
    <cellStyle name="Input 2 3 2 7 2 3 2" xfId="6742"/>
    <cellStyle name="Input 2 3 2 7 2 3 3" xfId="6743"/>
    <cellStyle name="Input 2 3 2 7 2 3 4" xfId="6744"/>
    <cellStyle name="Input 2 3 2 7 2 3 5" xfId="6745"/>
    <cellStyle name="Input 2 3 2 7 2 4" xfId="6746"/>
    <cellStyle name="Input 2 3 2 7 2 4 2" xfId="6747"/>
    <cellStyle name="Input 2 3 2 7 2 5" xfId="6748"/>
    <cellStyle name="Input 2 3 2 7 2 5 2" xfId="6749"/>
    <cellStyle name="Input 2 3 2 7 2 6" xfId="6750"/>
    <cellStyle name="Input 2 3 2 7 2 7" xfId="6751"/>
    <cellStyle name="Input 2 3 2 7 3" xfId="6752"/>
    <cellStyle name="Input 2 3 2 7 3 2" xfId="6753"/>
    <cellStyle name="Input 2 3 2 7 3 3" xfId="6754"/>
    <cellStyle name="Input 2 3 2 7 3 4" xfId="6755"/>
    <cellStyle name="Input 2 3 2 7 3 5" xfId="6756"/>
    <cellStyle name="Input 2 3 2 7 4" xfId="6757"/>
    <cellStyle name="Input 2 3 2 7 4 2" xfId="6758"/>
    <cellStyle name="Input 2 3 2 7 4 3" xfId="6759"/>
    <cellStyle name="Input 2 3 2 7 4 4" xfId="6760"/>
    <cellStyle name="Input 2 3 2 7 4 5" xfId="6761"/>
    <cellStyle name="Input 2 3 2 7 5" xfId="6762"/>
    <cellStyle name="Input 2 3 2 7 5 2" xfId="6763"/>
    <cellStyle name="Input 2 3 2 7 6" xfId="6764"/>
    <cellStyle name="Input 2 3 2 7 6 2" xfId="6765"/>
    <cellStyle name="Input 2 3 2 7 7" xfId="6766"/>
    <cellStyle name="Input 2 3 2 7 8" xfId="6767"/>
    <cellStyle name="Input 2 3 2 8" xfId="6768"/>
    <cellStyle name="Input 2 3 2 8 2" xfId="6769"/>
    <cellStyle name="Input 2 3 2 8 2 2" xfId="6770"/>
    <cellStyle name="Input 2 3 2 8 2 2 2" xfId="6771"/>
    <cellStyle name="Input 2 3 2 8 2 2 3" xfId="6772"/>
    <cellStyle name="Input 2 3 2 8 2 2 4" xfId="6773"/>
    <cellStyle name="Input 2 3 2 8 2 2 5" xfId="6774"/>
    <cellStyle name="Input 2 3 2 8 2 3" xfId="6775"/>
    <cellStyle name="Input 2 3 2 8 2 3 2" xfId="6776"/>
    <cellStyle name="Input 2 3 2 8 2 3 3" xfId="6777"/>
    <cellStyle name="Input 2 3 2 8 2 3 4" xfId="6778"/>
    <cellStyle name="Input 2 3 2 8 2 3 5" xfId="6779"/>
    <cellStyle name="Input 2 3 2 8 2 4" xfId="6780"/>
    <cellStyle name="Input 2 3 2 8 2 4 2" xfId="6781"/>
    <cellStyle name="Input 2 3 2 8 2 5" xfId="6782"/>
    <cellStyle name="Input 2 3 2 8 2 5 2" xfId="6783"/>
    <cellStyle name="Input 2 3 2 8 2 6" xfId="6784"/>
    <cellStyle name="Input 2 3 2 8 2 7" xfId="6785"/>
    <cellStyle name="Input 2 3 2 8 3" xfId="6786"/>
    <cellStyle name="Input 2 3 2 8 3 2" xfId="6787"/>
    <cellStyle name="Input 2 3 2 8 3 3" xfId="6788"/>
    <cellStyle name="Input 2 3 2 8 3 4" xfId="6789"/>
    <cellStyle name="Input 2 3 2 8 3 5" xfId="6790"/>
    <cellStyle name="Input 2 3 2 8 4" xfId="6791"/>
    <cellStyle name="Input 2 3 2 8 4 2" xfId="6792"/>
    <cellStyle name="Input 2 3 2 8 4 3" xfId="6793"/>
    <cellStyle name="Input 2 3 2 8 4 4" xfId="6794"/>
    <cellStyle name="Input 2 3 2 8 4 5" xfId="6795"/>
    <cellStyle name="Input 2 3 2 8 5" xfId="6796"/>
    <cellStyle name="Input 2 3 2 8 5 2" xfId="6797"/>
    <cellStyle name="Input 2 3 2 8 6" xfId="6798"/>
    <cellStyle name="Input 2 3 2 8 6 2" xfId="6799"/>
    <cellStyle name="Input 2 3 2 8 7" xfId="6800"/>
    <cellStyle name="Input 2 3 2 8 8" xfId="6801"/>
    <cellStyle name="Input 2 3 2 9" xfId="6802"/>
    <cellStyle name="Input 2 3 2 9 2" xfId="6803"/>
    <cellStyle name="Input 2 3 2 9 2 2" xfId="6804"/>
    <cellStyle name="Input 2 3 2 9 2 2 2" xfId="6805"/>
    <cellStyle name="Input 2 3 2 9 2 2 3" xfId="6806"/>
    <cellStyle name="Input 2 3 2 9 2 2 4" xfId="6807"/>
    <cellStyle name="Input 2 3 2 9 2 2 5" xfId="6808"/>
    <cellStyle name="Input 2 3 2 9 2 3" xfId="6809"/>
    <cellStyle name="Input 2 3 2 9 2 3 2" xfId="6810"/>
    <cellStyle name="Input 2 3 2 9 2 3 3" xfId="6811"/>
    <cellStyle name="Input 2 3 2 9 2 3 4" xfId="6812"/>
    <cellStyle name="Input 2 3 2 9 2 3 5" xfId="6813"/>
    <cellStyle name="Input 2 3 2 9 2 4" xfId="6814"/>
    <cellStyle name="Input 2 3 2 9 2 4 2" xfId="6815"/>
    <cellStyle name="Input 2 3 2 9 2 5" xfId="6816"/>
    <cellStyle name="Input 2 3 2 9 2 5 2" xfId="6817"/>
    <cellStyle name="Input 2 3 2 9 2 6" xfId="6818"/>
    <cellStyle name="Input 2 3 2 9 2 7" xfId="6819"/>
    <cellStyle name="Input 2 3 2 9 3" xfId="6820"/>
    <cellStyle name="Input 2 3 2 9 3 2" xfId="6821"/>
    <cellStyle name="Input 2 3 2 9 3 3" xfId="6822"/>
    <cellStyle name="Input 2 3 2 9 3 4" xfId="6823"/>
    <cellStyle name="Input 2 3 2 9 3 5" xfId="6824"/>
    <cellStyle name="Input 2 3 2 9 4" xfId="6825"/>
    <cellStyle name="Input 2 3 2 9 4 2" xfId="6826"/>
    <cellStyle name="Input 2 3 2 9 4 3" xfId="6827"/>
    <cellStyle name="Input 2 3 2 9 4 4" xfId="6828"/>
    <cellStyle name="Input 2 3 2 9 4 5" xfId="6829"/>
    <cellStyle name="Input 2 3 2 9 5" xfId="6830"/>
    <cellStyle name="Input 2 3 2 9 5 2" xfId="6831"/>
    <cellStyle name="Input 2 3 2 9 6" xfId="6832"/>
    <cellStyle name="Input 2 3 2 9 6 2" xfId="6833"/>
    <cellStyle name="Input 2 3 2 9 7" xfId="6834"/>
    <cellStyle name="Input 2 3 2 9 8" xfId="6835"/>
    <cellStyle name="Input 2 3 3" xfId="6836"/>
    <cellStyle name="Input 2 3 3 2" xfId="6837"/>
    <cellStyle name="Input 2 3 4" xfId="6838"/>
    <cellStyle name="Input 2 3 4 2" xfId="6839"/>
    <cellStyle name="Input 2 3 5" xfId="6840"/>
    <cellStyle name="Input 2 3 6" xfId="6841"/>
    <cellStyle name="Input 2 3 6 2" xfId="6842"/>
    <cellStyle name="Input 2 3_T-straight with PEDs adjustor" xfId="6843"/>
    <cellStyle name="Input 2 4" xfId="6844"/>
    <cellStyle name="Input 2 4 2" xfId="6845"/>
    <cellStyle name="Input 2 4 3" xfId="6846"/>
    <cellStyle name="Input 2 4_T-straight with PEDs adjustor" xfId="6847"/>
    <cellStyle name="Input 2 5" xfId="6848"/>
    <cellStyle name="Input 2 5 10" xfId="6849"/>
    <cellStyle name="Input 2 5 10 2" xfId="6850"/>
    <cellStyle name="Input 2 5 10 2 2" xfId="6851"/>
    <cellStyle name="Input 2 5 10 2 2 2" xfId="6852"/>
    <cellStyle name="Input 2 5 10 2 2 3" xfId="6853"/>
    <cellStyle name="Input 2 5 10 2 2 4" xfId="6854"/>
    <cellStyle name="Input 2 5 10 2 2 5" xfId="6855"/>
    <cellStyle name="Input 2 5 10 2 3" xfId="6856"/>
    <cellStyle name="Input 2 5 10 2 3 2" xfId="6857"/>
    <cellStyle name="Input 2 5 10 2 3 3" xfId="6858"/>
    <cellStyle name="Input 2 5 10 2 3 4" xfId="6859"/>
    <cellStyle name="Input 2 5 10 2 3 5" xfId="6860"/>
    <cellStyle name="Input 2 5 10 2 4" xfId="6861"/>
    <cellStyle name="Input 2 5 10 2 4 2" xfId="6862"/>
    <cellStyle name="Input 2 5 10 2 5" xfId="6863"/>
    <cellStyle name="Input 2 5 10 2 5 2" xfId="6864"/>
    <cellStyle name="Input 2 5 10 2 6" xfId="6865"/>
    <cellStyle name="Input 2 5 10 2 7" xfId="6866"/>
    <cellStyle name="Input 2 5 10 3" xfId="6867"/>
    <cellStyle name="Input 2 5 10 3 2" xfId="6868"/>
    <cellStyle name="Input 2 5 10 3 3" xfId="6869"/>
    <cellStyle name="Input 2 5 10 3 4" xfId="6870"/>
    <cellStyle name="Input 2 5 10 3 5" xfId="6871"/>
    <cellStyle name="Input 2 5 10 4" xfId="6872"/>
    <cellStyle name="Input 2 5 10 4 2" xfId="6873"/>
    <cellStyle name="Input 2 5 10 4 3" xfId="6874"/>
    <cellStyle name="Input 2 5 10 4 4" xfId="6875"/>
    <cellStyle name="Input 2 5 10 4 5" xfId="6876"/>
    <cellStyle name="Input 2 5 10 5" xfId="6877"/>
    <cellStyle name="Input 2 5 10 5 2" xfId="6878"/>
    <cellStyle name="Input 2 5 10 6" xfId="6879"/>
    <cellStyle name="Input 2 5 10 6 2" xfId="6880"/>
    <cellStyle name="Input 2 5 10 7" xfId="6881"/>
    <cellStyle name="Input 2 5 10 8" xfId="6882"/>
    <cellStyle name="Input 2 5 11" xfId="6883"/>
    <cellStyle name="Input 2 5 11 2" xfId="6884"/>
    <cellStyle name="Input 2 5 11 2 2" xfId="6885"/>
    <cellStyle name="Input 2 5 11 2 2 2" xfId="6886"/>
    <cellStyle name="Input 2 5 11 2 2 3" xfId="6887"/>
    <cellStyle name="Input 2 5 11 2 2 4" xfId="6888"/>
    <cellStyle name="Input 2 5 11 2 2 5" xfId="6889"/>
    <cellStyle name="Input 2 5 11 2 3" xfId="6890"/>
    <cellStyle name="Input 2 5 11 2 3 2" xfId="6891"/>
    <cellStyle name="Input 2 5 11 2 3 3" xfId="6892"/>
    <cellStyle name="Input 2 5 11 2 3 4" xfId="6893"/>
    <cellStyle name="Input 2 5 11 2 3 5" xfId="6894"/>
    <cellStyle name="Input 2 5 11 2 4" xfId="6895"/>
    <cellStyle name="Input 2 5 11 2 4 2" xfId="6896"/>
    <cellStyle name="Input 2 5 11 2 5" xfId="6897"/>
    <cellStyle name="Input 2 5 11 2 5 2" xfId="6898"/>
    <cellStyle name="Input 2 5 11 2 6" xfId="6899"/>
    <cellStyle name="Input 2 5 11 2 7" xfId="6900"/>
    <cellStyle name="Input 2 5 11 3" xfId="6901"/>
    <cellStyle name="Input 2 5 11 3 2" xfId="6902"/>
    <cellStyle name="Input 2 5 11 3 3" xfId="6903"/>
    <cellStyle name="Input 2 5 11 3 4" xfId="6904"/>
    <cellStyle name="Input 2 5 11 3 5" xfId="6905"/>
    <cellStyle name="Input 2 5 11 4" xfId="6906"/>
    <cellStyle name="Input 2 5 11 4 2" xfId="6907"/>
    <cellStyle name="Input 2 5 11 4 3" xfId="6908"/>
    <cellStyle name="Input 2 5 11 4 4" xfId="6909"/>
    <cellStyle name="Input 2 5 11 4 5" xfId="6910"/>
    <cellStyle name="Input 2 5 11 5" xfId="6911"/>
    <cellStyle name="Input 2 5 11 5 2" xfId="6912"/>
    <cellStyle name="Input 2 5 11 6" xfId="6913"/>
    <cellStyle name="Input 2 5 11 6 2" xfId="6914"/>
    <cellStyle name="Input 2 5 11 7" xfId="6915"/>
    <cellStyle name="Input 2 5 11 8" xfId="6916"/>
    <cellStyle name="Input 2 5 12" xfId="6917"/>
    <cellStyle name="Input 2 5 12 2" xfId="6918"/>
    <cellStyle name="Input 2 5 12 2 2" xfId="6919"/>
    <cellStyle name="Input 2 5 12 2 2 2" xfId="6920"/>
    <cellStyle name="Input 2 5 12 2 2 3" xfId="6921"/>
    <cellStyle name="Input 2 5 12 2 2 4" xfId="6922"/>
    <cellStyle name="Input 2 5 12 2 2 5" xfId="6923"/>
    <cellStyle name="Input 2 5 12 2 3" xfId="6924"/>
    <cellStyle name="Input 2 5 12 2 3 2" xfId="6925"/>
    <cellStyle name="Input 2 5 12 2 3 3" xfId="6926"/>
    <cellStyle name="Input 2 5 12 2 3 4" xfId="6927"/>
    <cellStyle name="Input 2 5 12 2 3 5" xfId="6928"/>
    <cellStyle name="Input 2 5 12 2 4" xfId="6929"/>
    <cellStyle name="Input 2 5 12 2 4 2" xfId="6930"/>
    <cellStyle name="Input 2 5 12 2 5" xfId="6931"/>
    <cellStyle name="Input 2 5 12 2 5 2" xfId="6932"/>
    <cellStyle name="Input 2 5 12 2 6" xfId="6933"/>
    <cellStyle name="Input 2 5 12 2 7" xfId="6934"/>
    <cellStyle name="Input 2 5 12 3" xfId="6935"/>
    <cellStyle name="Input 2 5 12 3 2" xfId="6936"/>
    <cellStyle name="Input 2 5 12 3 3" xfId="6937"/>
    <cellStyle name="Input 2 5 12 3 4" xfId="6938"/>
    <cellStyle name="Input 2 5 12 3 5" xfId="6939"/>
    <cellStyle name="Input 2 5 12 4" xfId="6940"/>
    <cellStyle name="Input 2 5 12 4 2" xfId="6941"/>
    <cellStyle name="Input 2 5 12 4 3" xfId="6942"/>
    <cellStyle name="Input 2 5 12 4 4" xfId="6943"/>
    <cellStyle name="Input 2 5 12 4 5" xfId="6944"/>
    <cellStyle name="Input 2 5 12 5" xfId="6945"/>
    <cellStyle name="Input 2 5 12 5 2" xfId="6946"/>
    <cellStyle name="Input 2 5 12 6" xfId="6947"/>
    <cellStyle name="Input 2 5 12 6 2" xfId="6948"/>
    <cellStyle name="Input 2 5 12 7" xfId="6949"/>
    <cellStyle name="Input 2 5 12 8" xfId="6950"/>
    <cellStyle name="Input 2 5 13" xfId="6951"/>
    <cellStyle name="Input 2 5 13 2" xfId="6952"/>
    <cellStyle name="Input 2 5 13 2 2" xfId="6953"/>
    <cellStyle name="Input 2 5 13 2 2 2" xfId="6954"/>
    <cellStyle name="Input 2 5 13 2 2 3" xfId="6955"/>
    <cellStyle name="Input 2 5 13 2 2 4" xfId="6956"/>
    <cellStyle name="Input 2 5 13 2 2 5" xfId="6957"/>
    <cellStyle name="Input 2 5 13 2 3" xfId="6958"/>
    <cellStyle name="Input 2 5 13 2 3 2" xfId="6959"/>
    <cellStyle name="Input 2 5 13 2 3 3" xfId="6960"/>
    <cellStyle name="Input 2 5 13 2 3 4" xfId="6961"/>
    <cellStyle name="Input 2 5 13 2 3 5" xfId="6962"/>
    <cellStyle name="Input 2 5 13 2 4" xfId="6963"/>
    <cellStyle name="Input 2 5 13 2 4 2" xfId="6964"/>
    <cellStyle name="Input 2 5 13 2 5" xfId="6965"/>
    <cellStyle name="Input 2 5 13 2 5 2" xfId="6966"/>
    <cellStyle name="Input 2 5 13 2 6" xfId="6967"/>
    <cellStyle name="Input 2 5 13 2 7" xfId="6968"/>
    <cellStyle name="Input 2 5 13 3" xfId="6969"/>
    <cellStyle name="Input 2 5 13 3 2" xfId="6970"/>
    <cellStyle name="Input 2 5 13 3 3" xfId="6971"/>
    <cellStyle name="Input 2 5 13 3 4" xfId="6972"/>
    <cellStyle name="Input 2 5 13 3 5" xfId="6973"/>
    <cellStyle name="Input 2 5 13 4" xfId="6974"/>
    <cellStyle name="Input 2 5 13 4 2" xfId="6975"/>
    <cellStyle name="Input 2 5 13 4 3" xfId="6976"/>
    <cellStyle name="Input 2 5 13 4 4" xfId="6977"/>
    <cellStyle name="Input 2 5 13 4 5" xfId="6978"/>
    <cellStyle name="Input 2 5 13 5" xfId="6979"/>
    <cellStyle name="Input 2 5 13 5 2" xfId="6980"/>
    <cellStyle name="Input 2 5 13 6" xfId="6981"/>
    <cellStyle name="Input 2 5 13 6 2" xfId="6982"/>
    <cellStyle name="Input 2 5 13 7" xfId="6983"/>
    <cellStyle name="Input 2 5 13 8" xfId="6984"/>
    <cellStyle name="Input 2 5 14" xfId="6985"/>
    <cellStyle name="Input 2 5 14 2" xfId="6986"/>
    <cellStyle name="Input 2 5 14 2 2" xfId="6987"/>
    <cellStyle name="Input 2 5 14 2 2 2" xfId="6988"/>
    <cellStyle name="Input 2 5 14 2 2 3" xfId="6989"/>
    <cellStyle name="Input 2 5 14 2 2 4" xfId="6990"/>
    <cellStyle name="Input 2 5 14 2 2 5" xfId="6991"/>
    <cellStyle name="Input 2 5 14 2 3" xfId="6992"/>
    <cellStyle name="Input 2 5 14 2 3 2" xfId="6993"/>
    <cellStyle name="Input 2 5 14 2 3 3" xfId="6994"/>
    <cellStyle name="Input 2 5 14 2 3 4" xfId="6995"/>
    <cellStyle name="Input 2 5 14 2 3 5" xfId="6996"/>
    <cellStyle name="Input 2 5 14 2 4" xfId="6997"/>
    <cellStyle name="Input 2 5 14 2 4 2" xfId="6998"/>
    <cellStyle name="Input 2 5 14 2 5" xfId="6999"/>
    <cellStyle name="Input 2 5 14 2 5 2" xfId="7000"/>
    <cellStyle name="Input 2 5 14 2 6" xfId="7001"/>
    <cellStyle name="Input 2 5 14 2 7" xfId="7002"/>
    <cellStyle name="Input 2 5 14 3" xfId="7003"/>
    <cellStyle name="Input 2 5 14 3 2" xfId="7004"/>
    <cellStyle name="Input 2 5 14 3 3" xfId="7005"/>
    <cellStyle name="Input 2 5 14 3 4" xfId="7006"/>
    <cellStyle name="Input 2 5 14 3 5" xfId="7007"/>
    <cellStyle name="Input 2 5 14 4" xfId="7008"/>
    <cellStyle name="Input 2 5 14 4 2" xfId="7009"/>
    <cellStyle name="Input 2 5 14 4 3" xfId="7010"/>
    <cellStyle name="Input 2 5 14 4 4" xfId="7011"/>
    <cellStyle name="Input 2 5 14 4 5" xfId="7012"/>
    <cellStyle name="Input 2 5 14 5" xfId="7013"/>
    <cellStyle name="Input 2 5 14 5 2" xfId="7014"/>
    <cellStyle name="Input 2 5 14 6" xfId="7015"/>
    <cellStyle name="Input 2 5 14 6 2" xfId="7016"/>
    <cellStyle name="Input 2 5 14 7" xfId="7017"/>
    <cellStyle name="Input 2 5 14 8" xfId="7018"/>
    <cellStyle name="Input 2 5 15" xfId="7019"/>
    <cellStyle name="Input 2 5 15 2" xfId="7020"/>
    <cellStyle name="Input 2 5 15 2 2" xfId="7021"/>
    <cellStyle name="Input 2 5 15 2 3" xfId="7022"/>
    <cellStyle name="Input 2 5 15 2 4" xfId="7023"/>
    <cellStyle name="Input 2 5 15 2 5" xfId="7024"/>
    <cellStyle name="Input 2 5 15 3" xfId="7025"/>
    <cellStyle name="Input 2 5 15 3 2" xfId="7026"/>
    <cellStyle name="Input 2 5 15 3 3" xfId="7027"/>
    <cellStyle name="Input 2 5 15 3 4" xfId="7028"/>
    <cellStyle name="Input 2 5 15 3 5" xfId="7029"/>
    <cellStyle name="Input 2 5 15 4" xfId="7030"/>
    <cellStyle name="Input 2 5 15 4 2" xfId="7031"/>
    <cellStyle name="Input 2 5 15 5" xfId="7032"/>
    <cellStyle name="Input 2 5 15 5 2" xfId="7033"/>
    <cellStyle name="Input 2 5 15 6" xfId="7034"/>
    <cellStyle name="Input 2 5 15 7" xfId="7035"/>
    <cellStyle name="Input 2 5 16" xfId="7036"/>
    <cellStyle name="Input 2 5 16 2" xfId="7037"/>
    <cellStyle name="Input 2 5 16 3" xfId="7038"/>
    <cellStyle name="Input 2 5 16 4" xfId="7039"/>
    <cellStyle name="Input 2 5 16 5" xfId="7040"/>
    <cellStyle name="Input 2 5 17" xfId="7041"/>
    <cellStyle name="Input 2 5 17 2" xfId="7042"/>
    <cellStyle name="Input 2 5 17 3" xfId="7043"/>
    <cellStyle name="Input 2 5 17 4" xfId="7044"/>
    <cellStyle name="Input 2 5 17 5" xfId="7045"/>
    <cellStyle name="Input 2 5 18" xfId="7046"/>
    <cellStyle name="Input 2 5 18 2" xfId="7047"/>
    <cellStyle name="Input 2 5 19" xfId="7048"/>
    <cellStyle name="Input 2 5 19 2" xfId="7049"/>
    <cellStyle name="Input 2 5 2" xfId="7050"/>
    <cellStyle name="Input 2 5 2 2" xfId="7051"/>
    <cellStyle name="Input 2 5 2 2 2" xfId="7052"/>
    <cellStyle name="Input 2 5 2 2 2 2" xfId="7053"/>
    <cellStyle name="Input 2 5 2 2 2 3" xfId="7054"/>
    <cellStyle name="Input 2 5 2 2 2 4" xfId="7055"/>
    <cellStyle name="Input 2 5 2 2 2 5" xfId="7056"/>
    <cellStyle name="Input 2 5 2 2 3" xfId="7057"/>
    <cellStyle name="Input 2 5 2 2 3 2" xfId="7058"/>
    <cellStyle name="Input 2 5 2 2 3 3" xfId="7059"/>
    <cellStyle name="Input 2 5 2 2 3 4" xfId="7060"/>
    <cellStyle name="Input 2 5 2 2 3 5" xfId="7061"/>
    <cellStyle name="Input 2 5 2 2 4" xfId="7062"/>
    <cellStyle name="Input 2 5 2 2 4 2" xfId="7063"/>
    <cellStyle name="Input 2 5 2 2 5" xfId="7064"/>
    <cellStyle name="Input 2 5 2 2 5 2" xfId="7065"/>
    <cellStyle name="Input 2 5 2 2 6" xfId="7066"/>
    <cellStyle name="Input 2 5 2 2 7" xfId="7067"/>
    <cellStyle name="Input 2 5 2 3" xfId="7068"/>
    <cellStyle name="Input 2 5 2 3 2" xfId="7069"/>
    <cellStyle name="Input 2 5 2 3 3" xfId="7070"/>
    <cellStyle name="Input 2 5 2 3 4" xfId="7071"/>
    <cellStyle name="Input 2 5 2 3 5" xfId="7072"/>
    <cellStyle name="Input 2 5 2 4" xfId="7073"/>
    <cellStyle name="Input 2 5 2 4 2" xfId="7074"/>
    <cellStyle name="Input 2 5 2 4 3" xfId="7075"/>
    <cellStyle name="Input 2 5 2 4 4" xfId="7076"/>
    <cellStyle name="Input 2 5 2 4 5" xfId="7077"/>
    <cellStyle name="Input 2 5 2 5" xfId="7078"/>
    <cellStyle name="Input 2 5 2 5 2" xfId="7079"/>
    <cellStyle name="Input 2 5 2 6" xfId="7080"/>
    <cellStyle name="Input 2 5 2 6 2" xfId="7081"/>
    <cellStyle name="Input 2 5 2 7" xfId="7082"/>
    <cellStyle name="Input 2 5 2 8" xfId="7083"/>
    <cellStyle name="Input 2 5 20" xfId="7084"/>
    <cellStyle name="Input 2 5 21" xfId="7085"/>
    <cellStyle name="Input 2 5 3" xfId="7086"/>
    <cellStyle name="Input 2 5 3 2" xfId="7087"/>
    <cellStyle name="Input 2 5 3 2 2" xfId="7088"/>
    <cellStyle name="Input 2 5 3 2 2 2" xfId="7089"/>
    <cellStyle name="Input 2 5 3 2 2 3" xfId="7090"/>
    <cellStyle name="Input 2 5 3 2 2 4" xfId="7091"/>
    <cellStyle name="Input 2 5 3 2 2 5" xfId="7092"/>
    <cellStyle name="Input 2 5 3 2 3" xfId="7093"/>
    <cellStyle name="Input 2 5 3 2 3 2" xfId="7094"/>
    <cellStyle name="Input 2 5 3 2 3 3" xfId="7095"/>
    <cellStyle name="Input 2 5 3 2 3 4" xfId="7096"/>
    <cellStyle name="Input 2 5 3 2 3 5" xfId="7097"/>
    <cellStyle name="Input 2 5 3 2 4" xfId="7098"/>
    <cellStyle name="Input 2 5 3 2 4 2" xfId="7099"/>
    <cellStyle name="Input 2 5 3 2 5" xfId="7100"/>
    <cellStyle name="Input 2 5 3 2 5 2" xfId="7101"/>
    <cellStyle name="Input 2 5 3 2 6" xfId="7102"/>
    <cellStyle name="Input 2 5 3 2 7" xfId="7103"/>
    <cellStyle name="Input 2 5 3 3" xfId="7104"/>
    <cellStyle name="Input 2 5 3 3 2" xfId="7105"/>
    <cellStyle name="Input 2 5 3 3 3" xfId="7106"/>
    <cellStyle name="Input 2 5 3 3 4" xfId="7107"/>
    <cellStyle name="Input 2 5 3 3 5" xfId="7108"/>
    <cellStyle name="Input 2 5 3 4" xfId="7109"/>
    <cellStyle name="Input 2 5 3 4 2" xfId="7110"/>
    <cellStyle name="Input 2 5 3 4 3" xfId="7111"/>
    <cellStyle name="Input 2 5 3 4 4" xfId="7112"/>
    <cellStyle name="Input 2 5 3 4 5" xfId="7113"/>
    <cellStyle name="Input 2 5 3 5" xfId="7114"/>
    <cellStyle name="Input 2 5 3 5 2" xfId="7115"/>
    <cellStyle name="Input 2 5 3 6" xfId="7116"/>
    <cellStyle name="Input 2 5 3 6 2" xfId="7117"/>
    <cellStyle name="Input 2 5 3 7" xfId="7118"/>
    <cellStyle name="Input 2 5 3 8" xfId="7119"/>
    <cellStyle name="Input 2 5 4" xfId="7120"/>
    <cellStyle name="Input 2 5 4 2" xfId="7121"/>
    <cellStyle name="Input 2 5 4 2 2" xfId="7122"/>
    <cellStyle name="Input 2 5 4 2 2 2" xfId="7123"/>
    <cellStyle name="Input 2 5 4 2 2 3" xfId="7124"/>
    <cellStyle name="Input 2 5 4 2 2 4" xfId="7125"/>
    <cellStyle name="Input 2 5 4 2 2 5" xfId="7126"/>
    <cellStyle name="Input 2 5 4 2 3" xfId="7127"/>
    <cellStyle name="Input 2 5 4 2 3 2" xfId="7128"/>
    <cellStyle name="Input 2 5 4 2 3 3" xfId="7129"/>
    <cellStyle name="Input 2 5 4 2 3 4" xfId="7130"/>
    <cellStyle name="Input 2 5 4 2 3 5" xfId="7131"/>
    <cellStyle name="Input 2 5 4 2 4" xfId="7132"/>
    <cellStyle name="Input 2 5 4 2 4 2" xfId="7133"/>
    <cellStyle name="Input 2 5 4 2 5" xfId="7134"/>
    <cellStyle name="Input 2 5 4 2 5 2" xfId="7135"/>
    <cellStyle name="Input 2 5 4 2 6" xfId="7136"/>
    <cellStyle name="Input 2 5 4 2 7" xfId="7137"/>
    <cellStyle name="Input 2 5 4 3" xfId="7138"/>
    <cellStyle name="Input 2 5 4 3 2" xfId="7139"/>
    <cellStyle name="Input 2 5 4 3 3" xfId="7140"/>
    <cellStyle name="Input 2 5 4 3 4" xfId="7141"/>
    <cellStyle name="Input 2 5 4 3 5" xfId="7142"/>
    <cellStyle name="Input 2 5 4 4" xfId="7143"/>
    <cellStyle name="Input 2 5 4 4 2" xfId="7144"/>
    <cellStyle name="Input 2 5 4 4 3" xfId="7145"/>
    <cellStyle name="Input 2 5 4 4 4" xfId="7146"/>
    <cellStyle name="Input 2 5 4 4 5" xfId="7147"/>
    <cellStyle name="Input 2 5 4 5" xfId="7148"/>
    <cellStyle name="Input 2 5 4 5 2" xfId="7149"/>
    <cellStyle name="Input 2 5 4 6" xfId="7150"/>
    <cellStyle name="Input 2 5 4 6 2" xfId="7151"/>
    <cellStyle name="Input 2 5 4 7" xfId="7152"/>
    <cellStyle name="Input 2 5 4 8" xfId="7153"/>
    <cellStyle name="Input 2 5 5" xfId="7154"/>
    <cellStyle name="Input 2 5 5 2" xfId="7155"/>
    <cellStyle name="Input 2 5 5 2 2" xfId="7156"/>
    <cellStyle name="Input 2 5 5 2 2 2" xfId="7157"/>
    <cellStyle name="Input 2 5 5 2 2 3" xfId="7158"/>
    <cellStyle name="Input 2 5 5 2 2 4" xfId="7159"/>
    <cellStyle name="Input 2 5 5 2 2 5" xfId="7160"/>
    <cellStyle name="Input 2 5 5 2 3" xfId="7161"/>
    <cellStyle name="Input 2 5 5 2 3 2" xfId="7162"/>
    <cellStyle name="Input 2 5 5 2 3 3" xfId="7163"/>
    <cellStyle name="Input 2 5 5 2 3 4" xfId="7164"/>
    <cellStyle name="Input 2 5 5 2 3 5" xfId="7165"/>
    <cellStyle name="Input 2 5 5 2 4" xfId="7166"/>
    <cellStyle name="Input 2 5 5 2 4 2" xfId="7167"/>
    <cellStyle name="Input 2 5 5 2 5" xfId="7168"/>
    <cellStyle name="Input 2 5 5 2 5 2" xfId="7169"/>
    <cellStyle name="Input 2 5 5 2 6" xfId="7170"/>
    <cellStyle name="Input 2 5 5 2 7" xfId="7171"/>
    <cellStyle name="Input 2 5 5 3" xfId="7172"/>
    <cellStyle name="Input 2 5 5 3 2" xfId="7173"/>
    <cellStyle name="Input 2 5 5 3 3" xfId="7174"/>
    <cellStyle name="Input 2 5 5 3 4" xfId="7175"/>
    <cellStyle name="Input 2 5 5 3 5" xfId="7176"/>
    <cellStyle name="Input 2 5 5 4" xfId="7177"/>
    <cellStyle name="Input 2 5 5 4 2" xfId="7178"/>
    <cellStyle name="Input 2 5 5 4 3" xfId="7179"/>
    <cellStyle name="Input 2 5 5 4 4" xfId="7180"/>
    <cellStyle name="Input 2 5 5 4 5" xfId="7181"/>
    <cellStyle name="Input 2 5 5 5" xfId="7182"/>
    <cellStyle name="Input 2 5 5 5 2" xfId="7183"/>
    <cellStyle name="Input 2 5 5 6" xfId="7184"/>
    <cellStyle name="Input 2 5 5 6 2" xfId="7185"/>
    <cellStyle name="Input 2 5 5 7" xfId="7186"/>
    <cellStyle name="Input 2 5 5 8" xfId="7187"/>
    <cellStyle name="Input 2 5 6" xfId="7188"/>
    <cellStyle name="Input 2 5 6 2" xfId="7189"/>
    <cellStyle name="Input 2 5 6 2 2" xfId="7190"/>
    <cellStyle name="Input 2 5 6 2 2 2" xfId="7191"/>
    <cellStyle name="Input 2 5 6 2 2 3" xfId="7192"/>
    <cellStyle name="Input 2 5 6 2 2 4" xfId="7193"/>
    <cellStyle name="Input 2 5 6 2 2 5" xfId="7194"/>
    <cellStyle name="Input 2 5 6 2 3" xfId="7195"/>
    <cellStyle name="Input 2 5 6 2 3 2" xfId="7196"/>
    <cellStyle name="Input 2 5 6 2 3 3" xfId="7197"/>
    <cellStyle name="Input 2 5 6 2 3 4" xfId="7198"/>
    <cellStyle name="Input 2 5 6 2 3 5" xfId="7199"/>
    <cellStyle name="Input 2 5 6 2 4" xfId="7200"/>
    <cellStyle name="Input 2 5 6 2 4 2" xfId="7201"/>
    <cellStyle name="Input 2 5 6 2 5" xfId="7202"/>
    <cellStyle name="Input 2 5 6 2 5 2" xfId="7203"/>
    <cellStyle name="Input 2 5 6 2 6" xfId="7204"/>
    <cellStyle name="Input 2 5 6 2 7" xfId="7205"/>
    <cellStyle name="Input 2 5 6 3" xfId="7206"/>
    <cellStyle name="Input 2 5 6 3 2" xfId="7207"/>
    <cellStyle name="Input 2 5 6 3 3" xfId="7208"/>
    <cellStyle name="Input 2 5 6 3 4" xfId="7209"/>
    <cellStyle name="Input 2 5 6 3 5" xfId="7210"/>
    <cellStyle name="Input 2 5 6 4" xfId="7211"/>
    <cellStyle name="Input 2 5 6 4 2" xfId="7212"/>
    <cellStyle name="Input 2 5 6 4 3" xfId="7213"/>
    <cellStyle name="Input 2 5 6 4 4" xfId="7214"/>
    <cellStyle name="Input 2 5 6 4 5" xfId="7215"/>
    <cellStyle name="Input 2 5 6 5" xfId="7216"/>
    <cellStyle name="Input 2 5 6 5 2" xfId="7217"/>
    <cellStyle name="Input 2 5 6 6" xfId="7218"/>
    <cellStyle name="Input 2 5 6 6 2" xfId="7219"/>
    <cellStyle name="Input 2 5 6 7" xfId="7220"/>
    <cellStyle name="Input 2 5 6 8" xfId="7221"/>
    <cellStyle name="Input 2 5 7" xfId="7222"/>
    <cellStyle name="Input 2 5 7 2" xfId="7223"/>
    <cellStyle name="Input 2 5 7 2 2" xfId="7224"/>
    <cellStyle name="Input 2 5 7 2 2 2" xfId="7225"/>
    <cellStyle name="Input 2 5 7 2 2 3" xfId="7226"/>
    <cellStyle name="Input 2 5 7 2 2 4" xfId="7227"/>
    <cellStyle name="Input 2 5 7 2 2 5" xfId="7228"/>
    <cellStyle name="Input 2 5 7 2 3" xfId="7229"/>
    <cellStyle name="Input 2 5 7 2 3 2" xfId="7230"/>
    <cellStyle name="Input 2 5 7 2 3 3" xfId="7231"/>
    <cellStyle name="Input 2 5 7 2 3 4" xfId="7232"/>
    <cellStyle name="Input 2 5 7 2 3 5" xfId="7233"/>
    <cellStyle name="Input 2 5 7 2 4" xfId="7234"/>
    <cellStyle name="Input 2 5 7 2 4 2" xfId="7235"/>
    <cellStyle name="Input 2 5 7 2 5" xfId="7236"/>
    <cellStyle name="Input 2 5 7 2 5 2" xfId="7237"/>
    <cellStyle name="Input 2 5 7 2 6" xfId="7238"/>
    <cellStyle name="Input 2 5 7 2 7" xfId="7239"/>
    <cellStyle name="Input 2 5 7 3" xfId="7240"/>
    <cellStyle name="Input 2 5 7 3 2" xfId="7241"/>
    <cellStyle name="Input 2 5 7 3 3" xfId="7242"/>
    <cellStyle name="Input 2 5 7 3 4" xfId="7243"/>
    <cellStyle name="Input 2 5 7 3 5" xfId="7244"/>
    <cellStyle name="Input 2 5 7 4" xfId="7245"/>
    <cellStyle name="Input 2 5 7 4 2" xfId="7246"/>
    <cellStyle name="Input 2 5 7 4 3" xfId="7247"/>
    <cellStyle name="Input 2 5 7 4 4" xfId="7248"/>
    <cellStyle name="Input 2 5 7 4 5" xfId="7249"/>
    <cellStyle name="Input 2 5 7 5" xfId="7250"/>
    <cellStyle name="Input 2 5 7 5 2" xfId="7251"/>
    <cellStyle name="Input 2 5 7 6" xfId="7252"/>
    <cellStyle name="Input 2 5 7 6 2" xfId="7253"/>
    <cellStyle name="Input 2 5 7 7" xfId="7254"/>
    <cellStyle name="Input 2 5 7 8" xfId="7255"/>
    <cellStyle name="Input 2 5 8" xfId="7256"/>
    <cellStyle name="Input 2 5 8 2" xfId="7257"/>
    <cellStyle name="Input 2 5 8 2 2" xfId="7258"/>
    <cellStyle name="Input 2 5 8 2 2 2" xfId="7259"/>
    <cellStyle name="Input 2 5 8 2 2 3" xfId="7260"/>
    <cellStyle name="Input 2 5 8 2 2 4" xfId="7261"/>
    <cellStyle name="Input 2 5 8 2 2 5" xfId="7262"/>
    <cellStyle name="Input 2 5 8 2 3" xfId="7263"/>
    <cellStyle name="Input 2 5 8 2 3 2" xfId="7264"/>
    <cellStyle name="Input 2 5 8 2 3 3" xfId="7265"/>
    <cellStyle name="Input 2 5 8 2 3 4" xfId="7266"/>
    <cellStyle name="Input 2 5 8 2 3 5" xfId="7267"/>
    <cellStyle name="Input 2 5 8 2 4" xfId="7268"/>
    <cellStyle name="Input 2 5 8 2 4 2" xfId="7269"/>
    <cellStyle name="Input 2 5 8 2 5" xfId="7270"/>
    <cellStyle name="Input 2 5 8 2 5 2" xfId="7271"/>
    <cellStyle name="Input 2 5 8 2 6" xfId="7272"/>
    <cellStyle name="Input 2 5 8 2 7" xfId="7273"/>
    <cellStyle name="Input 2 5 8 3" xfId="7274"/>
    <cellStyle name="Input 2 5 8 3 2" xfId="7275"/>
    <cellStyle name="Input 2 5 8 3 3" xfId="7276"/>
    <cellStyle name="Input 2 5 8 3 4" xfId="7277"/>
    <cellStyle name="Input 2 5 8 3 5" xfId="7278"/>
    <cellStyle name="Input 2 5 8 4" xfId="7279"/>
    <cellStyle name="Input 2 5 8 4 2" xfId="7280"/>
    <cellStyle name="Input 2 5 8 4 3" xfId="7281"/>
    <cellStyle name="Input 2 5 8 4 4" xfId="7282"/>
    <cellStyle name="Input 2 5 8 4 5" xfId="7283"/>
    <cellStyle name="Input 2 5 8 5" xfId="7284"/>
    <cellStyle name="Input 2 5 8 5 2" xfId="7285"/>
    <cellStyle name="Input 2 5 8 6" xfId="7286"/>
    <cellStyle name="Input 2 5 8 6 2" xfId="7287"/>
    <cellStyle name="Input 2 5 8 7" xfId="7288"/>
    <cellStyle name="Input 2 5 8 8" xfId="7289"/>
    <cellStyle name="Input 2 5 9" xfId="7290"/>
    <cellStyle name="Input 2 5 9 2" xfId="7291"/>
    <cellStyle name="Input 2 5 9 2 2" xfId="7292"/>
    <cellStyle name="Input 2 5 9 2 2 2" xfId="7293"/>
    <cellStyle name="Input 2 5 9 2 2 3" xfId="7294"/>
    <cellStyle name="Input 2 5 9 2 2 4" xfId="7295"/>
    <cellStyle name="Input 2 5 9 2 2 5" xfId="7296"/>
    <cellStyle name="Input 2 5 9 2 3" xfId="7297"/>
    <cellStyle name="Input 2 5 9 2 3 2" xfId="7298"/>
    <cellStyle name="Input 2 5 9 2 3 3" xfId="7299"/>
    <cellStyle name="Input 2 5 9 2 3 4" xfId="7300"/>
    <cellStyle name="Input 2 5 9 2 3 5" xfId="7301"/>
    <cellStyle name="Input 2 5 9 2 4" xfId="7302"/>
    <cellStyle name="Input 2 5 9 2 4 2" xfId="7303"/>
    <cellStyle name="Input 2 5 9 2 5" xfId="7304"/>
    <cellStyle name="Input 2 5 9 2 5 2" xfId="7305"/>
    <cellStyle name="Input 2 5 9 2 6" xfId="7306"/>
    <cellStyle name="Input 2 5 9 2 7" xfId="7307"/>
    <cellStyle name="Input 2 5 9 3" xfId="7308"/>
    <cellStyle name="Input 2 5 9 3 2" xfId="7309"/>
    <cellStyle name="Input 2 5 9 3 3" xfId="7310"/>
    <cellStyle name="Input 2 5 9 3 4" xfId="7311"/>
    <cellStyle name="Input 2 5 9 3 5" xfId="7312"/>
    <cellStyle name="Input 2 5 9 4" xfId="7313"/>
    <cellStyle name="Input 2 5 9 4 2" xfId="7314"/>
    <cellStyle name="Input 2 5 9 4 3" xfId="7315"/>
    <cellStyle name="Input 2 5 9 4 4" xfId="7316"/>
    <cellStyle name="Input 2 5 9 4 5" xfId="7317"/>
    <cellStyle name="Input 2 5 9 5" xfId="7318"/>
    <cellStyle name="Input 2 5 9 5 2" xfId="7319"/>
    <cellStyle name="Input 2 5 9 6" xfId="7320"/>
    <cellStyle name="Input 2 5 9 6 2" xfId="7321"/>
    <cellStyle name="Input 2 5 9 7" xfId="7322"/>
    <cellStyle name="Input 2 5 9 8" xfId="7323"/>
    <cellStyle name="Input 2 6" xfId="7324"/>
    <cellStyle name="Input 2 6 2" xfId="7325"/>
    <cellStyle name="Input 2 7" xfId="7326"/>
    <cellStyle name="Input 2 7 2" xfId="7327"/>
    <cellStyle name="Input 2 8" xfId="7328"/>
    <cellStyle name="Input 2 9" xfId="7329"/>
    <cellStyle name="Input 2 9 2" xfId="7330"/>
    <cellStyle name="Input 2_T-straight with PEDs adjustor" xfId="7331"/>
    <cellStyle name="Input 3" xfId="7332"/>
    <cellStyle name="Input 3 2" xfId="7333"/>
    <cellStyle name="Input 3 2 2" xfId="7334"/>
    <cellStyle name="Input 3 2 2 10" xfId="7335"/>
    <cellStyle name="Input 3 2 2 10 2" xfId="7336"/>
    <cellStyle name="Input 3 2 2 10 2 2" xfId="7337"/>
    <cellStyle name="Input 3 2 2 10 2 2 2" xfId="7338"/>
    <cellStyle name="Input 3 2 2 10 2 2 3" xfId="7339"/>
    <cellStyle name="Input 3 2 2 10 2 2 4" xfId="7340"/>
    <cellStyle name="Input 3 2 2 10 2 2 5" xfId="7341"/>
    <cellStyle name="Input 3 2 2 10 2 3" xfId="7342"/>
    <cellStyle name="Input 3 2 2 10 2 3 2" xfId="7343"/>
    <cellStyle name="Input 3 2 2 10 2 3 3" xfId="7344"/>
    <cellStyle name="Input 3 2 2 10 2 3 4" xfId="7345"/>
    <cellStyle name="Input 3 2 2 10 2 3 5" xfId="7346"/>
    <cellStyle name="Input 3 2 2 10 2 4" xfId="7347"/>
    <cellStyle name="Input 3 2 2 10 2 4 2" xfId="7348"/>
    <cellStyle name="Input 3 2 2 10 2 5" xfId="7349"/>
    <cellStyle name="Input 3 2 2 10 2 5 2" xfId="7350"/>
    <cellStyle name="Input 3 2 2 10 2 6" xfId="7351"/>
    <cellStyle name="Input 3 2 2 10 2 7" xfId="7352"/>
    <cellStyle name="Input 3 2 2 10 3" xfId="7353"/>
    <cellStyle name="Input 3 2 2 10 3 2" xfId="7354"/>
    <cellStyle name="Input 3 2 2 10 3 3" xfId="7355"/>
    <cellStyle name="Input 3 2 2 10 3 4" xfId="7356"/>
    <cellStyle name="Input 3 2 2 10 3 5" xfId="7357"/>
    <cellStyle name="Input 3 2 2 10 4" xfId="7358"/>
    <cellStyle name="Input 3 2 2 10 4 2" xfId="7359"/>
    <cellStyle name="Input 3 2 2 10 4 3" xfId="7360"/>
    <cellStyle name="Input 3 2 2 10 4 4" xfId="7361"/>
    <cellStyle name="Input 3 2 2 10 4 5" xfId="7362"/>
    <cellStyle name="Input 3 2 2 10 5" xfId="7363"/>
    <cellStyle name="Input 3 2 2 10 5 2" xfId="7364"/>
    <cellStyle name="Input 3 2 2 10 6" xfId="7365"/>
    <cellStyle name="Input 3 2 2 10 6 2" xfId="7366"/>
    <cellStyle name="Input 3 2 2 10 7" xfId="7367"/>
    <cellStyle name="Input 3 2 2 10 8" xfId="7368"/>
    <cellStyle name="Input 3 2 2 11" xfId="7369"/>
    <cellStyle name="Input 3 2 2 11 2" xfId="7370"/>
    <cellStyle name="Input 3 2 2 11 2 2" xfId="7371"/>
    <cellStyle name="Input 3 2 2 11 2 2 2" xfId="7372"/>
    <cellStyle name="Input 3 2 2 11 2 2 3" xfId="7373"/>
    <cellStyle name="Input 3 2 2 11 2 2 4" xfId="7374"/>
    <cellStyle name="Input 3 2 2 11 2 2 5" xfId="7375"/>
    <cellStyle name="Input 3 2 2 11 2 3" xfId="7376"/>
    <cellStyle name="Input 3 2 2 11 2 3 2" xfId="7377"/>
    <cellStyle name="Input 3 2 2 11 2 3 3" xfId="7378"/>
    <cellStyle name="Input 3 2 2 11 2 3 4" xfId="7379"/>
    <cellStyle name="Input 3 2 2 11 2 3 5" xfId="7380"/>
    <cellStyle name="Input 3 2 2 11 2 4" xfId="7381"/>
    <cellStyle name="Input 3 2 2 11 2 4 2" xfId="7382"/>
    <cellStyle name="Input 3 2 2 11 2 5" xfId="7383"/>
    <cellStyle name="Input 3 2 2 11 2 5 2" xfId="7384"/>
    <cellStyle name="Input 3 2 2 11 2 6" xfId="7385"/>
    <cellStyle name="Input 3 2 2 11 2 7" xfId="7386"/>
    <cellStyle name="Input 3 2 2 11 3" xfId="7387"/>
    <cellStyle name="Input 3 2 2 11 3 2" xfId="7388"/>
    <cellStyle name="Input 3 2 2 11 3 3" xfId="7389"/>
    <cellStyle name="Input 3 2 2 11 3 4" xfId="7390"/>
    <cellStyle name="Input 3 2 2 11 3 5" xfId="7391"/>
    <cellStyle name="Input 3 2 2 11 4" xfId="7392"/>
    <cellStyle name="Input 3 2 2 11 4 2" xfId="7393"/>
    <cellStyle name="Input 3 2 2 11 4 3" xfId="7394"/>
    <cellStyle name="Input 3 2 2 11 4 4" xfId="7395"/>
    <cellStyle name="Input 3 2 2 11 4 5" xfId="7396"/>
    <cellStyle name="Input 3 2 2 11 5" xfId="7397"/>
    <cellStyle name="Input 3 2 2 11 5 2" xfId="7398"/>
    <cellStyle name="Input 3 2 2 11 6" xfId="7399"/>
    <cellStyle name="Input 3 2 2 11 6 2" xfId="7400"/>
    <cellStyle name="Input 3 2 2 11 7" xfId="7401"/>
    <cellStyle name="Input 3 2 2 11 8" xfId="7402"/>
    <cellStyle name="Input 3 2 2 12" xfId="7403"/>
    <cellStyle name="Input 3 2 2 12 2" xfId="7404"/>
    <cellStyle name="Input 3 2 2 12 2 2" xfId="7405"/>
    <cellStyle name="Input 3 2 2 12 2 2 2" xfId="7406"/>
    <cellStyle name="Input 3 2 2 12 2 2 3" xfId="7407"/>
    <cellStyle name="Input 3 2 2 12 2 2 4" xfId="7408"/>
    <cellStyle name="Input 3 2 2 12 2 2 5" xfId="7409"/>
    <cellStyle name="Input 3 2 2 12 2 3" xfId="7410"/>
    <cellStyle name="Input 3 2 2 12 2 3 2" xfId="7411"/>
    <cellStyle name="Input 3 2 2 12 2 3 3" xfId="7412"/>
    <cellStyle name="Input 3 2 2 12 2 3 4" xfId="7413"/>
    <cellStyle name="Input 3 2 2 12 2 3 5" xfId="7414"/>
    <cellStyle name="Input 3 2 2 12 2 4" xfId="7415"/>
    <cellStyle name="Input 3 2 2 12 2 4 2" xfId="7416"/>
    <cellStyle name="Input 3 2 2 12 2 5" xfId="7417"/>
    <cellStyle name="Input 3 2 2 12 2 5 2" xfId="7418"/>
    <cellStyle name="Input 3 2 2 12 2 6" xfId="7419"/>
    <cellStyle name="Input 3 2 2 12 2 7" xfId="7420"/>
    <cellStyle name="Input 3 2 2 12 3" xfId="7421"/>
    <cellStyle name="Input 3 2 2 12 3 2" xfId="7422"/>
    <cellStyle name="Input 3 2 2 12 3 3" xfId="7423"/>
    <cellStyle name="Input 3 2 2 12 3 4" xfId="7424"/>
    <cellStyle name="Input 3 2 2 12 3 5" xfId="7425"/>
    <cellStyle name="Input 3 2 2 12 4" xfId="7426"/>
    <cellStyle name="Input 3 2 2 12 4 2" xfId="7427"/>
    <cellStyle name="Input 3 2 2 12 4 3" xfId="7428"/>
    <cellStyle name="Input 3 2 2 12 4 4" xfId="7429"/>
    <cellStyle name="Input 3 2 2 12 4 5" xfId="7430"/>
    <cellStyle name="Input 3 2 2 12 5" xfId="7431"/>
    <cellStyle name="Input 3 2 2 12 5 2" xfId="7432"/>
    <cellStyle name="Input 3 2 2 12 6" xfId="7433"/>
    <cellStyle name="Input 3 2 2 12 6 2" xfId="7434"/>
    <cellStyle name="Input 3 2 2 12 7" xfId="7435"/>
    <cellStyle name="Input 3 2 2 12 8" xfId="7436"/>
    <cellStyle name="Input 3 2 2 13" xfId="7437"/>
    <cellStyle name="Input 3 2 2 13 2" xfId="7438"/>
    <cellStyle name="Input 3 2 2 13 2 2" xfId="7439"/>
    <cellStyle name="Input 3 2 2 13 2 2 2" xfId="7440"/>
    <cellStyle name="Input 3 2 2 13 2 2 3" xfId="7441"/>
    <cellStyle name="Input 3 2 2 13 2 2 4" xfId="7442"/>
    <cellStyle name="Input 3 2 2 13 2 2 5" xfId="7443"/>
    <cellStyle name="Input 3 2 2 13 2 3" xfId="7444"/>
    <cellStyle name="Input 3 2 2 13 2 3 2" xfId="7445"/>
    <cellStyle name="Input 3 2 2 13 2 3 3" xfId="7446"/>
    <cellStyle name="Input 3 2 2 13 2 3 4" xfId="7447"/>
    <cellStyle name="Input 3 2 2 13 2 3 5" xfId="7448"/>
    <cellStyle name="Input 3 2 2 13 2 4" xfId="7449"/>
    <cellStyle name="Input 3 2 2 13 2 4 2" xfId="7450"/>
    <cellStyle name="Input 3 2 2 13 2 5" xfId="7451"/>
    <cellStyle name="Input 3 2 2 13 2 5 2" xfId="7452"/>
    <cellStyle name="Input 3 2 2 13 2 6" xfId="7453"/>
    <cellStyle name="Input 3 2 2 13 2 7" xfId="7454"/>
    <cellStyle name="Input 3 2 2 13 3" xfId="7455"/>
    <cellStyle name="Input 3 2 2 13 3 2" xfId="7456"/>
    <cellStyle name="Input 3 2 2 13 3 3" xfId="7457"/>
    <cellStyle name="Input 3 2 2 13 3 4" xfId="7458"/>
    <cellStyle name="Input 3 2 2 13 3 5" xfId="7459"/>
    <cellStyle name="Input 3 2 2 13 4" xfId="7460"/>
    <cellStyle name="Input 3 2 2 13 4 2" xfId="7461"/>
    <cellStyle name="Input 3 2 2 13 4 3" xfId="7462"/>
    <cellStyle name="Input 3 2 2 13 4 4" xfId="7463"/>
    <cellStyle name="Input 3 2 2 13 4 5" xfId="7464"/>
    <cellStyle name="Input 3 2 2 13 5" xfId="7465"/>
    <cellStyle name="Input 3 2 2 13 5 2" xfId="7466"/>
    <cellStyle name="Input 3 2 2 13 6" xfId="7467"/>
    <cellStyle name="Input 3 2 2 13 6 2" xfId="7468"/>
    <cellStyle name="Input 3 2 2 13 7" xfId="7469"/>
    <cellStyle name="Input 3 2 2 13 8" xfId="7470"/>
    <cellStyle name="Input 3 2 2 14" xfId="7471"/>
    <cellStyle name="Input 3 2 2 14 2" xfId="7472"/>
    <cellStyle name="Input 3 2 2 14 2 2" xfId="7473"/>
    <cellStyle name="Input 3 2 2 14 2 2 2" xfId="7474"/>
    <cellStyle name="Input 3 2 2 14 2 2 3" xfId="7475"/>
    <cellStyle name="Input 3 2 2 14 2 2 4" xfId="7476"/>
    <cellStyle name="Input 3 2 2 14 2 2 5" xfId="7477"/>
    <cellStyle name="Input 3 2 2 14 2 3" xfId="7478"/>
    <cellStyle name="Input 3 2 2 14 2 3 2" xfId="7479"/>
    <cellStyle name="Input 3 2 2 14 2 3 3" xfId="7480"/>
    <cellStyle name="Input 3 2 2 14 2 3 4" xfId="7481"/>
    <cellStyle name="Input 3 2 2 14 2 3 5" xfId="7482"/>
    <cellStyle name="Input 3 2 2 14 2 4" xfId="7483"/>
    <cellStyle name="Input 3 2 2 14 2 4 2" xfId="7484"/>
    <cellStyle name="Input 3 2 2 14 2 5" xfId="7485"/>
    <cellStyle name="Input 3 2 2 14 2 5 2" xfId="7486"/>
    <cellStyle name="Input 3 2 2 14 2 6" xfId="7487"/>
    <cellStyle name="Input 3 2 2 14 2 7" xfId="7488"/>
    <cellStyle name="Input 3 2 2 14 3" xfId="7489"/>
    <cellStyle name="Input 3 2 2 14 3 2" xfId="7490"/>
    <cellStyle name="Input 3 2 2 14 3 3" xfId="7491"/>
    <cellStyle name="Input 3 2 2 14 3 4" xfId="7492"/>
    <cellStyle name="Input 3 2 2 14 3 5" xfId="7493"/>
    <cellStyle name="Input 3 2 2 14 4" xfId="7494"/>
    <cellStyle name="Input 3 2 2 14 4 2" xfId="7495"/>
    <cellStyle name="Input 3 2 2 14 4 3" xfId="7496"/>
    <cellStyle name="Input 3 2 2 14 4 4" xfId="7497"/>
    <cellStyle name="Input 3 2 2 14 4 5" xfId="7498"/>
    <cellStyle name="Input 3 2 2 14 5" xfId="7499"/>
    <cellStyle name="Input 3 2 2 14 5 2" xfId="7500"/>
    <cellStyle name="Input 3 2 2 14 6" xfId="7501"/>
    <cellStyle name="Input 3 2 2 14 6 2" xfId="7502"/>
    <cellStyle name="Input 3 2 2 14 7" xfId="7503"/>
    <cellStyle name="Input 3 2 2 14 8" xfId="7504"/>
    <cellStyle name="Input 3 2 2 15" xfId="7505"/>
    <cellStyle name="Input 3 2 2 15 2" xfId="7506"/>
    <cellStyle name="Input 3 2 2 15 2 2" xfId="7507"/>
    <cellStyle name="Input 3 2 2 15 2 3" xfId="7508"/>
    <cellStyle name="Input 3 2 2 15 2 4" xfId="7509"/>
    <cellStyle name="Input 3 2 2 15 2 5" xfId="7510"/>
    <cellStyle name="Input 3 2 2 15 3" xfId="7511"/>
    <cellStyle name="Input 3 2 2 15 3 2" xfId="7512"/>
    <cellStyle name="Input 3 2 2 15 3 3" xfId="7513"/>
    <cellStyle name="Input 3 2 2 15 3 4" xfId="7514"/>
    <cellStyle name="Input 3 2 2 15 3 5" xfId="7515"/>
    <cellStyle name="Input 3 2 2 15 4" xfId="7516"/>
    <cellStyle name="Input 3 2 2 15 4 2" xfId="7517"/>
    <cellStyle name="Input 3 2 2 15 5" xfId="7518"/>
    <cellStyle name="Input 3 2 2 15 5 2" xfId="7519"/>
    <cellStyle name="Input 3 2 2 15 6" xfId="7520"/>
    <cellStyle name="Input 3 2 2 15 7" xfId="7521"/>
    <cellStyle name="Input 3 2 2 16" xfId="7522"/>
    <cellStyle name="Input 3 2 2 16 2" xfId="7523"/>
    <cellStyle name="Input 3 2 2 16 3" xfId="7524"/>
    <cellStyle name="Input 3 2 2 16 4" xfId="7525"/>
    <cellStyle name="Input 3 2 2 16 5" xfId="7526"/>
    <cellStyle name="Input 3 2 2 17" xfId="7527"/>
    <cellStyle name="Input 3 2 2 17 2" xfId="7528"/>
    <cellStyle name="Input 3 2 2 17 3" xfId="7529"/>
    <cellStyle name="Input 3 2 2 17 4" xfId="7530"/>
    <cellStyle name="Input 3 2 2 17 5" xfId="7531"/>
    <cellStyle name="Input 3 2 2 18" xfId="7532"/>
    <cellStyle name="Input 3 2 2 18 2" xfId="7533"/>
    <cellStyle name="Input 3 2 2 19" xfId="7534"/>
    <cellStyle name="Input 3 2 2 19 2" xfId="7535"/>
    <cellStyle name="Input 3 2 2 2" xfId="7536"/>
    <cellStyle name="Input 3 2 2 2 2" xfId="7537"/>
    <cellStyle name="Input 3 2 2 2 2 2" xfId="7538"/>
    <cellStyle name="Input 3 2 2 2 2 2 2" xfId="7539"/>
    <cellStyle name="Input 3 2 2 2 2 2 3" xfId="7540"/>
    <cellStyle name="Input 3 2 2 2 2 2 4" xfId="7541"/>
    <cellStyle name="Input 3 2 2 2 2 2 5" xfId="7542"/>
    <cellStyle name="Input 3 2 2 2 2 3" xfId="7543"/>
    <cellStyle name="Input 3 2 2 2 2 3 2" xfId="7544"/>
    <cellStyle name="Input 3 2 2 2 2 3 3" xfId="7545"/>
    <cellStyle name="Input 3 2 2 2 2 3 4" xfId="7546"/>
    <cellStyle name="Input 3 2 2 2 2 3 5" xfId="7547"/>
    <cellStyle name="Input 3 2 2 2 2 4" xfId="7548"/>
    <cellStyle name="Input 3 2 2 2 2 4 2" xfId="7549"/>
    <cellStyle name="Input 3 2 2 2 2 5" xfId="7550"/>
    <cellStyle name="Input 3 2 2 2 2 5 2" xfId="7551"/>
    <cellStyle name="Input 3 2 2 2 2 6" xfId="7552"/>
    <cellStyle name="Input 3 2 2 2 2 7" xfId="7553"/>
    <cellStyle name="Input 3 2 2 2 3" xfId="7554"/>
    <cellStyle name="Input 3 2 2 2 3 2" xfId="7555"/>
    <cellStyle name="Input 3 2 2 2 3 3" xfId="7556"/>
    <cellStyle name="Input 3 2 2 2 3 4" xfId="7557"/>
    <cellStyle name="Input 3 2 2 2 3 5" xfId="7558"/>
    <cellStyle name="Input 3 2 2 2 4" xfId="7559"/>
    <cellStyle name="Input 3 2 2 2 4 2" xfId="7560"/>
    <cellStyle name="Input 3 2 2 2 4 3" xfId="7561"/>
    <cellStyle name="Input 3 2 2 2 4 4" xfId="7562"/>
    <cellStyle name="Input 3 2 2 2 4 5" xfId="7563"/>
    <cellStyle name="Input 3 2 2 2 5" xfId="7564"/>
    <cellStyle name="Input 3 2 2 2 5 2" xfId="7565"/>
    <cellStyle name="Input 3 2 2 2 6" xfId="7566"/>
    <cellStyle name="Input 3 2 2 2 6 2" xfId="7567"/>
    <cellStyle name="Input 3 2 2 2 7" xfId="7568"/>
    <cellStyle name="Input 3 2 2 2 8" xfId="7569"/>
    <cellStyle name="Input 3 2 2 20" xfId="7570"/>
    <cellStyle name="Input 3 2 2 21" xfId="7571"/>
    <cellStyle name="Input 3 2 2 3" xfId="7572"/>
    <cellStyle name="Input 3 2 2 3 2" xfId="7573"/>
    <cellStyle name="Input 3 2 2 3 2 2" xfId="7574"/>
    <cellStyle name="Input 3 2 2 3 2 2 2" xfId="7575"/>
    <cellStyle name="Input 3 2 2 3 2 2 3" xfId="7576"/>
    <cellStyle name="Input 3 2 2 3 2 2 4" xfId="7577"/>
    <cellStyle name="Input 3 2 2 3 2 2 5" xfId="7578"/>
    <cellStyle name="Input 3 2 2 3 2 3" xfId="7579"/>
    <cellStyle name="Input 3 2 2 3 2 3 2" xfId="7580"/>
    <cellStyle name="Input 3 2 2 3 2 3 3" xfId="7581"/>
    <cellStyle name="Input 3 2 2 3 2 3 4" xfId="7582"/>
    <cellStyle name="Input 3 2 2 3 2 3 5" xfId="7583"/>
    <cellStyle name="Input 3 2 2 3 2 4" xfId="7584"/>
    <cellStyle name="Input 3 2 2 3 2 4 2" xfId="7585"/>
    <cellStyle name="Input 3 2 2 3 2 5" xfId="7586"/>
    <cellStyle name="Input 3 2 2 3 2 5 2" xfId="7587"/>
    <cellStyle name="Input 3 2 2 3 2 6" xfId="7588"/>
    <cellStyle name="Input 3 2 2 3 2 7" xfId="7589"/>
    <cellStyle name="Input 3 2 2 3 3" xfId="7590"/>
    <cellStyle name="Input 3 2 2 3 3 2" xfId="7591"/>
    <cellStyle name="Input 3 2 2 3 3 3" xfId="7592"/>
    <cellStyle name="Input 3 2 2 3 3 4" xfId="7593"/>
    <cellStyle name="Input 3 2 2 3 3 5" xfId="7594"/>
    <cellStyle name="Input 3 2 2 3 4" xfId="7595"/>
    <cellStyle name="Input 3 2 2 3 4 2" xfId="7596"/>
    <cellStyle name="Input 3 2 2 3 4 3" xfId="7597"/>
    <cellStyle name="Input 3 2 2 3 4 4" xfId="7598"/>
    <cellStyle name="Input 3 2 2 3 4 5" xfId="7599"/>
    <cellStyle name="Input 3 2 2 3 5" xfId="7600"/>
    <cellStyle name="Input 3 2 2 3 5 2" xfId="7601"/>
    <cellStyle name="Input 3 2 2 3 6" xfId="7602"/>
    <cellStyle name="Input 3 2 2 3 6 2" xfId="7603"/>
    <cellStyle name="Input 3 2 2 3 7" xfId="7604"/>
    <cellStyle name="Input 3 2 2 3 8" xfId="7605"/>
    <cellStyle name="Input 3 2 2 4" xfId="7606"/>
    <cellStyle name="Input 3 2 2 4 2" xfId="7607"/>
    <cellStyle name="Input 3 2 2 4 2 2" xfId="7608"/>
    <cellStyle name="Input 3 2 2 4 2 2 2" xfId="7609"/>
    <cellStyle name="Input 3 2 2 4 2 2 3" xfId="7610"/>
    <cellStyle name="Input 3 2 2 4 2 2 4" xfId="7611"/>
    <cellStyle name="Input 3 2 2 4 2 2 5" xfId="7612"/>
    <cellStyle name="Input 3 2 2 4 2 3" xfId="7613"/>
    <cellStyle name="Input 3 2 2 4 2 3 2" xfId="7614"/>
    <cellStyle name="Input 3 2 2 4 2 3 3" xfId="7615"/>
    <cellStyle name="Input 3 2 2 4 2 3 4" xfId="7616"/>
    <cellStyle name="Input 3 2 2 4 2 3 5" xfId="7617"/>
    <cellStyle name="Input 3 2 2 4 2 4" xfId="7618"/>
    <cellStyle name="Input 3 2 2 4 2 4 2" xfId="7619"/>
    <cellStyle name="Input 3 2 2 4 2 5" xfId="7620"/>
    <cellStyle name="Input 3 2 2 4 2 5 2" xfId="7621"/>
    <cellStyle name="Input 3 2 2 4 2 6" xfId="7622"/>
    <cellStyle name="Input 3 2 2 4 2 7" xfId="7623"/>
    <cellStyle name="Input 3 2 2 4 3" xfId="7624"/>
    <cellStyle name="Input 3 2 2 4 3 2" xfId="7625"/>
    <cellStyle name="Input 3 2 2 4 3 3" xfId="7626"/>
    <cellStyle name="Input 3 2 2 4 3 4" xfId="7627"/>
    <cellStyle name="Input 3 2 2 4 3 5" xfId="7628"/>
    <cellStyle name="Input 3 2 2 4 4" xfId="7629"/>
    <cellStyle name="Input 3 2 2 4 4 2" xfId="7630"/>
    <cellStyle name="Input 3 2 2 4 4 3" xfId="7631"/>
    <cellStyle name="Input 3 2 2 4 4 4" xfId="7632"/>
    <cellStyle name="Input 3 2 2 4 4 5" xfId="7633"/>
    <cellStyle name="Input 3 2 2 4 5" xfId="7634"/>
    <cellStyle name="Input 3 2 2 4 5 2" xfId="7635"/>
    <cellStyle name="Input 3 2 2 4 6" xfId="7636"/>
    <cellStyle name="Input 3 2 2 4 6 2" xfId="7637"/>
    <cellStyle name="Input 3 2 2 4 7" xfId="7638"/>
    <cellStyle name="Input 3 2 2 4 8" xfId="7639"/>
    <cellStyle name="Input 3 2 2 5" xfId="7640"/>
    <cellStyle name="Input 3 2 2 5 2" xfId="7641"/>
    <cellStyle name="Input 3 2 2 5 2 2" xfId="7642"/>
    <cellStyle name="Input 3 2 2 5 2 2 2" xfId="7643"/>
    <cellStyle name="Input 3 2 2 5 2 2 3" xfId="7644"/>
    <cellStyle name="Input 3 2 2 5 2 2 4" xfId="7645"/>
    <cellStyle name="Input 3 2 2 5 2 2 5" xfId="7646"/>
    <cellStyle name="Input 3 2 2 5 2 3" xfId="7647"/>
    <cellStyle name="Input 3 2 2 5 2 3 2" xfId="7648"/>
    <cellStyle name="Input 3 2 2 5 2 3 3" xfId="7649"/>
    <cellStyle name="Input 3 2 2 5 2 3 4" xfId="7650"/>
    <cellStyle name="Input 3 2 2 5 2 3 5" xfId="7651"/>
    <cellStyle name="Input 3 2 2 5 2 4" xfId="7652"/>
    <cellStyle name="Input 3 2 2 5 2 4 2" xfId="7653"/>
    <cellStyle name="Input 3 2 2 5 2 5" xfId="7654"/>
    <cellStyle name="Input 3 2 2 5 2 5 2" xfId="7655"/>
    <cellStyle name="Input 3 2 2 5 2 6" xfId="7656"/>
    <cellStyle name="Input 3 2 2 5 2 7" xfId="7657"/>
    <cellStyle name="Input 3 2 2 5 3" xfId="7658"/>
    <cellStyle name="Input 3 2 2 5 3 2" xfId="7659"/>
    <cellStyle name="Input 3 2 2 5 3 3" xfId="7660"/>
    <cellStyle name="Input 3 2 2 5 3 4" xfId="7661"/>
    <cellStyle name="Input 3 2 2 5 3 5" xfId="7662"/>
    <cellStyle name="Input 3 2 2 5 4" xfId="7663"/>
    <cellStyle name="Input 3 2 2 5 4 2" xfId="7664"/>
    <cellStyle name="Input 3 2 2 5 4 3" xfId="7665"/>
    <cellStyle name="Input 3 2 2 5 4 4" xfId="7666"/>
    <cellStyle name="Input 3 2 2 5 4 5" xfId="7667"/>
    <cellStyle name="Input 3 2 2 5 5" xfId="7668"/>
    <cellStyle name="Input 3 2 2 5 5 2" xfId="7669"/>
    <cellStyle name="Input 3 2 2 5 6" xfId="7670"/>
    <cellStyle name="Input 3 2 2 5 6 2" xfId="7671"/>
    <cellStyle name="Input 3 2 2 5 7" xfId="7672"/>
    <cellStyle name="Input 3 2 2 5 8" xfId="7673"/>
    <cellStyle name="Input 3 2 2 6" xfId="7674"/>
    <cellStyle name="Input 3 2 2 6 2" xfId="7675"/>
    <cellStyle name="Input 3 2 2 6 2 2" xfId="7676"/>
    <cellStyle name="Input 3 2 2 6 2 2 2" xfId="7677"/>
    <cellStyle name="Input 3 2 2 6 2 2 3" xfId="7678"/>
    <cellStyle name="Input 3 2 2 6 2 2 4" xfId="7679"/>
    <cellStyle name="Input 3 2 2 6 2 2 5" xfId="7680"/>
    <cellStyle name="Input 3 2 2 6 2 3" xfId="7681"/>
    <cellStyle name="Input 3 2 2 6 2 3 2" xfId="7682"/>
    <cellStyle name="Input 3 2 2 6 2 3 3" xfId="7683"/>
    <cellStyle name="Input 3 2 2 6 2 3 4" xfId="7684"/>
    <cellStyle name="Input 3 2 2 6 2 3 5" xfId="7685"/>
    <cellStyle name="Input 3 2 2 6 2 4" xfId="7686"/>
    <cellStyle name="Input 3 2 2 6 2 4 2" xfId="7687"/>
    <cellStyle name="Input 3 2 2 6 2 5" xfId="7688"/>
    <cellStyle name="Input 3 2 2 6 2 5 2" xfId="7689"/>
    <cellStyle name="Input 3 2 2 6 2 6" xfId="7690"/>
    <cellStyle name="Input 3 2 2 6 2 7" xfId="7691"/>
    <cellStyle name="Input 3 2 2 6 3" xfId="7692"/>
    <cellStyle name="Input 3 2 2 6 3 2" xfId="7693"/>
    <cellStyle name="Input 3 2 2 6 3 3" xfId="7694"/>
    <cellStyle name="Input 3 2 2 6 3 4" xfId="7695"/>
    <cellStyle name="Input 3 2 2 6 3 5" xfId="7696"/>
    <cellStyle name="Input 3 2 2 6 4" xfId="7697"/>
    <cellStyle name="Input 3 2 2 6 4 2" xfId="7698"/>
    <cellStyle name="Input 3 2 2 6 4 3" xfId="7699"/>
    <cellStyle name="Input 3 2 2 6 4 4" xfId="7700"/>
    <cellStyle name="Input 3 2 2 6 4 5" xfId="7701"/>
    <cellStyle name="Input 3 2 2 6 5" xfId="7702"/>
    <cellStyle name="Input 3 2 2 6 5 2" xfId="7703"/>
    <cellStyle name="Input 3 2 2 6 6" xfId="7704"/>
    <cellStyle name="Input 3 2 2 6 6 2" xfId="7705"/>
    <cellStyle name="Input 3 2 2 6 7" xfId="7706"/>
    <cellStyle name="Input 3 2 2 6 8" xfId="7707"/>
    <cellStyle name="Input 3 2 2 7" xfId="7708"/>
    <cellStyle name="Input 3 2 2 7 2" xfId="7709"/>
    <cellStyle name="Input 3 2 2 7 2 2" xfId="7710"/>
    <cellStyle name="Input 3 2 2 7 2 2 2" xfId="7711"/>
    <cellStyle name="Input 3 2 2 7 2 2 3" xfId="7712"/>
    <cellStyle name="Input 3 2 2 7 2 2 4" xfId="7713"/>
    <cellStyle name="Input 3 2 2 7 2 2 5" xfId="7714"/>
    <cellStyle name="Input 3 2 2 7 2 3" xfId="7715"/>
    <cellStyle name="Input 3 2 2 7 2 3 2" xfId="7716"/>
    <cellStyle name="Input 3 2 2 7 2 3 3" xfId="7717"/>
    <cellStyle name="Input 3 2 2 7 2 3 4" xfId="7718"/>
    <cellStyle name="Input 3 2 2 7 2 3 5" xfId="7719"/>
    <cellStyle name="Input 3 2 2 7 2 4" xfId="7720"/>
    <cellStyle name="Input 3 2 2 7 2 4 2" xfId="7721"/>
    <cellStyle name="Input 3 2 2 7 2 5" xfId="7722"/>
    <cellStyle name="Input 3 2 2 7 2 5 2" xfId="7723"/>
    <cellStyle name="Input 3 2 2 7 2 6" xfId="7724"/>
    <cellStyle name="Input 3 2 2 7 2 7" xfId="7725"/>
    <cellStyle name="Input 3 2 2 7 3" xfId="7726"/>
    <cellStyle name="Input 3 2 2 7 3 2" xfId="7727"/>
    <cellStyle name="Input 3 2 2 7 3 3" xfId="7728"/>
    <cellStyle name="Input 3 2 2 7 3 4" xfId="7729"/>
    <cellStyle name="Input 3 2 2 7 3 5" xfId="7730"/>
    <cellStyle name="Input 3 2 2 7 4" xfId="7731"/>
    <cellStyle name="Input 3 2 2 7 4 2" xfId="7732"/>
    <cellStyle name="Input 3 2 2 7 4 3" xfId="7733"/>
    <cellStyle name="Input 3 2 2 7 4 4" xfId="7734"/>
    <cellStyle name="Input 3 2 2 7 4 5" xfId="7735"/>
    <cellStyle name="Input 3 2 2 7 5" xfId="7736"/>
    <cellStyle name="Input 3 2 2 7 5 2" xfId="7737"/>
    <cellStyle name="Input 3 2 2 7 6" xfId="7738"/>
    <cellStyle name="Input 3 2 2 7 6 2" xfId="7739"/>
    <cellStyle name="Input 3 2 2 7 7" xfId="7740"/>
    <cellStyle name="Input 3 2 2 7 8" xfId="7741"/>
    <cellStyle name="Input 3 2 2 8" xfId="7742"/>
    <cellStyle name="Input 3 2 2 8 2" xfId="7743"/>
    <cellStyle name="Input 3 2 2 8 2 2" xfId="7744"/>
    <cellStyle name="Input 3 2 2 8 2 2 2" xfId="7745"/>
    <cellStyle name="Input 3 2 2 8 2 2 3" xfId="7746"/>
    <cellStyle name="Input 3 2 2 8 2 2 4" xfId="7747"/>
    <cellStyle name="Input 3 2 2 8 2 2 5" xfId="7748"/>
    <cellStyle name="Input 3 2 2 8 2 3" xfId="7749"/>
    <cellStyle name="Input 3 2 2 8 2 3 2" xfId="7750"/>
    <cellStyle name="Input 3 2 2 8 2 3 3" xfId="7751"/>
    <cellStyle name="Input 3 2 2 8 2 3 4" xfId="7752"/>
    <cellStyle name="Input 3 2 2 8 2 3 5" xfId="7753"/>
    <cellStyle name="Input 3 2 2 8 2 4" xfId="7754"/>
    <cellStyle name="Input 3 2 2 8 2 4 2" xfId="7755"/>
    <cellStyle name="Input 3 2 2 8 2 5" xfId="7756"/>
    <cellStyle name="Input 3 2 2 8 2 5 2" xfId="7757"/>
    <cellStyle name="Input 3 2 2 8 2 6" xfId="7758"/>
    <cellStyle name="Input 3 2 2 8 2 7" xfId="7759"/>
    <cellStyle name="Input 3 2 2 8 3" xfId="7760"/>
    <cellStyle name="Input 3 2 2 8 3 2" xfId="7761"/>
    <cellStyle name="Input 3 2 2 8 3 3" xfId="7762"/>
    <cellStyle name="Input 3 2 2 8 3 4" xfId="7763"/>
    <cellStyle name="Input 3 2 2 8 3 5" xfId="7764"/>
    <cellStyle name="Input 3 2 2 8 4" xfId="7765"/>
    <cellStyle name="Input 3 2 2 8 4 2" xfId="7766"/>
    <cellStyle name="Input 3 2 2 8 4 3" xfId="7767"/>
    <cellStyle name="Input 3 2 2 8 4 4" xfId="7768"/>
    <cellStyle name="Input 3 2 2 8 4 5" xfId="7769"/>
    <cellStyle name="Input 3 2 2 8 5" xfId="7770"/>
    <cellStyle name="Input 3 2 2 8 5 2" xfId="7771"/>
    <cellStyle name="Input 3 2 2 8 6" xfId="7772"/>
    <cellStyle name="Input 3 2 2 8 6 2" xfId="7773"/>
    <cellStyle name="Input 3 2 2 8 7" xfId="7774"/>
    <cellStyle name="Input 3 2 2 8 8" xfId="7775"/>
    <cellStyle name="Input 3 2 2 9" xfId="7776"/>
    <cellStyle name="Input 3 2 2 9 2" xfId="7777"/>
    <cellStyle name="Input 3 2 2 9 2 2" xfId="7778"/>
    <cellStyle name="Input 3 2 2 9 2 2 2" xfId="7779"/>
    <cellStyle name="Input 3 2 2 9 2 2 3" xfId="7780"/>
    <cellStyle name="Input 3 2 2 9 2 2 4" xfId="7781"/>
    <cellStyle name="Input 3 2 2 9 2 2 5" xfId="7782"/>
    <cellStyle name="Input 3 2 2 9 2 3" xfId="7783"/>
    <cellStyle name="Input 3 2 2 9 2 3 2" xfId="7784"/>
    <cellStyle name="Input 3 2 2 9 2 3 3" xfId="7785"/>
    <cellStyle name="Input 3 2 2 9 2 3 4" xfId="7786"/>
    <cellStyle name="Input 3 2 2 9 2 3 5" xfId="7787"/>
    <cellStyle name="Input 3 2 2 9 2 4" xfId="7788"/>
    <cellStyle name="Input 3 2 2 9 2 4 2" xfId="7789"/>
    <cellStyle name="Input 3 2 2 9 2 5" xfId="7790"/>
    <cellStyle name="Input 3 2 2 9 2 5 2" xfId="7791"/>
    <cellStyle name="Input 3 2 2 9 2 6" xfId="7792"/>
    <cellStyle name="Input 3 2 2 9 2 7" xfId="7793"/>
    <cellStyle name="Input 3 2 2 9 3" xfId="7794"/>
    <cellStyle name="Input 3 2 2 9 3 2" xfId="7795"/>
    <cellStyle name="Input 3 2 2 9 3 3" xfId="7796"/>
    <cellStyle name="Input 3 2 2 9 3 4" xfId="7797"/>
    <cellStyle name="Input 3 2 2 9 3 5" xfId="7798"/>
    <cellStyle name="Input 3 2 2 9 4" xfId="7799"/>
    <cellStyle name="Input 3 2 2 9 4 2" xfId="7800"/>
    <cellStyle name="Input 3 2 2 9 4 3" xfId="7801"/>
    <cellStyle name="Input 3 2 2 9 4 4" xfId="7802"/>
    <cellStyle name="Input 3 2 2 9 4 5" xfId="7803"/>
    <cellStyle name="Input 3 2 2 9 5" xfId="7804"/>
    <cellStyle name="Input 3 2 2 9 5 2" xfId="7805"/>
    <cellStyle name="Input 3 2 2 9 6" xfId="7806"/>
    <cellStyle name="Input 3 2 2 9 6 2" xfId="7807"/>
    <cellStyle name="Input 3 2 2 9 7" xfId="7808"/>
    <cellStyle name="Input 3 2 2 9 8" xfId="7809"/>
    <cellStyle name="Input 3 2 3" xfId="7810"/>
    <cellStyle name="Input 3 2 3 2" xfId="7811"/>
    <cellStyle name="Input 3 2 4" xfId="7812"/>
    <cellStyle name="Input 3 2 4 2" xfId="7813"/>
    <cellStyle name="Input 3 2 5" xfId="7814"/>
    <cellStyle name="Input 3 2 6" xfId="7815"/>
    <cellStyle name="Input 3 2 6 2" xfId="7816"/>
    <cellStyle name="Input 3 2_T-straight with PEDs adjustor" xfId="7817"/>
    <cellStyle name="Input 3 3" xfId="7818"/>
    <cellStyle name="Input 3 3 10" xfId="7819"/>
    <cellStyle name="Input 3 3 10 2" xfId="7820"/>
    <cellStyle name="Input 3 3 10 2 2" xfId="7821"/>
    <cellStyle name="Input 3 3 10 2 2 2" xfId="7822"/>
    <cellStyle name="Input 3 3 10 2 2 3" xfId="7823"/>
    <cellStyle name="Input 3 3 10 2 2 4" xfId="7824"/>
    <cellStyle name="Input 3 3 10 2 2 5" xfId="7825"/>
    <cellStyle name="Input 3 3 10 2 3" xfId="7826"/>
    <cellStyle name="Input 3 3 10 2 3 2" xfId="7827"/>
    <cellStyle name="Input 3 3 10 2 3 3" xfId="7828"/>
    <cellStyle name="Input 3 3 10 2 3 4" xfId="7829"/>
    <cellStyle name="Input 3 3 10 2 3 5" xfId="7830"/>
    <cellStyle name="Input 3 3 10 2 4" xfId="7831"/>
    <cellStyle name="Input 3 3 10 2 4 2" xfId="7832"/>
    <cellStyle name="Input 3 3 10 2 5" xfId="7833"/>
    <cellStyle name="Input 3 3 10 2 5 2" xfId="7834"/>
    <cellStyle name="Input 3 3 10 2 6" xfId="7835"/>
    <cellStyle name="Input 3 3 10 2 7" xfId="7836"/>
    <cellStyle name="Input 3 3 10 3" xfId="7837"/>
    <cellStyle name="Input 3 3 10 3 2" xfId="7838"/>
    <cellStyle name="Input 3 3 10 3 3" xfId="7839"/>
    <cellStyle name="Input 3 3 10 3 4" xfId="7840"/>
    <cellStyle name="Input 3 3 10 3 5" xfId="7841"/>
    <cellStyle name="Input 3 3 10 4" xfId="7842"/>
    <cellStyle name="Input 3 3 10 4 2" xfId="7843"/>
    <cellStyle name="Input 3 3 10 4 3" xfId="7844"/>
    <cellStyle name="Input 3 3 10 4 4" xfId="7845"/>
    <cellStyle name="Input 3 3 10 4 5" xfId="7846"/>
    <cellStyle name="Input 3 3 10 5" xfId="7847"/>
    <cellStyle name="Input 3 3 10 5 2" xfId="7848"/>
    <cellStyle name="Input 3 3 10 6" xfId="7849"/>
    <cellStyle name="Input 3 3 10 6 2" xfId="7850"/>
    <cellStyle name="Input 3 3 10 7" xfId="7851"/>
    <cellStyle name="Input 3 3 10 8" xfId="7852"/>
    <cellStyle name="Input 3 3 11" xfId="7853"/>
    <cellStyle name="Input 3 3 11 2" xfId="7854"/>
    <cellStyle name="Input 3 3 11 2 2" xfId="7855"/>
    <cellStyle name="Input 3 3 11 2 2 2" xfId="7856"/>
    <cellStyle name="Input 3 3 11 2 2 3" xfId="7857"/>
    <cellStyle name="Input 3 3 11 2 2 4" xfId="7858"/>
    <cellStyle name="Input 3 3 11 2 2 5" xfId="7859"/>
    <cellStyle name="Input 3 3 11 2 3" xfId="7860"/>
    <cellStyle name="Input 3 3 11 2 3 2" xfId="7861"/>
    <cellStyle name="Input 3 3 11 2 3 3" xfId="7862"/>
    <cellStyle name="Input 3 3 11 2 3 4" xfId="7863"/>
    <cellStyle name="Input 3 3 11 2 3 5" xfId="7864"/>
    <cellStyle name="Input 3 3 11 2 4" xfId="7865"/>
    <cellStyle name="Input 3 3 11 2 4 2" xfId="7866"/>
    <cellStyle name="Input 3 3 11 2 5" xfId="7867"/>
    <cellStyle name="Input 3 3 11 2 5 2" xfId="7868"/>
    <cellStyle name="Input 3 3 11 2 6" xfId="7869"/>
    <cellStyle name="Input 3 3 11 2 7" xfId="7870"/>
    <cellStyle name="Input 3 3 11 3" xfId="7871"/>
    <cellStyle name="Input 3 3 11 3 2" xfId="7872"/>
    <cellStyle name="Input 3 3 11 3 3" xfId="7873"/>
    <cellStyle name="Input 3 3 11 3 4" xfId="7874"/>
    <cellStyle name="Input 3 3 11 3 5" xfId="7875"/>
    <cellStyle name="Input 3 3 11 4" xfId="7876"/>
    <cellStyle name="Input 3 3 11 4 2" xfId="7877"/>
    <cellStyle name="Input 3 3 11 4 3" xfId="7878"/>
    <cellStyle name="Input 3 3 11 4 4" xfId="7879"/>
    <cellStyle name="Input 3 3 11 4 5" xfId="7880"/>
    <cellStyle name="Input 3 3 11 5" xfId="7881"/>
    <cellStyle name="Input 3 3 11 5 2" xfId="7882"/>
    <cellStyle name="Input 3 3 11 6" xfId="7883"/>
    <cellStyle name="Input 3 3 11 6 2" xfId="7884"/>
    <cellStyle name="Input 3 3 11 7" xfId="7885"/>
    <cellStyle name="Input 3 3 11 8" xfId="7886"/>
    <cellStyle name="Input 3 3 12" xfId="7887"/>
    <cellStyle name="Input 3 3 12 2" xfId="7888"/>
    <cellStyle name="Input 3 3 12 2 2" xfId="7889"/>
    <cellStyle name="Input 3 3 12 2 2 2" xfId="7890"/>
    <cellStyle name="Input 3 3 12 2 2 3" xfId="7891"/>
    <cellStyle name="Input 3 3 12 2 2 4" xfId="7892"/>
    <cellStyle name="Input 3 3 12 2 2 5" xfId="7893"/>
    <cellStyle name="Input 3 3 12 2 3" xfId="7894"/>
    <cellStyle name="Input 3 3 12 2 3 2" xfId="7895"/>
    <cellStyle name="Input 3 3 12 2 3 3" xfId="7896"/>
    <cellStyle name="Input 3 3 12 2 3 4" xfId="7897"/>
    <cellStyle name="Input 3 3 12 2 3 5" xfId="7898"/>
    <cellStyle name="Input 3 3 12 2 4" xfId="7899"/>
    <cellStyle name="Input 3 3 12 2 4 2" xfId="7900"/>
    <cellStyle name="Input 3 3 12 2 5" xfId="7901"/>
    <cellStyle name="Input 3 3 12 2 5 2" xfId="7902"/>
    <cellStyle name="Input 3 3 12 2 6" xfId="7903"/>
    <cellStyle name="Input 3 3 12 2 7" xfId="7904"/>
    <cellStyle name="Input 3 3 12 3" xfId="7905"/>
    <cellStyle name="Input 3 3 12 3 2" xfId="7906"/>
    <cellStyle name="Input 3 3 12 3 3" xfId="7907"/>
    <cellStyle name="Input 3 3 12 3 4" xfId="7908"/>
    <cellStyle name="Input 3 3 12 3 5" xfId="7909"/>
    <cellStyle name="Input 3 3 12 4" xfId="7910"/>
    <cellStyle name="Input 3 3 12 4 2" xfId="7911"/>
    <cellStyle name="Input 3 3 12 4 3" xfId="7912"/>
    <cellStyle name="Input 3 3 12 4 4" xfId="7913"/>
    <cellStyle name="Input 3 3 12 4 5" xfId="7914"/>
    <cellStyle name="Input 3 3 12 5" xfId="7915"/>
    <cellStyle name="Input 3 3 12 5 2" xfId="7916"/>
    <cellStyle name="Input 3 3 12 6" xfId="7917"/>
    <cellStyle name="Input 3 3 12 6 2" xfId="7918"/>
    <cellStyle name="Input 3 3 12 7" xfId="7919"/>
    <cellStyle name="Input 3 3 12 8" xfId="7920"/>
    <cellStyle name="Input 3 3 13" xfId="7921"/>
    <cellStyle name="Input 3 3 13 2" xfId="7922"/>
    <cellStyle name="Input 3 3 13 2 2" xfId="7923"/>
    <cellStyle name="Input 3 3 13 2 2 2" xfId="7924"/>
    <cellStyle name="Input 3 3 13 2 2 3" xfId="7925"/>
    <cellStyle name="Input 3 3 13 2 2 4" xfId="7926"/>
    <cellStyle name="Input 3 3 13 2 2 5" xfId="7927"/>
    <cellStyle name="Input 3 3 13 2 3" xfId="7928"/>
    <cellStyle name="Input 3 3 13 2 3 2" xfId="7929"/>
    <cellStyle name="Input 3 3 13 2 3 3" xfId="7930"/>
    <cellStyle name="Input 3 3 13 2 3 4" xfId="7931"/>
    <cellStyle name="Input 3 3 13 2 3 5" xfId="7932"/>
    <cellStyle name="Input 3 3 13 2 4" xfId="7933"/>
    <cellStyle name="Input 3 3 13 2 4 2" xfId="7934"/>
    <cellStyle name="Input 3 3 13 2 5" xfId="7935"/>
    <cellStyle name="Input 3 3 13 2 5 2" xfId="7936"/>
    <cellStyle name="Input 3 3 13 2 6" xfId="7937"/>
    <cellStyle name="Input 3 3 13 2 7" xfId="7938"/>
    <cellStyle name="Input 3 3 13 3" xfId="7939"/>
    <cellStyle name="Input 3 3 13 3 2" xfId="7940"/>
    <cellStyle name="Input 3 3 13 3 3" xfId="7941"/>
    <cellStyle name="Input 3 3 13 3 4" xfId="7942"/>
    <cellStyle name="Input 3 3 13 3 5" xfId="7943"/>
    <cellStyle name="Input 3 3 13 4" xfId="7944"/>
    <cellStyle name="Input 3 3 13 4 2" xfId="7945"/>
    <cellStyle name="Input 3 3 13 4 3" xfId="7946"/>
    <cellStyle name="Input 3 3 13 4 4" xfId="7947"/>
    <cellStyle name="Input 3 3 13 4 5" xfId="7948"/>
    <cellStyle name="Input 3 3 13 5" xfId="7949"/>
    <cellStyle name="Input 3 3 13 5 2" xfId="7950"/>
    <cellStyle name="Input 3 3 13 6" xfId="7951"/>
    <cellStyle name="Input 3 3 13 6 2" xfId="7952"/>
    <cellStyle name="Input 3 3 13 7" xfId="7953"/>
    <cellStyle name="Input 3 3 13 8" xfId="7954"/>
    <cellStyle name="Input 3 3 14" xfId="7955"/>
    <cellStyle name="Input 3 3 14 2" xfId="7956"/>
    <cellStyle name="Input 3 3 14 2 2" xfId="7957"/>
    <cellStyle name="Input 3 3 14 2 2 2" xfId="7958"/>
    <cellStyle name="Input 3 3 14 2 2 3" xfId="7959"/>
    <cellStyle name="Input 3 3 14 2 2 4" xfId="7960"/>
    <cellStyle name="Input 3 3 14 2 2 5" xfId="7961"/>
    <cellStyle name="Input 3 3 14 2 3" xfId="7962"/>
    <cellStyle name="Input 3 3 14 2 3 2" xfId="7963"/>
    <cellStyle name="Input 3 3 14 2 3 3" xfId="7964"/>
    <cellStyle name="Input 3 3 14 2 3 4" xfId="7965"/>
    <cellStyle name="Input 3 3 14 2 3 5" xfId="7966"/>
    <cellStyle name="Input 3 3 14 2 4" xfId="7967"/>
    <cellStyle name="Input 3 3 14 2 4 2" xfId="7968"/>
    <cellStyle name="Input 3 3 14 2 5" xfId="7969"/>
    <cellStyle name="Input 3 3 14 2 5 2" xfId="7970"/>
    <cellStyle name="Input 3 3 14 2 6" xfId="7971"/>
    <cellStyle name="Input 3 3 14 2 7" xfId="7972"/>
    <cellStyle name="Input 3 3 14 3" xfId="7973"/>
    <cellStyle name="Input 3 3 14 3 2" xfId="7974"/>
    <cellStyle name="Input 3 3 14 3 3" xfId="7975"/>
    <cellStyle name="Input 3 3 14 3 4" xfId="7976"/>
    <cellStyle name="Input 3 3 14 3 5" xfId="7977"/>
    <cellStyle name="Input 3 3 14 4" xfId="7978"/>
    <cellStyle name="Input 3 3 14 4 2" xfId="7979"/>
    <cellStyle name="Input 3 3 14 4 3" xfId="7980"/>
    <cellStyle name="Input 3 3 14 4 4" xfId="7981"/>
    <cellStyle name="Input 3 3 14 4 5" xfId="7982"/>
    <cellStyle name="Input 3 3 14 5" xfId="7983"/>
    <cellStyle name="Input 3 3 14 5 2" xfId="7984"/>
    <cellStyle name="Input 3 3 14 6" xfId="7985"/>
    <cellStyle name="Input 3 3 14 6 2" xfId="7986"/>
    <cellStyle name="Input 3 3 14 7" xfId="7987"/>
    <cellStyle name="Input 3 3 14 8" xfId="7988"/>
    <cellStyle name="Input 3 3 15" xfId="7989"/>
    <cellStyle name="Input 3 3 15 2" xfId="7990"/>
    <cellStyle name="Input 3 3 15 2 2" xfId="7991"/>
    <cellStyle name="Input 3 3 15 2 3" xfId="7992"/>
    <cellStyle name="Input 3 3 15 2 4" xfId="7993"/>
    <cellStyle name="Input 3 3 15 2 5" xfId="7994"/>
    <cellStyle name="Input 3 3 15 3" xfId="7995"/>
    <cellStyle name="Input 3 3 15 3 2" xfId="7996"/>
    <cellStyle name="Input 3 3 15 3 3" xfId="7997"/>
    <cellStyle name="Input 3 3 15 3 4" xfId="7998"/>
    <cellStyle name="Input 3 3 15 3 5" xfId="7999"/>
    <cellStyle name="Input 3 3 15 4" xfId="8000"/>
    <cellStyle name="Input 3 3 15 4 2" xfId="8001"/>
    <cellStyle name="Input 3 3 15 5" xfId="8002"/>
    <cellStyle name="Input 3 3 15 5 2" xfId="8003"/>
    <cellStyle name="Input 3 3 15 6" xfId="8004"/>
    <cellStyle name="Input 3 3 15 7" xfId="8005"/>
    <cellStyle name="Input 3 3 16" xfId="8006"/>
    <cellStyle name="Input 3 3 16 2" xfId="8007"/>
    <cellStyle name="Input 3 3 16 3" xfId="8008"/>
    <cellStyle name="Input 3 3 16 4" xfId="8009"/>
    <cellStyle name="Input 3 3 16 5" xfId="8010"/>
    <cellStyle name="Input 3 3 17" xfId="8011"/>
    <cellStyle name="Input 3 3 17 2" xfId="8012"/>
    <cellStyle name="Input 3 3 17 3" xfId="8013"/>
    <cellStyle name="Input 3 3 17 4" xfId="8014"/>
    <cellStyle name="Input 3 3 17 5" xfId="8015"/>
    <cellStyle name="Input 3 3 18" xfId="8016"/>
    <cellStyle name="Input 3 3 18 2" xfId="8017"/>
    <cellStyle name="Input 3 3 19" xfId="8018"/>
    <cellStyle name="Input 3 3 19 2" xfId="8019"/>
    <cellStyle name="Input 3 3 2" xfId="8020"/>
    <cellStyle name="Input 3 3 2 2" xfId="8021"/>
    <cellStyle name="Input 3 3 2 2 2" xfId="8022"/>
    <cellStyle name="Input 3 3 2 2 2 2" xfId="8023"/>
    <cellStyle name="Input 3 3 2 2 2 3" xfId="8024"/>
    <cellStyle name="Input 3 3 2 2 2 4" xfId="8025"/>
    <cellStyle name="Input 3 3 2 2 2 5" xfId="8026"/>
    <cellStyle name="Input 3 3 2 2 3" xfId="8027"/>
    <cellStyle name="Input 3 3 2 2 3 2" xfId="8028"/>
    <cellStyle name="Input 3 3 2 2 3 3" xfId="8029"/>
    <cellStyle name="Input 3 3 2 2 3 4" xfId="8030"/>
    <cellStyle name="Input 3 3 2 2 3 5" xfId="8031"/>
    <cellStyle name="Input 3 3 2 2 4" xfId="8032"/>
    <cellStyle name="Input 3 3 2 2 4 2" xfId="8033"/>
    <cellStyle name="Input 3 3 2 2 5" xfId="8034"/>
    <cellStyle name="Input 3 3 2 2 5 2" xfId="8035"/>
    <cellStyle name="Input 3 3 2 2 6" xfId="8036"/>
    <cellStyle name="Input 3 3 2 2 7" xfId="8037"/>
    <cellStyle name="Input 3 3 2 3" xfId="8038"/>
    <cellStyle name="Input 3 3 2 3 2" xfId="8039"/>
    <cellStyle name="Input 3 3 2 3 3" xfId="8040"/>
    <cellStyle name="Input 3 3 2 3 4" xfId="8041"/>
    <cellStyle name="Input 3 3 2 3 5" xfId="8042"/>
    <cellStyle name="Input 3 3 2 4" xfId="8043"/>
    <cellStyle name="Input 3 3 2 4 2" xfId="8044"/>
    <cellStyle name="Input 3 3 2 4 3" xfId="8045"/>
    <cellStyle name="Input 3 3 2 4 4" xfId="8046"/>
    <cellStyle name="Input 3 3 2 4 5" xfId="8047"/>
    <cellStyle name="Input 3 3 2 5" xfId="8048"/>
    <cellStyle name="Input 3 3 2 5 2" xfId="8049"/>
    <cellStyle name="Input 3 3 2 6" xfId="8050"/>
    <cellStyle name="Input 3 3 2 6 2" xfId="8051"/>
    <cellStyle name="Input 3 3 2 7" xfId="8052"/>
    <cellStyle name="Input 3 3 2 8" xfId="8053"/>
    <cellStyle name="Input 3 3 20" xfId="8054"/>
    <cellStyle name="Input 3 3 21" xfId="8055"/>
    <cellStyle name="Input 3 3 3" xfId="8056"/>
    <cellStyle name="Input 3 3 3 2" xfId="8057"/>
    <cellStyle name="Input 3 3 3 2 2" xfId="8058"/>
    <cellStyle name="Input 3 3 3 2 2 2" xfId="8059"/>
    <cellStyle name="Input 3 3 3 2 2 3" xfId="8060"/>
    <cellStyle name="Input 3 3 3 2 2 4" xfId="8061"/>
    <cellStyle name="Input 3 3 3 2 2 5" xfId="8062"/>
    <cellStyle name="Input 3 3 3 2 3" xfId="8063"/>
    <cellStyle name="Input 3 3 3 2 3 2" xfId="8064"/>
    <cellStyle name="Input 3 3 3 2 3 3" xfId="8065"/>
    <cellStyle name="Input 3 3 3 2 3 4" xfId="8066"/>
    <cellStyle name="Input 3 3 3 2 3 5" xfId="8067"/>
    <cellStyle name="Input 3 3 3 2 4" xfId="8068"/>
    <cellStyle name="Input 3 3 3 2 4 2" xfId="8069"/>
    <cellStyle name="Input 3 3 3 2 5" xfId="8070"/>
    <cellStyle name="Input 3 3 3 2 5 2" xfId="8071"/>
    <cellStyle name="Input 3 3 3 2 6" xfId="8072"/>
    <cellStyle name="Input 3 3 3 2 7" xfId="8073"/>
    <cellStyle name="Input 3 3 3 3" xfId="8074"/>
    <cellStyle name="Input 3 3 3 3 2" xfId="8075"/>
    <cellStyle name="Input 3 3 3 3 3" xfId="8076"/>
    <cellStyle name="Input 3 3 3 3 4" xfId="8077"/>
    <cellStyle name="Input 3 3 3 3 5" xfId="8078"/>
    <cellStyle name="Input 3 3 3 4" xfId="8079"/>
    <cellStyle name="Input 3 3 3 4 2" xfId="8080"/>
    <cellStyle name="Input 3 3 3 4 3" xfId="8081"/>
    <cellStyle name="Input 3 3 3 4 4" xfId="8082"/>
    <cellStyle name="Input 3 3 3 4 5" xfId="8083"/>
    <cellStyle name="Input 3 3 3 5" xfId="8084"/>
    <cellStyle name="Input 3 3 3 5 2" xfId="8085"/>
    <cellStyle name="Input 3 3 3 6" xfId="8086"/>
    <cellStyle name="Input 3 3 3 6 2" xfId="8087"/>
    <cellStyle name="Input 3 3 3 7" xfId="8088"/>
    <cellStyle name="Input 3 3 3 8" xfId="8089"/>
    <cellStyle name="Input 3 3 4" xfId="8090"/>
    <cellStyle name="Input 3 3 4 2" xfId="8091"/>
    <cellStyle name="Input 3 3 4 2 2" xfId="8092"/>
    <cellStyle name="Input 3 3 4 2 2 2" xfId="8093"/>
    <cellStyle name="Input 3 3 4 2 2 3" xfId="8094"/>
    <cellStyle name="Input 3 3 4 2 2 4" xfId="8095"/>
    <cellStyle name="Input 3 3 4 2 2 5" xfId="8096"/>
    <cellStyle name="Input 3 3 4 2 3" xfId="8097"/>
    <cellStyle name="Input 3 3 4 2 3 2" xfId="8098"/>
    <cellStyle name="Input 3 3 4 2 3 3" xfId="8099"/>
    <cellStyle name="Input 3 3 4 2 3 4" xfId="8100"/>
    <cellStyle name="Input 3 3 4 2 3 5" xfId="8101"/>
    <cellStyle name="Input 3 3 4 2 4" xfId="8102"/>
    <cellStyle name="Input 3 3 4 2 4 2" xfId="8103"/>
    <cellStyle name="Input 3 3 4 2 5" xfId="8104"/>
    <cellStyle name="Input 3 3 4 2 5 2" xfId="8105"/>
    <cellStyle name="Input 3 3 4 2 6" xfId="8106"/>
    <cellStyle name="Input 3 3 4 2 7" xfId="8107"/>
    <cellStyle name="Input 3 3 4 3" xfId="8108"/>
    <cellStyle name="Input 3 3 4 3 2" xfId="8109"/>
    <cellStyle name="Input 3 3 4 3 3" xfId="8110"/>
    <cellStyle name="Input 3 3 4 3 4" xfId="8111"/>
    <cellStyle name="Input 3 3 4 3 5" xfId="8112"/>
    <cellStyle name="Input 3 3 4 4" xfId="8113"/>
    <cellStyle name="Input 3 3 4 4 2" xfId="8114"/>
    <cellStyle name="Input 3 3 4 4 3" xfId="8115"/>
    <cellStyle name="Input 3 3 4 4 4" xfId="8116"/>
    <cellStyle name="Input 3 3 4 4 5" xfId="8117"/>
    <cellStyle name="Input 3 3 4 5" xfId="8118"/>
    <cellStyle name="Input 3 3 4 5 2" xfId="8119"/>
    <cellStyle name="Input 3 3 4 6" xfId="8120"/>
    <cellStyle name="Input 3 3 4 6 2" xfId="8121"/>
    <cellStyle name="Input 3 3 4 7" xfId="8122"/>
    <cellStyle name="Input 3 3 4 8" xfId="8123"/>
    <cellStyle name="Input 3 3 5" xfId="8124"/>
    <cellStyle name="Input 3 3 5 2" xfId="8125"/>
    <cellStyle name="Input 3 3 5 2 2" xfId="8126"/>
    <cellStyle name="Input 3 3 5 2 2 2" xfId="8127"/>
    <cellStyle name="Input 3 3 5 2 2 3" xfId="8128"/>
    <cellStyle name="Input 3 3 5 2 2 4" xfId="8129"/>
    <cellStyle name="Input 3 3 5 2 2 5" xfId="8130"/>
    <cellStyle name="Input 3 3 5 2 3" xfId="8131"/>
    <cellStyle name="Input 3 3 5 2 3 2" xfId="8132"/>
    <cellStyle name="Input 3 3 5 2 3 3" xfId="8133"/>
    <cellStyle name="Input 3 3 5 2 3 4" xfId="8134"/>
    <cellStyle name="Input 3 3 5 2 3 5" xfId="8135"/>
    <cellStyle name="Input 3 3 5 2 4" xfId="8136"/>
    <cellStyle name="Input 3 3 5 2 4 2" xfId="8137"/>
    <cellStyle name="Input 3 3 5 2 5" xfId="8138"/>
    <cellStyle name="Input 3 3 5 2 5 2" xfId="8139"/>
    <cellStyle name="Input 3 3 5 2 6" xfId="8140"/>
    <cellStyle name="Input 3 3 5 2 7" xfId="8141"/>
    <cellStyle name="Input 3 3 5 3" xfId="8142"/>
    <cellStyle name="Input 3 3 5 3 2" xfId="8143"/>
    <cellStyle name="Input 3 3 5 3 3" xfId="8144"/>
    <cellStyle name="Input 3 3 5 3 4" xfId="8145"/>
    <cellStyle name="Input 3 3 5 3 5" xfId="8146"/>
    <cellStyle name="Input 3 3 5 4" xfId="8147"/>
    <cellStyle name="Input 3 3 5 4 2" xfId="8148"/>
    <cellStyle name="Input 3 3 5 4 3" xfId="8149"/>
    <cellStyle name="Input 3 3 5 4 4" xfId="8150"/>
    <cellStyle name="Input 3 3 5 4 5" xfId="8151"/>
    <cellStyle name="Input 3 3 5 5" xfId="8152"/>
    <cellStyle name="Input 3 3 5 5 2" xfId="8153"/>
    <cellStyle name="Input 3 3 5 6" xfId="8154"/>
    <cellStyle name="Input 3 3 5 6 2" xfId="8155"/>
    <cellStyle name="Input 3 3 5 7" xfId="8156"/>
    <cellStyle name="Input 3 3 5 8" xfId="8157"/>
    <cellStyle name="Input 3 3 6" xfId="8158"/>
    <cellStyle name="Input 3 3 6 2" xfId="8159"/>
    <cellStyle name="Input 3 3 6 2 2" xfId="8160"/>
    <cellStyle name="Input 3 3 6 2 2 2" xfId="8161"/>
    <cellStyle name="Input 3 3 6 2 2 3" xfId="8162"/>
    <cellStyle name="Input 3 3 6 2 2 4" xfId="8163"/>
    <cellStyle name="Input 3 3 6 2 2 5" xfId="8164"/>
    <cellStyle name="Input 3 3 6 2 3" xfId="8165"/>
    <cellStyle name="Input 3 3 6 2 3 2" xfId="8166"/>
    <cellStyle name="Input 3 3 6 2 3 3" xfId="8167"/>
    <cellStyle name="Input 3 3 6 2 3 4" xfId="8168"/>
    <cellStyle name="Input 3 3 6 2 3 5" xfId="8169"/>
    <cellStyle name="Input 3 3 6 2 4" xfId="8170"/>
    <cellStyle name="Input 3 3 6 2 4 2" xfId="8171"/>
    <cellStyle name="Input 3 3 6 2 5" xfId="8172"/>
    <cellStyle name="Input 3 3 6 2 5 2" xfId="8173"/>
    <cellStyle name="Input 3 3 6 2 6" xfId="8174"/>
    <cellStyle name="Input 3 3 6 2 7" xfId="8175"/>
    <cellStyle name="Input 3 3 6 3" xfId="8176"/>
    <cellStyle name="Input 3 3 6 3 2" xfId="8177"/>
    <cellStyle name="Input 3 3 6 3 3" xfId="8178"/>
    <cellStyle name="Input 3 3 6 3 4" xfId="8179"/>
    <cellStyle name="Input 3 3 6 3 5" xfId="8180"/>
    <cellStyle name="Input 3 3 6 4" xfId="8181"/>
    <cellStyle name="Input 3 3 6 4 2" xfId="8182"/>
    <cellStyle name="Input 3 3 6 4 3" xfId="8183"/>
    <cellStyle name="Input 3 3 6 4 4" xfId="8184"/>
    <cellStyle name="Input 3 3 6 4 5" xfId="8185"/>
    <cellStyle name="Input 3 3 6 5" xfId="8186"/>
    <cellStyle name="Input 3 3 6 5 2" xfId="8187"/>
    <cellStyle name="Input 3 3 6 6" xfId="8188"/>
    <cellStyle name="Input 3 3 6 6 2" xfId="8189"/>
    <cellStyle name="Input 3 3 6 7" xfId="8190"/>
    <cellStyle name="Input 3 3 6 8" xfId="8191"/>
    <cellStyle name="Input 3 3 7" xfId="8192"/>
    <cellStyle name="Input 3 3 7 2" xfId="8193"/>
    <cellStyle name="Input 3 3 7 2 2" xfId="8194"/>
    <cellStyle name="Input 3 3 7 2 2 2" xfId="8195"/>
    <cellStyle name="Input 3 3 7 2 2 3" xfId="8196"/>
    <cellStyle name="Input 3 3 7 2 2 4" xfId="8197"/>
    <cellStyle name="Input 3 3 7 2 2 5" xfId="8198"/>
    <cellStyle name="Input 3 3 7 2 3" xfId="8199"/>
    <cellStyle name="Input 3 3 7 2 3 2" xfId="8200"/>
    <cellStyle name="Input 3 3 7 2 3 3" xfId="8201"/>
    <cellStyle name="Input 3 3 7 2 3 4" xfId="8202"/>
    <cellStyle name="Input 3 3 7 2 3 5" xfId="8203"/>
    <cellStyle name="Input 3 3 7 2 4" xfId="8204"/>
    <cellStyle name="Input 3 3 7 2 4 2" xfId="8205"/>
    <cellStyle name="Input 3 3 7 2 5" xfId="8206"/>
    <cellStyle name="Input 3 3 7 2 5 2" xfId="8207"/>
    <cellStyle name="Input 3 3 7 2 6" xfId="8208"/>
    <cellStyle name="Input 3 3 7 2 7" xfId="8209"/>
    <cellStyle name="Input 3 3 7 3" xfId="8210"/>
    <cellStyle name="Input 3 3 7 3 2" xfId="8211"/>
    <cellStyle name="Input 3 3 7 3 3" xfId="8212"/>
    <cellStyle name="Input 3 3 7 3 4" xfId="8213"/>
    <cellStyle name="Input 3 3 7 3 5" xfId="8214"/>
    <cellStyle name="Input 3 3 7 4" xfId="8215"/>
    <cellStyle name="Input 3 3 7 4 2" xfId="8216"/>
    <cellStyle name="Input 3 3 7 4 3" xfId="8217"/>
    <cellStyle name="Input 3 3 7 4 4" xfId="8218"/>
    <cellStyle name="Input 3 3 7 4 5" xfId="8219"/>
    <cellStyle name="Input 3 3 7 5" xfId="8220"/>
    <cellStyle name="Input 3 3 7 5 2" xfId="8221"/>
    <cellStyle name="Input 3 3 7 6" xfId="8222"/>
    <cellStyle name="Input 3 3 7 6 2" xfId="8223"/>
    <cellStyle name="Input 3 3 7 7" xfId="8224"/>
    <cellStyle name="Input 3 3 7 8" xfId="8225"/>
    <cellStyle name="Input 3 3 8" xfId="8226"/>
    <cellStyle name="Input 3 3 8 2" xfId="8227"/>
    <cellStyle name="Input 3 3 8 2 2" xfId="8228"/>
    <cellStyle name="Input 3 3 8 2 2 2" xfId="8229"/>
    <cellStyle name="Input 3 3 8 2 2 3" xfId="8230"/>
    <cellStyle name="Input 3 3 8 2 2 4" xfId="8231"/>
    <cellStyle name="Input 3 3 8 2 2 5" xfId="8232"/>
    <cellStyle name="Input 3 3 8 2 3" xfId="8233"/>
    <cellStyle name="Input 3 3 8 2 3 2" xfId="8234"/>
    <cellStyle name="Input 3 3 8 2 3 3" xfId="8235"/>
    <cellStyle name="Input 3 3 8 2 3 4" xfId="8236"/>
    <cellStyle name="Input 3 3 8 2 3 5" xfId="8237"/>
    <cellStyle name="Input 3 3 8 2 4" xfId="8238"/>
    <cellStyle name="Input 3 3 8 2 4 2" xfId="8239"/>
    <cellStyle name="Input 3 3 8 2 5" xfId="8240"/>
    <cellStyle name="Input 3 3 8 2 5 2" xfId="8241"/>
    <cellStyle name="Input 3 3 8 2 6" xfId="8242"/>
    <cellStyle name="Input 3 3 8 2 7" xfId="8243"/>
    <cellStyle name="Input 3 3 8 3" xfId="8244"/>
    <cellStyle name="Input 3 3 8 3 2" xfId="8245"/>
    <cellStyle name="Input 3 3 8 3 3" xfId="8246"/>
    <cellStyle name="Input 3 3 8 3 4" xfId="8247"/>
    <cellStyle name="Input 3 3 8 3 5" xfId="8248"/>
    <cellStyle name="Input 3 3 8 4" xfId="8249"/>
    <cellStyle name="Input 3 3 8 4 2" xfId="8250"/>
    <cellStyle name="Input 3 3 8 4 3" xfId="8251"/>
    <cellStyle name="Input 3 3 8 4 4" xfId="8252"/>
    <cellStyle name="Input 3 3 8 4 5" xfId="8253"/>
    <cellStyle name="Input 3 3 8 5" xfId="8254"/>
    <cellStyle name="Input 3 3 8 5 2" xfId="8255"/>
    <cellStyle name="Input 3 3 8 6" xfId="8256"/>
    <cellStyle name="Input 3 3 8 6 2" xfId="8257"/>
    <cellStyle name="Input 3 3 8 7" xfId="8258"/>
    <cellStyle name="Input 3 3 8 8" xfId="8259"/>
    <cellStyle name="Input 3 3 9" xfId="8260"/>
    <cellStyle name="Input 3 3 9 2" xfId="8261"/>
    <cellStyle name="Input 3 3 9 2 2" xfId="8262"/>
    <cellStyle name="Input 3 3 9 2 2 2" xfId="8263"/>
    <cellStyle name="Input 3 3 9 2 2 3" xfId="8264"/>
    <cellStyle name="Input 3 3 9 2 2 4" xfId="8265"/>
    <cellStyle name="Input 3 3 9 2 2 5" xfId="8266"/>
    <cellStyle name="Input 3 3 9 2 3" xfId="8267"/>
    <cellStyle name="Input 3 3 9 2 3 2" xfId="8268"/>
    <cellStyle name="Input 3 3 9 2 3 3" xfId="8269"/>
    <cellStyle name="Input 3 3 9 2 3 4" xfId="8270"/>
    <cellStyle name="Input 3 3 9 2 3 5" xfId="8271"/>
    <cellStyle name="Input 3 3 9 2 4" xfId="8272"/>
    <cellStyle name="Input 3 3 9 2 4 2" xfId="8273"/>
    <cellStyle name="Input 3 3 9 2 5" xfId="8274"/>
    <cellStyle name="Input 3 3 9 2 5 2" xfId="8275"/>
    <cellStyle name="Input 3 3 9 2 6" xfId="8276"/>
    <cellStyle name="Input 3 3 9 2 7" xfId="8277"/>
    <cellStyle name="Input 3 3 9 3" xfId="8278"/>
    <cellStyle name="Input 3 3 9 3 2" xfId="8279"/>
    <cellStyle name="Input 3 3 9 3 3" xfId="8280"/>
    <cellStyle name="Input 3 3 9 3 4" xfId="8281"/>
    <cellStyle name="Input 3 3 9 3 5" xfId="8282"/>
    <cellStyle name="Input 3 3 9 4" xfId="8283"/>
    <cellStyle name="Input 3 3 9 4 2" xfId="8284"/>
    <cellStyle name="Input 3 3 9 4 3" xfId="8285"/>
    <cellStyle name="Input 3 3 9 4 4" xfId="8286"/>
    <cellStyle name="Input 3 3 9 4 5" xfId="8287"/>
    <cellStyle name="Input 3 3 9 5" xfId="8288"/>
    <cellStyle name="Input 3 3 9 5 2" xfId="8289"/>
    <cellStyle name="Input 3 3 9 6" xfId="8290"/>
    <cellStyle name="Input 3 3 9 6 2" xfId="8291"/>
    <cellStyle name="Input 3 3 9 7" xfId="8292"/>
    <cellStyle name="Input 3 3 9 8" xfId="8293"/>
    <cellStyle name="Input 3 4" xfId="8294"/>
    <cellStyle name="Input 3 4 2" xfId="8295"/>
    <cellStyle name="Input 3 5" xfId="8296"/>
    <cellStyle name="Input 3 5 2" xfId="8297"/>
    <cellStyle name="Input 3 6" xfId="8298"/>
    <cellStyle name="Input 3 7" xfId="8299"/>
    <cellStyle name="Input 3 7 2" xfId="8300"/>
    <cellStyle name="Input 3_T-straight with PEDs adjustor" xfId="8301"/>
    <cellStyle name="Input 4" xfId="8302"/>
    <cellStyle name="Input 4 2" xfId="8303"/>
    <cellStyle name="Input 4 2 10" xfId="8304"/>
    <cellStyle name="Input 4 2 10 2" xfId="8305"/>
    <cellStyle name="Input 4 2 10 2 2" xfId="8306"/>
    <cellStyle name="Input 4 2 10 2 2 2" xfId="8307"/>
    <cellStyle name="Input 4 2 10 2 2 3" xfId="8308"/>
    <cellStyle name="Input 4 2 10 2 2 4" xfId="8309"/>
    <cellStyle name="Input 4 2 10 2 2 5" xfId="8310"/>
    <cellStyle name="Input 4 2 10 2 3" xfId="8311"/>
    <cellStyle name="Input 4 2 10 2 3 2" xfId="8312"/>
    <cellStyle name="Input 4 2 10 2 3 3" xfId="8313"/>
    <cellStyle name="Input 4 2 10 2 3 4" xfId="8314"/>
    <cellStyle name="Input 4 2 10 2 3 5" xfId="8315"/>
    <cellStyle name="Input 4 2 10 2 4" xfId="8316"/>
    <cellStyle name="Input 4 2 10 2 4 2" xfId="8317"/>
    <cellStyle name="Input 4 2 10 2 5" xfId="8318"/>
    <cellStyle name="Input 4 2 10 2 5 2" xfId="8319"/>
    <cellStyle name="Input 4 2 10 2 6" xfId="8320"/>
    <cellStyle name="Input 4 2 10 2 7" xfId="8321"/>
    <cellStyle name="Input 4 2 10 3" xfId="8322"/>
    <cellStyle name="Input 4 2 10 3 2" xfId="8323"/>
    <cellStyle name="Input 4 2 10 3 3" xfId="8324"/>
    <cellStyle name="Input 4 2 10 3 4" xfId="8325"/>
    <cellStyle name="Input 4 2 10 3 5" xfId="8326"/>
    <cellStyle name="Input 4 2 10 4" xfId="8327"/>
    <cellStyle name="Input 4 2 10 4 2" xfId="8328"/>
    <cellStyle name="Input 4 2 10 4 3" xfId="8329"/>
    <cellStyle name="Input 4 2 10 4 4" xfId="8330"/>
    <cellStyle name="Input 4 2 10 4 5" xfId="8331"/>
    <cellStyle name="Input 4 2 10 5" xfId="8332"/>
    <cellStyle name="Input 4 2 10 5 2" xfId="8333"/>
    <cellStyle name="Input 4 2 10 6" xfId="8334"/>
    <cellStyle name="Input 4 2 10 6 2" xfId="8335"/>
    <cellStyle name="Input 4 2 10 7" xfId="8336"/>
    <cellStyle name="Input 4 2 10 8" xfId="8337"/>
    <cellStyle name="Input 4 2 11" xfId="8338"/>
    <cellStyle name="Input 4 2 11 2" xfId="8339"/>
    <cellStyle name="Input 4 2 11 2 2" xfId="8340"/>
    <cellStyle name="Input 4 2 11 2 2 2" xfId="8341"/>
    <cellStyle name="Input 4 2 11 2 2 3" xfId="8342"/>
    <cellStyle name="Input 4 2 11 2 2 4" xfId="8343"/>
    <cellStyle name="Input 4 2 11 2 2 5" xfId="8344"/>
    <cellStyle name="Input 4 2 11 2 3" xfId="8345"/>
    <cellStyle name="Input 4 2 11 2 3 2" xfId="8346"/>
    <cellStyle name="Input 4 2 11 2 3 3" xfId="8347"/>
    <cellStyle name="Input 4 2 11 2 3 4" xfId="8348"/>
    <cellStyle name="Input 4 2 11 2 3 5" xfId="8349"/>
    <cellStyle name="Input 4 2 11 2 4" xfId="8350"/>
    <cellStyle name="Input 4 2 11 2 4 2" xfId="8351"/>
    <cellStyle name="Input 4 2 11 2 5" xfId="8352"/>
    <cellStyle name="Input 4 2 11 2 5 2" xfId="8353"/>
    <cellStyle name="Input 4 2 11 2 6" xfId="8354"/>
    <cellStyle name="Input 4 2 11 2 7" xfId="8355"/>
    <cellStyle name="Input 4 2 11 3" xfId="8356"/>
    <cellStyle name="Input 4 2 11 3 2" xfId="8357"/>
    <cellStyle name="Input 4 2 11 3 3" xfId="8358"/>
    <cellStyle name="Input 4 2 11 3 4" xfId="8359"/>
    <cellStyle name="Input 4 2 11 3 5" xfId="8360"/>
    <cellStyle name="Input 4 2 11 4" xfId="8361"/>
    <cellStyle name="Input 4 2 11 4 2" xfId="8362"/>
    <cellStyle name="Input 4 2 11 4 3" xfId="8363"/>
    <cellStyle name="Input 4 2 11 4 4" xfId="8364"/>
    <cellStyle name="Input 4 2 11 4 5" xfId="8365"/>
    <cellStyle name="Input 4 2 11 5" xfId="8366"/>
    <cellStyle name="Input 4 2 11 5 2" xfId="8367"/>
    <cellStyle name="Input 4 2 11 6" xfId="8368"/>
    <cellStyle name="Input 4 2 11 6 2" xfId="8369"/>
    <cellStyle name="Input 4 2 11 7" xfId="8370"/>
    <cellStyle name="Input 4 2 11 8" xfId="8371"/>
    <cellStyle name="Input 4 2 12" xfId="8372"/>
    <cellStyle name="Input 4 2 12 2" xfId="8373"/>
    <cellStyle name="Input 4 2 12 2 2" xfId="8374"/>
    <cellStyle name="Input 4 2 12 2 2 2" xfId="8375"/>
    <cellStyle name="Input 4 2 12 2 2 3" xfId="8376"/>
    <cellStyle name="Input 4 2 12 2 2 4" xfId="8377"/>
    <cellStyle name="Input 4 2 12 2 2 5" xfId="8378"/>
    <cellStyle name="Input 4 2 12 2 3" xfId="8379"/>
    <cellStyle name="Input 4 2 12 2 3 2" xfId="8380"/>
    <cellStyle name="Input 4 2 12 2 3 3" xfId="8381"/>
    <cellStyle name="Input 4 2 12 2 3 4" xfId="8382"/>
    <cellStyle name="Input 4 2 12 2 3 5" xfId="8383"/>
    <cellStyle name="Input 4 2 12 2 4" xfId="8384"/>
    <cellStyle name="Input 4 2 12 2 4 2" xfId="8385"/>
    <cellStyle name="Input 4 2 12 2 5" xfId="8386"/>
    <cellStyle name="Input 4 2 12 2 5 2" xfId="8387"/>
    <cellStyle name="Input 4 2 12 2 6" xfId="8388"/>
    <cellStyle name="Input 4 2 12 2 7" xfId="8389"/>
    <cellStyle name="Input 4 2 12 3" xfId="8390"/>
    <cellStyle name="Input 4 2 12 3 2" xfId="8391"/>
    <cellStyle name="Input 4 2 12 3 3" xfId="8392"/>
    <cellStyle name="Input 4 2 12 3 4" xfId="8393"/>
    <cellStyle name="Input 4 2 12 3 5" xfId="8394"/>
    <cellStyle name="Input 4 2 12 4" xfId="8395"/>
    <cellStyle name="Input 4 2 12 4 2" xfId="8396"/>
    <cellStyle name="Input 4 2 12 4 3" xfId="8397"/>
    <cellStyle name="Input 4 2 12 4 4" xfId="8398"/>
    <cellStyle name="Input 4 2 12 4 5" xfId="8399"/>
    <cellStyle name="Input 4 2 12 5" xfId="8400"/>
    <cellStyle name="Input 4 2 12 5 2" xfId="8401"/>
    <cellStyle name="Input 4 2 12 6" xfId="8402"/>
    <cellStyle name="Input 4 2 12 6 2" xfId="8403"/>
    <cellStyle name="Input 4 2 12 7" xfId="8404"/>
    <cellStyle name="Input 4 2 12 8" xfId="8405"/>
    <cellStyle name="Input 4 2 13" xfId="8406"/>
    <cellStyle name="Input 4 2 13 2" xfId="8407"/>
    <cellStyle name="Input 4 2 13 2 2" xfId="8408"/>
    <cellStyle name="Input 4 2 13 2 2 2" xfId="8409"/>
    <cellStyle name="Input 4 2 13 2 2 3" xfId="8410"/>
    <cellStyle name="Input 4 2 13 2 2 4" xfId="8411"/>
    <cellStyle name="Input 4 2 13 2 2 5" xfId="8412"/>
    <cellStyle name="Input 4 2 13 2 3" xfId="8413"/>
    <cellStyle name="Input 4 2 13 2 3 2" xfId="8414"/>
    <cellStyle name="Input 4 2 13 2 3 3" xfId="8415"/>
    <cellStyle name="Input 4 2 13 2 3 4" xfId="8416"/>
    <cellStyle name="Input 4 2 13 2 3 5" xfId="8417"/>
    <cellStyle name="Input 4 2 13 2 4" xfId="8418"/>
    <cellStyle name="Input 4 2 13 2 4 2" xfId="8419"/>
    <cellStyle name="Input 4 2 13 2 5" xfId="8420"/>
    <cellStyle name="Input 4 2 13 2 5 2" xfId="8421"/>
    <cellStyle name="Input 4 2 13 2 6" xfId="8422"/>
    <cellStyle name="Input 4 2 13 2 7" xfId="8423"/>
    <cellStyle name="Input 4 2 13 3" xfId="8424"/>
    <cellStyle name="Input 4 2 13 3 2" xfId="8425"/>
    <cellStyle name="Input 4 2 13 3 3" xfId="8426"/>
    <cellStyle name="Input 4 2 13 3 4" xfId="8427"/>
    <cellStyle name="Input 4 2 13 3 5" xfId="8428"/>
    <cellStyle name="Input 4 2 13 4" xfId="8429"/>
    <cellStyle name="Input 4 2 13 4 2" xfId="8430"/>
    <cellStyle name="Input 4 2 13 4 3" xfId="8431"/>
    <cellStyle name="Input 4 2 13 4 4" xfId="8432"/>
    <cellStyle name="Input 4 2 13 4 5" xfId="8433"/>
    <cellStyle name="Input 4 2 13 5" xfId="8434"/>
    <cellStyle name="Input 4 2 13 5 2" xfId="8435"/>
    <cellStyle name="Input 4 2 13 6" xfId="8436"/>
    <cellStyle name="Input 4 2 13 6 2" xfId="8437"/>
    <cellStyle name="Input 4 2 13 7" xfId="8438"/>
    <cellStyle name="Input 4 2 13 8" xfId="8439"/>
    <cellStyle name="Input 4 2 14" xfId="8440"/>
    <cellStyle name="Input 4 2 14 2" xfId="8441"/>
    <cellStyle name="Input 4 2 14 2 2" xfId="8442"/>
    <cellStyle name="Input 4 2 14 2 2 2" xfId="8443"/>
    <cellStyle name="Input 4 2 14 2 2 3" xfId="8444"/>
    <cellStyle name="Input 4 2 14 2 2 4" xfId="8445"/>
    <cellStyle name="Input 4 2 14 2 2 5" xfId="8446"/>
    <cellStyle name="Input 4 2 14 2 3" xfId="8447"/>
    <cellStyle name="Input 4 2 14 2 3 2" xfId="8448"/>
    <cellStyle name="Input 4 2 14 2 3 3" xfId="8449"/>
    <cellStyle name="Input 4 2 14 2 3 4" xfId="8450"/>
    <cellStyle name="Input 4 2 14 2 3 5" xfId="8451"/>
    <cellStyle name="Input 4 2 14 2 4" xfId="8452"/>
    <cellStyle name="Input 4 2 14 2 4 2" xfId="8453"/>
    <cellStyle name="Input 4 2 14 2 5" xfId="8454"/>
    <cellStyle name="Input 4 2 14 2 5 2" xfId="8455"/>
    <cellStyle name="Input 4 2 14 2 6" xfId="8456"/>
    <cellStyle name="Input 4 2 14 2 7" xfId="8457"/>
    <cellStyle name="Input 4 2 14 3" xfId="8458"/>
    <cellStyle name="Input 4 2 14 3 2" xfId="8459"/>
    <cellStyle name="Input 4 2 14 3 3" xfId="8460"/>
    <cellStyle name="Input 4 2 14 3 4" xfId="8461"/>
    <cellStyle name="Input 4 2 14 3 5" xfId="8462"/>
    <cellStyle name="Input 4 2 14 4" xfId="8463"/>
    <cellStyle name="Input 4 2 14 4 2" xfId="8464"/>
    <cellStyle name="Input 4 2 14 4 3" xfId="8465"/>
    <cellStyle name="Input 4 2 14 4 4" xfId="8466"/>
    <cellStyle name="Input 4 2 14 4 5" xfId="8467"/>
    <cellStyle name="Input 4 2 14 5" xfId="8468"/>
    <cellStyle name="Input 4 2 14 5 2" xfId="8469"/>
    <cellStyle name="Input 4 2 14 6" xfId="8470"/>
    <cellStyle name="Input 4 2 14 6 2" xfId="8471"/>
    <cellStyle name="Input 4 2 14 7" xfId="8472"/>
    <cellStyle name="Input 4 2 14 8" xfId="8473"/>
    <cellStyle name="Input 4 2 15" xfId="8474"/>
    <cellStyle name="Input 4 2 15 2" xfId="8475"/>
    <cellStyle name="Input 4 2 15 2 2" xfId="8476"/>
    <cellStyle name="Input 4 2 15 2 3" xfId="8477"/>
    <cellStyle name="Input 4 2 15 2 4" xfId="8478"/>
    <cellStyle name="Input 4 2 15 2 5" xfId="8479"/>
    <cellStyle name="Input 4 2 15 3" xfId="8480"/>
    <cellStyle name="Input 4 2 15 3 2" xfId="8481"/>
    <cellStyle name="Input 4 2 15 3 3" xfId="8482"/>
    <cellStyle name="Input 4 2 15 3 4" xfId="8483"/>
    <cellStyle name="Input 4 2 15 3 5" xfId="8484"/>
    <cellStyle name="Input 4 2 15 4" xfId="8485"/>
    <cellStyle name="Input 4 2 15 4 2" xfId="8486"/>
    <cellStyle name="Input 4 2 15 5" xfId="8487"/>
    <cellStyle name="Input 4 2 15 5 2" xfId="8488"/>
    <cellStyle name="Input 4 2 15 6" xfId="8489"/>
    <cellStyle name="Input 4 2 15 7" xfId="8490"/>
    <cellStyle name="Input 4 2 16" xfId="8491"/>
    <cellStyle name="Input 4 2 16 2" xfId="8492"/>
    <cellStyle name="Input 4 2 16 3" xfId="8493"/>
    <cellStyle name="Input 4 2 16 4" xfId="8494"/>
    <cellStyle name="Input 4 2 16 5" xfId="8495"/>
    <cellStyle name="Input 4 2 17" xfId="8496"/>
    <cellStyle name="Input 4 2 17 2" xfId="8497"/>
    <cellStyle name="Input 4 2 17 3" xfId="8498"/>
    <cellStyle name="Input 4 2 17 4" xfId="8499"/>
    <cellStyle name="Input 4 2 17 5" xfId="8500"/>
    <cellStyle name="Input 4 2 18" xfId="8501"/>
    <cellStyle name="Input 4 2 18 2" xfId="8502"/>
    <cellStyle name="Input 4 2 19" xfId="8503"/>
    <cellStyle name="Input 4 2 19 2" xfId="8504"/>
    <cellStyle name="Input 4 2 2" xfId="8505"/>
    <cellStyle name="Input 4 2 2 2" xfId="8506"/>
    <cellStyle name="Input 4 2 2 2 2" xfId="8507"/>
    <cellStyle name="Input 4 2 2 2 2 2" xfId="8508"/>
    <cellStyle name="Input 4 2 2 2 2 3" xfId="8509"/>
    <cellStyle name="Input 4 2 2 2 2 4" xfId="8510"/>
    <cellStyle name="Input 4 2 2 2 2 5" xfId="8511"/>
    <cellStyle name="Input 4 2 2 2 3" xfId="8512"/>
    <cellStyle name="Input 4 2 2 2 3 2" xfId="8513"/>
    <cellStyle name="Input 4 2 2 2 3 3" xfId="8514"/>
    <cellStyle name="Input 4 2 2 2 3 4" xfId="8515"/>
    <cellStyle name="Input 4 2 2 2 3 5" xfId="8516"/>
    <cellStyle name="Input 4 2 2 2 4" xfId="8517"/>
    <cellStyle name="Input 4 2 2 2 4 2" xfId="8518"/>
    <cellStyle name="Input 4 2 2 2 5" xfId="8519"/>
    <cellStyle name="Input 4 2 2 2 5 2" xfId="8520"/>
    <cellStyle name="Input 4 2 2 2 6" xfId="8521"/>
    <cellStyle name="Input 4 2 2 2 7" xfId="8522"/>
    <cellStyle name="Input 4 2 2 3" xfId="8523"/>
    <cellStyle name="Input 4 2 2 3 2" xfId="8524"/>
    <cellStyle name="Input 4 2 2 3 3" xfId="8525"/>
    <cellStyle name="Input 4 2 2 3 4" xfId="8526"/>
    <cellStyle name="Input 4 2 2 3 5" xfId="8527"/>
    <cellStyle name="Input 4 2 2 4" xfId="8528"/>
    <cellStyle name="Input 4 2 2 4 2" xfId="8529"/>
    <cellStyle name="Input 4 2 2 4 3" xfId="8530"/>
    <cellStyle name="Input 4 2 2 4 4" xfId="8531"/>
    <cellStyle name="Input 4 2 2 4 5" xfId="8532"/>
    <cellStyle name="Input 4 2 2 5" xfId="8533"/>
    <cellStyle name="Input 4 2 2 5 2" xfId="8534"/>
    <cellStyle name="Input 4 2 2 6" xfId="8535"/>
    <cellStyle name="Input 4 2 2 6 2" xfId="8536"/>
    <cellStyle name="Input 4 2 2 7" xfId="8537"/>
    <cellStyle name="Input 4 2 2 8" xfId="8538"/>
    <cellStyle name="Input 4 2 20" xfId="8539"/>
    <cellStyle name="Input 4 2 21" xfId="8540"/>
    <cellStyle name="Input 4 2 3" xfId="8541"/>
    <cellStyle name="Input 4 2 3 2" xfId="8542"/>
    <cellStyle name="Input 4 2 3 2 2" xfId="8543"/>
    <cellStyle name="Input 4 2 3 2 2 2" xfId="8544"/>
    <cellStyle name="Input 4 2 3 2 2 3" xfId="8545"/>
    <cellStyle name="Input 4 2 3 2 2 4" xfId="8546"/>
    <cellStyle name="Input 4 2 3 2 2 5" xfId="8547"/>
    <cellStyle name="Input 4 2 3 2 3" xfId="8548"/>
    <cellStyle name="Input 4 2 3 2 3 2" xfId="8549"/>
    <cellStyle name="Input 4 2 3 2 3 3" xfId="8550"/>
    <cellStyle name="Input 4 2 3 2 3 4" xfId="8551"/>
    <cellStyle name="Input 4 2 3 2 3 5" xfId="8552"/>
    <cellStyle name="Input 4 2 3 2 4" xfId="8553"/>
    <cellStyle name="Input 4 2 3 2 4 2" xfId="8554"/>
    <cellStyle name="Input 4 2 3 2 5" xfId="8555"/>
    <cellStyle name="Input 4 2 3 2 5 2" xfId="8556"/>
    <cellStyle name="Input 4 2 3 2 6" xfId="8557"/>
    <cellStyle name="Input 4 2 3 2 7" xfId="8558"/>
    <cellStyle name="Input 4 2 3 3" xfId="8559"/>
    <cellStyle name="Input 4 2 3 3 2" xfId="8560"/>
    <cellStyle name="Input 4 2 3 3 3" xfId="8561"/>
    <cellStyle name="Input 4 2 3 3 4" xfId="8562"/>
    <cellStyle name="Input 4 2 3 3 5" xfId="8563"/>
    <cellStyle name="Input 4 2 3 4" xfId="8564"/>
    <cellStyle name="Input 4 2 3 4 2" xfId="8565"/>
    <cellStyle name="Input 4 2 3 4 3" xfId="8566"/>
    <cellStyle name="Input 4 2 3 4 4" xfId="8567"/>
    <cellStyle name="Input 4 2 3 4 5" xfId="8568"/>
    <cellStyle name="Input 4 2 3 5" xfId="8569"/>
    <cellStyle name="Input 4 2 3 5 2" xfId="8570"/>
    <cellStyle name="Input 4 2 3 6" xfId="8571"/>
    <cellStyle name="Input 4 2 3 6 2" xfId="8572"/>
    <cellStyle name="Input 4 2 3 7" xfId="8573"/>
    <cellStyle name="Input 4 2 3 8" xfId="8574"/>
    <cellStyle name="Input 4 2 4" xfId="8575"/>
    <cellStyle name="Input 4 2 4 2" xfId="8576"/>
    <cellStyle name="Input 4 2 4 2 2" xfId="8577"/>
    <cellStyle name="Input 4 2 4 2 2 2" xfId="8578"/>
    <cellStyle name="Input 4 2 4 2 2 3" xfId="8579"/>
    <cellStyle name="Input 4 2 4 2 2 4" xfId="8580"/>
    <cellStyle name="Input 4 2 4 2 2 5" xfId="8581"/>
    <cellStyle name="Input 4 2 4 2 3" xfId="8582"/>
    <cellStyle name="Input 4 2 4 2 3 2" xfId="8583"/>
    <cellStyle name="Input 4 2 4 2 3 3" xfId="8584"/>
    <cellStyle name="Input 4 2 4 2 3 4" xfId="8585"/>
    <cellStyle name="Input 4 2 4 2 3 5" xfId="8586"/>
    <cellStyle name="Input 4 2 4 2 4" xfId="8587"/>
    <cellStyle name="Input 4 2 4 2 4 2" xfId="8588"/>
    <cellStyle name="Input 4 2 4 2 5" xfId="8589"/>
    <cellStyle name="Input 4 2 4 2 5 2" xfId="8590"/>
    <cellStyle name="Input 4 2 4 2 6" xfId="8591"/>
    <cellStyle name="Input 4 2 4 2 7" xfId="8592"/>
    <cellStyle name="Input 4 2 4 3" xfId="8593"/>
    <cellStyle name="Input 4 2 4 3 2" xfId="8594"/>
    <cellStyle name="Input 4 2 4 3 3" xfId="8595"/>
    <cellStyle name="Input 4 2 4 3 4" xfId="8596"/>
    <cellStyle name="Input 4 2 4 3 5" xfId="8597"/>
    <cellStyle name="Input 4 2 4 4" xfId="8598"/>
    <cellStyle name="Input 4 2 4 4 2" xfId="8599"/>
    <cellStyle name="Input 4 2 4 4 3" xfId="8600"/>
    <cellStyle name="Input 4 2 4 4 4" xfId="8601"/>
    <cellStyle name="Input 4 2 4 4 5" xfId="8602"/>
    <cellStyle name="Input 4 2 4 5" xfId="8603"/>
    <cellStyle name="Input 4 2 4 5 2" xfId="8604"/>
    <cellStyle name="Input 4 2 4 6" xfId="8605"/>
    <cellStyle name="Input 4 2 4 6 2" xfId="8606"/>
    <cellStyle name="Input 4 2 4 7" xfId="8607"/>
    <cellStyle name="Input 4 2 4 8" xfId="8608"/>
    <cellStyle name="Input 4 2 5" xfId="8609"/>
    <cellStyle name="Input 4 2 5 2" xfId="8610"/>
    <cellStyle name="Input 4 2 5 2 2" xfId="8611"/>
    <cellStyle name="Input 4 2 5 2 2 2" xfId="8612"/>
    <cellStyle name="Input 4 2 5 2 2 3" xfId="8613"/>
    <cellStyle name="Input 4 2 5 2 2 4" xfId="8614"/>
    <cellStyle name="Input 4 2 5 2 2 5" xfId="8615"/>
    <cellStyle name="Input 4 2 5 2 3" xfId="8616"/>
    <cellStyle name="Input 4 2 5 2 3 2" xfId="8617"/>
    <cellStyle name="Input 4 2 5 2 3 3" xfId="8618"/>
    <cellStyle name="Input 4 2 5 2 3 4" xfId="8619"/>
    <cellStyle name="Input 4 2 5 2 3 5" xfId="8620"/>
    <cellStyle name="Input 4 2 5 2 4" xfId="8621"/>
    <cellStyle name="Input 4 2 5 2 4 2" xfId="8622"/>
    <cellStyle name="Input 4 2 5 2 5" xfId="8623"/>
    <cellStyle name="Input 4 2 5 2 5 2" xfId="8624"/>
    <cellStyle name="Input 4 2 5 2 6" xfId="8625"/>
    <cellStyle name="Input 4 2 5 2 7" xfId="8626"/>
    <cellStyle name="Input 4 2 5 3" xfId="8627"/>
    <cellStyle name="Input 4 2 5 3 2" xfId="8628"/>
    <cellStyle name="Input 4 2 5 3 3" xfId="8629"/>
    <cellStyle name="Input 4 2 5 3 4" xfId="8630"/>
    <cellStyle name="Input 4 2 5 3 5" xfId="8631"/>
    <cellStyle name="Input 4 2 5 4" xfId="8632"/>
    <cellStyle name="Input 4 2 5 4 2" xfId="8633"/>
    <cellStyle name="Input 4 2 5 4 3" xfId="8634"/>
    <cellStyle name="Input 4 2 5 4 4" xfId="8635"/>
    <cellStyle name="Input 4 2 5 4 5" xfId="8636"/>
    <cellStyle name="Input 4 2 5 5" xfId="8637"/>
    <cellStyle name="Input 4 2 5 5 2" xfId="8638"/>
    <cellStyle name="Input 4 2 5 6" xfId="8639"/>
    <cellStyle name="Input 4 2 5 6 2" xfId="8640"/>
    <cellStyle name="Input 4 2 5 7" xfId="8641"/>
    <cellStyle name="Input 4 2 5 8" xfId="8642"/>
    <cellStyle name="Input 4 2 6" xfId="8643"/>
    <cellStyle name="Input 4 2 6 2" xfId="8644"/>
    <cellStyle name="Input 4 2 6 2 2" xfId="8645"/>
    <cellStyle name="Input 4 2 6 2 2 2" xfId="8646"/>
    <cellStyle name="Input 4 2 6 2 2 3" xfId="8647"/>
    <cellStyle name="Input 4 2 6 2 2 4" xfId="8648"/>
    <cellStyle name="Input 4 2 6 2 2 5" xfId="8649"/>
    <cellStyle name="Input 4 2 6 2 3" xfId="8650"/>
    <cellStyle name="Input 4 2 6 2 3 2" xfId="8651"/>
    <cellStyle name="Input 4 2 6 2 3 3" xfId="8652"/>
    <cellStyle name="Input 4 2 6 2 3 4" xfId="8653"/>
    <cellStyle name="Input 4 2 6 2 3 5" xfId="8654"/>
    <cellStyle name="Input 4 2 6 2 4" xfId="8655"/>
    <cellStyle name="Input 4 2 6 2 4 2" xfId="8656"/>
    <cellStyle name="Input 4 2 6 2 5" xfId="8657"/>
    <cellStyle name="Input 4 2 6 2 5 2" xfId="8658"/>
    <cellStyle name="Input 4 2 6 2 6" xfId="8659"/>
    <cellStyle name="Input 4 2 6 2 7" xfId="8660"/>
    <cellStyle name="Input 4 2 6 3" xfId="8661"/>
    <cellStyle name="Input 4 2 6 3 2" xfId="8662"/>
    <cellStyle name="Input 4 2 6 3 3" xfId="8663"/>
    <cellStyle name="Input 4 2 6 3 4" xfId="8664"/>
    <cellStyle name="Input 4 2 6 3 5" xfId="8665"/>
    <cellStyle name="Input 4 2 6 4" xfId="8666"/>
    <cellStyle name="Input 4 2 6 4 2" xfId="8667"/>
    <cellStyle name="Input 4 2 6 4 3" xfId="8668"/>
    <cellStyle name="Input 4 2 6 4 4" xfId="8669"/>
    <cellStyle name="Input 4 2 6 4 5" xfId="8670"/>
    <cellStyle name="Input 4 2 6 5" xfId="8671"/>
    <cellStyle name="Input 4 2 6 5 2" xfId="8672"/>
    <cellStyle name="Input 4 2 6 6" xfId="8673"/>
    <cellStyle name="Input 4 2 6 6 2" xfId="8674"/>
    <cellStyle name="Input 4 2 6 7" xfId="8675"/>
    <cellStyle name="Input 4 2 6 8" xfId="8676"/>
    <cellStyle name="Input 4 2 7" xfId="8677"/>
    <cellStyle name="Input 4 2 7 2" xfId="8678"/>
    <cellStyle name="Input 4 2 7 2 2" xfId="8679"/>
    <cellStyle name="Input 4 2 7 2 2 2" xfId="8680"/>
    <cellStyle name="Input 4 2 7 2 2 3" xfId="8681"/>
    <cellStyle name="Input 4 2 7 2 2 4" xfId="8682"/>
    <cellStyle name="Input 4 2 7 2 2 5" xfId="8683"/>
    <cellStyle name="Input 4 2 7 2 3" xfId="8684"/>
    <cellStyle name="Input 4 2 7 2 3 2" xfId="8685"/>
    <cellStyle name="Input 4 2 7 2 3 3" xfId="8686"/>
    <cellStyle name="Input 4 2 7 2 3 4" xfId="8687"/>
    <cellStyle name="Input 4 2 7 2 3 5" xfId="8688"/>
    <cellStyle name="Input 4 2 7 2 4" xfId="8689"/>
    <cellStyle name="Input 4 2 7 2 4 2" xfId="8690"/>
    <cellStyle name="Input 4 2 7 2 5" xfId="8691"/>
    <cellStyle name="Input 4 2 7 2 5 2" xfId="8692"/>
    <cellStyle name="Input 4 2 7 2 6" xfId="8693"/>
    <cellStyle name="Input 4 2 7 2 7" xfId="8694"/>
    <cellStyle name="Input 4 2 7 3" xfId="8695"/>
    <cellStyle name="Input 4 2 7 3 2" xfId="8696"/>
    <cellStyle name="Input 4 2 7 3 3" xfId="8697"/>
    <cellStyle name="Input 4 2 7 3 4" xfId="8698"/>
    <cellStyle name="Input 4 2 7 3 5" xfId="8699"/>
    <cellStyle name="Input 4 2 7 4" xfId="8700"/>
    <cellStyle name="Input 4 2 7 4 2" xfId="8701"/>
    <cellStyle name="Input 4 2 7 4 3" xfId="8702"/>
    <cellStyle name="Input 4 2 7 4 4" xfId="8703"/>
    <cellStyle name="Input 4 2 7 4 5" xfId="8704"/>
    <cellStyle name="Input 4 2 7 5" xfId="8705"/>
    <cellStyle name="Input 4 2 7 5 2" xfId="8706"/>
    <cellStyle name="Input 4 2 7 6" xfId="8707"/>
    <cellStyle name="Input 4 2 7 6 2" xfId="8708"/>
    <cellStyle name="Input 4 2 7 7" xfId="8709"/>
    <cellStyle name="Input 4 2 7 8" xfId="8710"/>
    <cellStyle name="Input 4 2 8" xfId="8711"/>
    <cellStyle name="Input 4 2 8 2" xfId="8712"/>
    <cellStyle name="Input 4 2 8 2 2" xfId="8713"/>
    <cellStyle name="Input 4 2 8 2 2 2" xfId="8714"/>
    <cellStyle name="Input 4 2 8 2 2 3" xfId="8715"/>
    <cellStyle name="Input 4 2 8 2 2 4" xfId="8716"/>
    <cellStyle name="Input 4 2 8 2 2 5" xfId="8717"/>
    <cellStyle name="Input 4 2 8 2 3" xfId="8718"/>
    <cellStyle name="Input 4 2 8 2 3 2" xfId="8719"/>
    <cellStyle name="Input 4 2 8 2 3 3" xfId="8720"/>
    <cellStyle name="Input 4 2 8 2 3 4" xfId="8721"/>
    <cellStyle name="Input 4 2 8 2 3 5" xfId="8722"/>
    <cellStyle name="Input 4 2 8 2 4" xfId="8723"/>
    <cellStyle name="Input 4 2 8 2 4 2" xfId="8724"/>
    <cellStyle name="Input 4 2 8 2 5" xfId="8725"/>
    <cellStyle name="Input 4 2 8 2 5 2" xfId="8726"/>
    <cellStyle name="Input 4 2 8 2 6" xfId="8727"/>
    <cellStyle name="Input 4 2 8 2 7" xfId="8728"/>
    <cellStyle name="Input 4 2 8 3" xfId="8729"/>
    <cellStyle name="Input 4 2 8 3 2" xfId="8730"/>
    <cellStyle name="Input 4 2 8 3 3" xfId="8731"/>
    <cellStyle name="Input 4 2 8 3 4" xfId="8732"/>
    <cellStyle name="Input 4 2 8 3 5" xfId="8733"/>
    <cellStyle name="Input 4 2 8 4" xfId="8734"/>
    <cellStyle name="Input 4 2 8 4 2" xfId="8735"/>
    <cellStyle name="Input 4 2 8 4 3" xfId="8736"/>
    <cellStyle name="Input 4 2 8 4 4" xfId="8737"/>
    <cellStyle name="Input 4 2 8 4 5" xfId="8738"/>
    <cellStyle name="Input 4 2 8 5" xfId="8739"/>
    <cellStyle name="Input 4 2 8 5 2" xfId="8740"/>
    <cellStyle name="Input 4 2 8 6" xfId="8741"/>
    <cellStyle name="Input 4 2 8 6 2" xfId="8742"/>
    <cellStyle name="Input 4 2 8 7" xfId="8743"/>
    <cellStyle name="Input 4 2 8 8" xfId="8744"/>
    <cellStyle name="Input 4 2 9" xfId="8745"/>
    <cellStyle name="Input 4 2 9 2" xfId="8746"/>
    <cellStyle name="Input 4 2 9 2 2" xfId="8747"/>
    <cellStyle name="Input 4 2 9 2 2 2" xfId="8748"/>
    <cellStyle name="Input 4 2 9 2 2 3" xfId="8749"/>
    <cellStyle name="Input 4 2 9 2 2 4" xfId="8750"/>
    <cellStyle name="Input 4 2 9 2 2 5" xfId="8751"/>
    <cellStyle name="Input 4 2 9 2 3" xfId="8752"/>
    <cellStyle name="Input 4 2 9 2 3 2" xfId="8753"/>
    <cellStyle name="Input 4 2 9 2 3 3" xfId="8754"/>
    <cellStyle name="Input 4 2 9 2 3 4" xfId="8755"/>
    <cellStyle name="Input 4 2 9 2 3 5" xfId="8756"/>
    <cellStyle name="Input 4 2 9 2 4" xfId="8757"/>
    <cellStyle name="Input 4 2 9 2 4 2" xfId="8758"/>
    <cellStyle name="Input 4 2 9 2 5" xfId="8759"/>
    <cellStyle name="Input 4 2 9 2 5 2" xfId="8760"/>
    <cellStyle name="Input 4 2 9 2 6" xfId="8761"/>
    <cellStyle name="Input 4 2 9 2 7" xfId="8762"/>
    <cellStyle name="Input 4 2 9 3" xfId="8763"/>
    <cellStyle name="Input 4 2 9 3 2" xfId="8764"/>
    <cellStyle name="Input 4 2 9 3 3" xfId="8765"/>
    <cellStyle name="Input 4 2 9 3 4" xfId="8766"/>
    <cellStyle name="Input 4 2 9 3 5" xfId="8767"/>
    <cellStyle name="Input 4 2 9 4" xfId="8768"/>
    <cellStyle name="Input 4 2 9 4 2" xfId="8769"/>
    <cellStyle name="Input 4 2 9 4 3" xfId="8770"/>
    <cellStyle name="Input 4 2 9 4 4" xfId="8771"/>
    <cellStyle name="Input 4 2 9 4 5" xfId="8772"/>
    <cellStyle name="Input 4 2 9 5" xfId="8773"/>
    <cellStyle name="Input 4 2 9 5 2" xfId="8774"/>
    <cellStyle name="Input 4 2 9 6" xfId="8775"/>
    <cellStyle name="Input 4 2 9 6 2" xfId="8776"/>
    <cellStyle name="Input 4 2 9 7" xfId="8777"/>
    <cellStyle name="Input 4 2 9 8" xfId="8778"/>
    <cellStyle name="Input 4 3" xfId="8779"/>
    <cellStyle name="Input 4 3 2" xfId="8780"/>
    <cellStyle name="Input 4 4" xfId="8781"/>
    <cellStyle name="Input 4 4 2" xfId="8782"/>
    <cellStyle name="Input 4 5" xfId="8783"/>
    <cellStyle name="Input 4 6" xfId="8784"/>
    <cellStyle name="Input 4 6 2" xfId="8785"/>
    <cellStyle name="Input 4_T-straight with PEDs adjustor" xfId="8786"/>
    <cellStyle name="Input 5" xfId="8787"/>
    <cellStyle name="Input 5 2" xfId="8788"/>
    <cellStyle name="Input 5 2 2" xfId="8789"/>
    <cellStyle name="Input 5 3" xfId="8790"/>
    <cellStyle name="Input 5 3 2" xfId="8791"/>
    <cellStyle name="Input 5 4" xfId="8792"/>
    <cellStyle name="Input 6" xfId="8793"/>
    <cellStyle name="Input 6 2" xfId="8794"/>
    <cellStyle name="Input 7" xfId="8795"/>
    <cellStyle name="Input 7 2" xfId="8796"/>
    <cellStyle name="Input 8" xfId="8797"/>
    <cellStyle name="Input 8 2" xfId="8798"/>
    <cellStyle name="Input 9" xfId="8799"/>
    <cellStyle name="Input 9 2" xfId="8800"/>
    <cellStyle name="Linked Cell 10" xfId="8801"/>
    <cellStyle name="Linked Cell 11" xfId="8802"/>
    <cellStyle name="Linked Cell 2" xfId="8803"/>
    <cellStyle name="Linked Cell 2 2" xfId="8804"/>
    <cellStyle name="Linked Cell 2 2 2" xfId="8805"/>
    <cellStyle name="Linked Cell 2 2 3" xfId="8806"/>
    <cellStyle name="Linked Cell 2 2_T-straight with PEDs adjustor" xfId="8807"/>
    <cellStyle name="Linked Cell 2 3" xfId="8808"/>
    <cellStyle name="Linked Cell 3" xfId="8809"/>
    <cellStyle name="Linked Cell 3 2" xfId="8810"/>
    <cellStyle name="Linked Cell 4" xfId="8811"/>
    <cellStyle name="Linked Cell 4 2" xfId="8812"/>
    <cellStyle name="Linked Cell 5" xfId="8813"/>
    <cellStyle name="Linked Cell 6" xfId="8814"/>
    <cellStyle name="Linked Cell 7" xfId="8815"/>
    <cellStyle name="Linked Cell 8" xfId="8816"/>
    <cellStyle name="Linked Cell 9" xfId="8817"/>
    <cellStyle name="Neutral 10" xfId="8818"/>
    <cellStyle name="Neutral 11" xfId="8819"/>
    <cellStyle name="Neutral 2" xfId="8820"/>
    <cellStyle name="Neutral 2 2" xfId="8821"/>
    <cellStyle name="Neutral 2 2 2" xfId="8822"/>
    <cellStyle name="Neutral 2 2 3" xfId="8823"/>
    <cellStyle name="Neutral 2 2_T-straight with PEDs adjustor" xfId="8824"/>
    <cellStyle name="Neutral 2 3" xfId="8825"/>
    <cellStyle name="Neutral 3" xfId="8826"/>
    <cellStyle name="Neutral 3 2" xfId="8827"/>
    <cellStyle name="Neutral 4" xfId="8828"/>
    <cellStyle name="Neutral 4 2" xfId="8829"/>
    <cellStyle name="Neutral 5" xfId="8830"/>
    <cellStyle name="Neutral 6" xfId="8831"/>
    <cellStyle name="Neutral 7" xfId="8832"/>
    <cellStyle name="Neutral 8" xfId="8833"/>
    <cellStyle name="Neutral 9" xfId="8834"/>
    <cellStyle name="Normal" xfId="0" builtinId="0"/>
    <cellStyle name="Normal 10" xfId="68"/>
    <cellStyle name="Normal 10 10" xfId="8835"/>
    <cellStyle name="Normal 10 10 2" xfId="8836"/>
    <cellStyle name="Normal 10 10 3" xfId="8837"/>
    <cellStyle name="Normal 10 11" xfId="8838"/>
    <cellStyle name="Normal 10 12" xfId="8839"/>
    <cellStyle name="Normal 10 2" xfId="8840"/>
    <cellStyle name="Normal 10 2 10" xfId="8841"/>
    <cellStyle name="Normal 10 2 11" xfId="8842"/>
    <cellStyle name="Normal 10 2 2" xfId="8843"/>
    <cellStyle name="Normal 10 2 2 10" xfId="8844"/>
    <cellStyle name="Normal 10 2 2 2" xfId="8845"/>
    <cellStyle name="Normal 10 2 2 2 2" xfId="8846"/>
    <cellStyle name="Normal 10 2 2 2 2 2" xfId="8847"/>
    <cellStyle name="Normal 10 2 2 2 2 2 2" xfId="8848"/>
    <cellStyle name="Normal 10 2 2 2 2 2 2 2" xfId="8849"/>
    <cellStyle name="Normal 10 2 2 2 2 2 3" xfId="8850"/>
    <cellStyle name="Normal 10 2 2 2 2 3" xfId="8851"/>
    <cellStyle name="Normal 10 2 2 2 2 3 2" xfId="8852"/>
    <cellStyle name="Normal 10 2 2 2 2 3 2 2" xfId="8853"/>
    <cellStyle name="Normal 10 2 2 2 2 3 3" xfId="8854"/>
    <cellStyle name="Normal 10 2 2 2 2 4" xfId="8855"/>
    <cellStyle name="Normal 10 2 2 2 2 4 2" xfId="8856"/>
    <cellStyle name="Normal 10 2 2 2 2 5" xfId="8857"/>
    <cellStyle name="Normal 10 2 2 2 2_T-straight with PEDs adjustor" xfId="8858"/>
    <cellStyle name="Normal 10 2 2 2 3" xfId="8859"/>
    <cellStyle name="Normal 10 2 2 2 3 2" xfId="8860"/>
    <cellStyle name="Normal 10 2 2 2 3 2 2" xfId="8861"/>
    <cellStyle name="Normal 10 2 2 2 3 3" xfId="8862"/>
    <cellStyle name="Normal 10 2 2 2 4" xfId="8863"/>
    <cellStyle name="Normal 10 2 2 2 4 2" xfId="8864"/>
    <cellStyle name="Normal 10 2 2 2 4 2 2" xfId="8865"/>
    <cellStyle name="Normal 10 2 2 2 4 3" xfId="8866"/>
    <cellStyle name="Normal 10 2 2 2 5" xfId="8867"/>
    <cellStyle name="Normal 10 2 2 2 5 2" xfId="8868"/>
    <cellStyle name="Normal 10 2 2 2 6" xfId="8869"/>
    <cellStyle name="Normal 10 2 2 2_T-straight with PEDs adjustor" xfId="8870"/>
    <cellStyle name="Normal 10 2 2 3" xfId="8871"/>
    <cellStyle name="Normal 10 2 2 3 2" xfId="8872"/>
    <cellStyle name="Normal 10 2 2 3 2 2" xfId="8873"/>
    <cellStyle name="Normal 10 2 2 3 2 2 2" xfId="8874"/>
    <cellStyle name="Normal 10 2 2 3 2 3" xfId="8875"/>
    <cellStyle name="Normal 10 2 2 3 3" xfId="8876"/>
    <cellStyle name="Normal 10 2 2 3 3 2" xfId="8877"/>
    <cellStyle name="Normal 10 2 2 3 3 2 2" xfId="8878"/>
    <cellStyle name="Normal 10 2 2 3 3 3" xfId="8879"/>
    <cellStyle name="Normal 10 2 2 3 4" xfId="8880"/>
    <cellStyle name="Normal 10 2 2 3 4 2" xfId="8881"/>
    <cellStyle name="Normal 10 2 2 3 5" xfId="8882"/>
    <cellStyle name="Normal 10 2 2 3_T-straight with PEDs adjustor" xfId="8883"/>
    <cellStyle name="Normal 10 2 2 4" xfId="8884"/>
    <cellStyle name="Normal 10 2 2 4 2" xfId="8885"/>
    <cellStyle name="Normal 10 2 2 4 2 2" xfId="8886"/>
    <cellStyle name="Normal 10 2 2 4 3" xfId="8887"/>
    <cellStyle name="Normal 10 2 2 5" xfId="8888"/>
    <cellStyle name="Normal 10 2 2 5 2" xfId="8889"/>
    <cellStyle name="Normal 10 2 2 5 2 2" xfId="8890"/>
    <cellStyle name="Normal 10 2 2 5 3" xfId="8891"/>
    <cellStyle name="Normal 10 2 2 6" xfId="8892"/>
    <cellStyle name="Normal 10 2 2 6 2" xfId="8893"/>
    <cellStyle name="Normal 10 2 2 7" xfId="8894"/>
    <cellStyle name="Normal 10 2 2 8" xfId="8895"/>
    <cellStyle name="Normal 10 2 2 9" xfId="8896"/>
    <cellStyle name="Normal 10 2 2_T-straight with PEDs adjustor" xfId="8897"/>
    <cellStyle name="Normal 10 2 3" xfId="8898"/>
    <cellStyle name="Normal 10 2 3 2" xfId="8899"/>
    <cellStyle name="Normal 10 2 3 2 2" xfId="8900"/>
    <cellStyle name="Normal 10 2 3 2 2 2" xfId="8901"/>
    <cellStyle name="Normal 10 2 3 2 2 2 2" xfId="8902"/>
    <cellStyle name="Normal 10 2 3 2 2 3" xfId="8903"/>
    <cellStyle name="Normal 10 2 3 2 3" xfId="8904"/>
    <cellStyle name="Normal 10 2 3 2 3 2" xfId="8905"/>
    <cellStyle name="Normal 10 2 3 2 3 2 2" xfId="8906"/>
    <cellStyle name="Normal 10 2 3 2 3 3" xfId="8907"/>
    <cellStyle name="Normal 10 2 3 2 4" xfId="8908"/>
    <cellStyle name="Normal 10 2 3 2 4 2" xfId="8909"/>
    <cellStyle name="Normal 10 2 3 2 5" xfId="8910"/>
    <cellStyle name="Normal 10 2 3 2_T-straight with PEDs adjustor" xfId="8911"/>
    <cellStyle name="Normal 10 2 3 3" xfId="8912"/>
    <cellStyle name="Normal 10 2 3 3 2" xfId="8913"/>
    <cellStyle name="Normal 10 2 3 3 2 2" xfId="8914"/>
    <cellStyle name="Normal 10 2 3 3 3" xfId="8915"/>
    <cellStyle name="Normal 10 2 3 4" xfId="8916"/>
    <cellStyle name="Normal 10 2 3 4 2" xfId="8917"/>
    <cellStyle name="Normal 10 2 3 4 2 2" xfId="8918"/>
    <cellStyle name="Normal 10 2 3 4 3" xfId="8919"/>
    <cellStyle name="Normal 10 2 3 5" xfId="8920"/>
    <cellStyle name="Normal 10 2 3 5 2" xfId="8921"/>
    <cellStyle name="Normal 10 2 3 6" xfId="8922"/>
    <cellStyle name="Normal 10 2 3_T-straight with PEDs adjustor" xfId="8923"/>
    <cellStyle name="Normal 10 2 4" xfId="8924"/>
    <cellStyle name="Normal 10 2 4 2" xfId="8925"/>
    <cellStyle name="Normal 10 2 4 2 2" xfId="8926"/>
    <cellStyle name="Normal 10 2 4 2 2 2" xfId="8927"/>
    <cellStyle name="Normal 10 2 4 2 3" xfId="8928"/>
    <cellStyle name="Normal 10 2 4 3" xfId="8929"/>
    <cellStyle name="Normal 10 2 4 3 2" xfId="8930"/>
    <cellStyle name="Normal 10 2 4 3 2 2" xfId="8931"/>
    <cellStyle name="Normal 10 2 4 3 3" xfId="8932"/>
    <cellStyle name="Normal 10 2 4 4" xfId="8933"/>
    <cellStyle name="Normal 10 2 4 4 2" xfId="8934"/>
    <cellStyle name="Normal 10 2 4 5" xfId="8935"/>
    <cellStyle name="Normal 10 2 4_T-straight with PEDs adjustor" xfId="8936"/>
    <cellStyle name="Normal 10 2 5" xfId="8937"/>
    <cellStyle name="Normal 10 2 5 2" xfId="8938"/>
    <cellStyle name="Normal 10 2 5 2 2" xfId="8939"/>
    <cellStyle name="Normal 10 2 5 3" xfId="8940"/>
    <cellStyle name="Normal 10 2 6" xfId="8941"/>
    <cellStyle name="Normal 10 2 6 2" xfId="8942"/>
    <cellStyle name="Normal 10 2 6 2 2" xfId="8943"/>
    <cellStyle name="Normal 10 2 6 3" xfId="8944"/>
    <cellStyle name="Normal 10 2 7" xfId="8945"/>
    <cellStyle name="Normal 10 2 7 2" xfId="8946"/>
    <cellStyle name="Normal 10 2 8" xfId="8947"/>
    <cellStyle name="Normal 10 2 9" xfId="8948"/>
    <cellStyle name="Normal 10 2_T-straight with PEDs adjustor" xfId="8949"/>
    <cellStyle name="Normal 10 3" xfId="8950"/>
    <cellStyle name="Normal 10 3 10" xfId="8951"/>
    <cellStyle name="Normal 10 3 11" xfId="8952"/>
    <cellStyle name="Normal 10 3 12" xfId="8953"/>
    <cellStyle name="Normal 10 3 13" xfId="8954"/>
    <cellStyle name="Normal 10 3 2" xfId="8955"/>
    <cellStyle name="Normal 10 3 2 2" xfId="8956"/>
    <cellStyle name="Normal 10 3 2 2 2" xfId="8957"/>
    <cellStyle name="Normal 10 3 2 2 2 2" xfId="8958"/>
    <cellStyle name="Normal 10 3 2 2 2 2 2" xfId="8959"/>
    <cellStyle name="Normal 10 3 2 2 2 2 3" xfId="8960"/>
    <cellStyle name="Normal 10 3 2 2 2 3" xfId="8961"/>
    <cellStyle name="Normal 10 3 2 2 2 4" xfId="8962"/>
    <cellStyle name="Normal 10 3 2 2 3" xfId="8963"/>
    <cellStyle name="Normal 10 3 2 2 3 2" xfId="8964"/>
    <cellStyle name="Normal 10 3 2 2 3 2 2" xfId="8965"/>
    <cellStyle name="Normal 10 3 2 2 3 3" xfId="8966"/>
    <cellStyle name="Normal 10 3 2 2 3 4" xfId="8967"/>
    <cellStyle name="Normal 10 3 2 2 4" xfId="8968"/>
    <cellStyle name="Normal 10 3 2 2 4 2" xfId="8969"/>
    <cellStyle name="Normal 10 3 2 2 5" xfId="8970"/>
    <cellStyle name="Normal 10 3 2 2 6" xfId="8971"/>
    <cellStyle name="Normal 10 3 2 2_T-straight with PEDs adjustor" xfId="8972"/>
    <cellStyle name="Normal 10 3 2 3" xfId="8973"/>
    <cellStyle name="Normal 10 3 2 3 2" xfId="8974"/>
    <cellStyle name="Normal 10 3 2 3 2 2" xfId="8975"/>
    <cellStyle name="Normal 10 3 2 3 2 3" xfId="8976"/>
    <cellStyle name="Normal 10 3 2 3 3" xfId="8977"/>
    <cellStyle name="Normal 10 3 2 3 4" xfId="8978"/>
    <cellStyle name="Normal 10 3 2 4" xfId="8979"/>
    <cellStyle name="Normal 10 3 2 4 2" xfId="8980"/>
    <cellStyle name="Normal 10 3 2 4 2 2" xfId="8981"/>
    <cellStyle name="Normal 10 3 2 4 3" xfId="8982"/>
    <cellStyle name="Normal 10 3 2 4 4" xfId="8983"/>
    <cellStyle name="Normal 10 3 2 5" xfId="8984"/>
    <cellStyle name="Normal 10 3 2 5 2" xfId="8985"/>
    <cellStyle name="Normal 10 3 2 6" xfId="8986"/>
    <cellStyle name="Normal 10 3 2 7" xfId="8987"/>
    <cellStyle name="Normal 10 3 2_T-straight with PEDs adjustor" xfId="8988"/>
    <cellStyle name="Normal 10 3 3" xfId="8989"/>
    <cellStyle name="Normal 10 3 3 2" xfId="8990"/>
    <cellStyle name="Normal 10 3 3 2 2" xfId="8991"/>
    <cellStyle name="Normal 10 3 3 2 2 2" xfId="8992"/>
    <cellStyle name="Normal 10 3 3 2 2 3" xfId="8993"/>
    <cellStyle name="Normal 10 3 3 2 3" xfId="8994"/>
    <cellStyle name="Normal 10 3 3 2 4" xfId="8995"/>
    <cellStyle name="Normal 10 3 3 3" xfId="8996"/>
    <cellStyle name="Normal 10 3 3 3 2" xfId="8997"/>
    <cellStyle name="Normal 10 3 3 3 2 2" xfId="8998"/>
    <cellStyle name="Normal 10 3 3 3 3" xfId="8999"/>
    <cellStyle name="Normal 10 3 3 3 4" xfId="9000"/>
    <cellStyle name="Normal 10 3 3 4" xfId="9001"/>
    <cellStyle name="Normal 10 3 3 4 2" xfId="9002"/>
    <cellStyle name="Normal 10 3 3 5" xfId="9003"/>
    <cellStyle name="Normal 10 3 3 6" xfId="9004"/>
    <cellStyle name="Normal 10 3 3_T-straight with PEDs adjustor" xfId="9005"/>
    <cellStyle name="Normal 10 3 4" xfId="9006"/>
    <cellStyle name="Normal 10 3 4 2" xfId="9007"/>
    <cellStyle name="Normal 10 3 4 2 2" xfId="9008"/>
    <cellStyle name="Normal 10 3 4 2 2 2" xfId="9009"/>
    <cellStyle name="Normal 10 3 4 2 3" xfId="9010"/>
    <cellStyle name="Normal 10 3 4 2 4" xfId="9011"/>
    <cellStyle name="Normal 10 3 4 3" xfId="9012"/>
    <cellStyle name="Normal 10 3 4 3 2" xfId="9013"/>
    <cellStyle name="Normal 10 3 4 4" xfId="9014"/>
    <cellStyle name="Normal 10 3 4 5" xfId="9015"/>
    <cellStyle name="Normal 10 3 5" xfId="9016"/>
    <cellStyle name="Normal 10 3 5 2" xfId="9017"/>
    <cellStyle name="Normal 10 3 5 2 2" xfId="9018"/>
    <cellStyle name="Normal 10 3 5 2 3" xfId="9019"/>
    <cellStyle name="Normal 10 3 5 3" xfId="9020"/>
    <cellStyle name="Normal 10 3 5 4" xfId="9021"/>
    <cellStyle name="Normal 10 3 6" xfId="9022"/>
    <cellStyle name="Normal 10 3 6 2" xfId="9023"/>
    <cellStyle name="Normal 10 3 6 3" xfId="9024"/>
    <cellStyle name="Normal 10 3 7" xfId="9025"/>
    <cellStyle name="Normal 10 3 7 2" xfId="9026"/>
    <cellStyle name="Normal 10 3 8" xfId="9027"/>
    <cellStyle name="Normal 10 3 8 2" xfId="9028"/>
    <cellStyle name="Normal 10 3 9" xfId="9029"/>
    <cellStyle name="Normal 10 3_T-straight with PEDs adjustor" xfId="9030"/>
    <cellStyle name="Normal 10 4" xfId="9031"/>
    <cellStyle name="Normal 10 4 10" xfId="9032"/>
    <cellStyle name="Normal 10 4 2" xfId="9033"/>
    <cellStyle name="Normal 10 4 2 2" xfId="9034"/>
    <cellStyle name="Normal 10 4 2 2 2" xfId="9035"/>
    <cellStyle name="Normal 10 4 2 2 2 2" xfId="9036"/>
    <cellStyle name="Normal 10 4 2 2 2 2 2" xfId="9037"/>
    <cellStyle name="Normal 10 4 2 2 2 3" xfId="9038"/>
    <cellStyle name="Normal 10 4 2 2 3" xfId="9039"/>
    <cellStyle name="Normal 10 4 2 2 3 2" xfId="9040"/>
    <cellStyle name="Normal 10 4 2 2 3 2 2" xfId="9041"/>
    <cellStyle name="Normal 10 4 2 2 3 3" xfId="9042"/>
    <cellStyle name="Normal 10 4 2 2 4" xfId="9043"/>
    <cellStyle name="Normal 10 4 2 2 4 2" xfId="9044"/>
    <cellStyle name="Normal 10 4 2 2 5" xfId="9045"/>
    <cellStyle name="Normal 10 4 2 2_T-straight with PEDs adjustor" xfId="9046"/>
    <cellStyle name="Normal 10 4 2 3" xfId="9047"/>
    <cellStyle name="Normal 10 4 2 3 2" xfId="9048"/>
    <cellStyle name="Normal 10 4 2 3 2 2" xfId="9049"/>
    <cellStyle name="Normal 10 4 2 3 3" xfId="9050"/>
    <cellStyle name="Normal 10 4 2 4" xfId="9051"/>
    <cellStyle name="Normal 10 4 2 4 2" xfId="9052"/>
    <cellStyle name="Normal 10 4 2 4 2 2" xfId="9053"/>
    <cellStyle name="Normal 10 4 2 4 3" xfId="9054"/>
    <cellStyle name="Normal 10 4 2 5" xfId="9055"/>
    <cellStyle name="Normal 10 4 2 5 2" xfId="9056"/>
    <cellStyle name="Normal 10 4 2 6" xfId="9057"/>
    <cellStyle name="Normal 10 4 2_T-straight with PEDs adjustor" xfId="9058"/>
    <cellStyle name="Normal 10 4 3" xfId="9059"/>
    <cellStyle name="Normal 10 4 3 2" xfId="9060"/>
    <cellStyle name="Normal 10 4 3 2 2" xfId="9061"/>
    <cellStyle name="Normal 10 4 3 2 2 2" xfId="9062"/>
    <cellStyle name="Normal 10 4 3 2 3" xfId="9063"/>
    <cellStyle name="Normal 10 4 3 3" xfId="9064"/>
    <cellStyle name="Normal 10 4 3 3 2" xfId="9065"/>
    <cellStyle name="Normal 10 4 3 3 2 2" xfId="9066"/>
    <cellStyle name="Normal 10 4 3 3 3" xfId="9067"/>
    <cellStyle name="Normal 10 4 3 4" xfId="9068"/>
    <cellStyle name="Normal 10 4 3 4 2" xfId="9069"/>
    <cellStyle name="Normal 10 4 3 5" xfId="9070"/>
    <cellStyle name="Normal 10 4 3_T-straight with PEDs adjustor" xfId="9071"/>
    <cellStyle name="Normal 10 4 4" xfId="9072"/>
    <cellStyle name="Normal 10 4 4 2" xfId="9073"/>
    <cellStyle name="Normal 10 4 4 2 2" xfId="9074"/>
    <cellStyle name="Normal 10 4 4 3" xfId="9075"/>
    <cellStyle name="Normal 10 4 5" xfId="9076"/>
    <cellStyle name="Normal 10 4 5 2" xfId="9077"/>
    <cellStyle name="Normal 10 4 5 2 2" xfId="9078"/>
    <cellStyle name="Normal 10 4 5 3" xfId="9079"/>
    <cellStyle name="Normal 10 4 6" xfId="9080"/>
    <cellStyle name="Normal 10 4 6 2" xfId="9081"/>
    <cellStyle name="Normal 10 4 7" xfId="9082"/>
    <cellStyle name="Normal 10 4 8" xfId="9083"/>
    <cellStyle name="Normal 10 4 9" xfId="9084"/>
    <cellStyle name="Normal 10 4_T-straight with PEDs adjustor" xfId="9085"/>
    <cellStyle name="Normal 10 5" xfId="9086"/>
    <cellStyle name="Normal 10 5 2" xfId="9087"/>
    <cellStyle name="Normal 10 5 2 2" xfId="9088"/>
    <cellStyle name="Normal 10 5 2 2 2" xfId="9089"/>
    <cellStyle name="Normal 10 5 2 2 2 2" xfId="9090"/>
    <cellStyle name="Normal 10 5 2 2 2 2 2" xfId="9091"/>
    <cellStyle name="Normal 10 5 2 2 2 3" xfId="9092"/>
    <cellStyle name="Normal 10 5 2 2 3" xfId="9093"/>
    <cellStyle name="Normal 10 5 2 2 3 2" xfId="9094"/>
    <cellStyle name="Normal 10 5 2 2 3 2 2" xfId="9095"/>
    <cellStyle name="Normal 10 5 2 2 3 3" xfId="9096"/>
    <cellStyle name="Normal 10 5 2 2 4" xfId="9097"/>
    <cellStyle name="Normal 10 5 2 2 4 2" xfId="9098"/>
    <cellStyle name="Normal 10 5 2 2 5" xfId="9099"/>
    <cellStyle name="Normal 10 5 2 2_T-straight with PEDs adjustor" xfId="9100"/>
    <cellStyle name="Normal 10 5 2 3" xfId="9101"/>
    <cellStyle name="Normal 10 5 2 3 2" xfId="9102"/>
    <cellStyle name="Normal 10 5 2 3 2 2" xfId="9103"/>
    <cellStyle name="Normal 10 5 2 3 3" xfId="9104"/>
    <cellStyle name="Normal 10 5 2 4" xfId="9105"/>
    <cellStyle name="Normal 10 5 2 4 2" xfId="9106"/>
    <cellStyle name="Normal 10 5 2 4 2 2" xfId="9107"/>
    <cellStyle name="Normal 10 5 2 4 3" xfId="9108"/>
    <cellStyle name="Normal 10 5 2 5" xfId="9109"/>
    <cellStyle name="Normal 10 5 2 5 2" xfId="9110"/>
    <cellStyle name="Normal 10 5 2 6" xfId="9111"/>
    <cellStyle name="Normal 10 5 2_T-straight with PEDs adjustor" xfId="9112"/>
    <cellStyle name="Normal 10 5 3" xfId="9113"/>
    <cellStyle name="Normal 10 5 3 2" xfId="9114"/>
    <cellStyle name="Normal 10 5 3 2 2" xfId="9115"/>
    <cellStyle name="Normal 10 5 3 2 2 2" xfId="9116"/>
    <cellStyle name="Normal 10 5 3 2 3" xfId="9117"/>
    <cellStyle name="Normal 10 5 3 3" xfId="9118"/>
    <cellStyle name="Normal 10 5 3 3 2" xfId="9119"/>
    <cellStyle name="Normal 10 5 3 3 2 2" xfId="9120"/>
    <cellStyle name="Normal 10 5 3 3 3" xfId="9121"/>
    <cellStyle name="Normal 10 5 3 4" xfId="9122"/>
    <cellStyle name="Normal 10 5 3 4 2" xfId="9123"/>
    <cellStyle name="Normal 10 5 3 5" xfId="9124"/>
    <cellStyle name="Normal 10 5 3_T-straight with PEDs adjustor" xfId="9125"/>
    <cellStyle name="Normal 10 5 4" xfId="9126"/>
    <cellStyle name="Normal 10 5 4 2" xfId="9127"/>
    <cellStyle name="Normal 10 5 4 2 2" xfId="9128"/>
    <cellStyle name="Normal 10 5 4 3" xfId="9129"/>
    <cellStyle name="Normal 10 5 5" xfId="9130"/>
    <cellStyle name="Normal 10 5 5 2" xfId="9131"/>
    <cellStyle name="Normal 10 5 5 2 2" xfId="9132"/>
    <cellStyle name="Normal 10 5 5 3" xfId="9133"/>
    <cellStyle name="Normal 10 5 6" xfId="9134"/>
    <cellStyle name="Normal 10 5 6 2" xfId="9135"/>
    <cellStyle name="Normal 10 5 7" xfId="9136"/>
    <cellStyle name="Normal 10 5_T-straight with PEDs adjustor" xfId="9137"/>
    <cellStyle name="Normal 10 6" xfId="9138"/>
    <cellStyle name="Normal 10 6 2" xfId="9139"/>
    <cellStyle name="Normal 10 6 2 2" xfId="9140"/>
    <cellStyle name="Normal 10 6 2 2 2" xfId="9141"/>
    <cellStyle name="Normal 10 6 2 2 2 2" xfId="9142"/>
    <cellStyle name="Normal 10 6 2 2 3" xfId="9143"/>
    <cellStyle name="Normal 10 6 2 3" xfId="9144"/>
    <cellStyle name="Normal 10 6 2 3 2" xfId="9145"/>
    <cellStyle name="Normal 10 6 2 3 2 2" xfId="9146"/>
    <cellStyle name="Normal 10 6 2 3 3" xfId="9147"/>
    <cellStyle name="Normal 10 6 2 4" xfId="9148"/>
    <cellStyle name="Normal 10 6 2 4 2" xfId="9149"/>
    <cellStyle name="Normal 10 6 2 5" xfId="9150"/>
    <cellStyle name="Normal 10 6 2_T-straight with PEDs adjustor" xfId="9151"/>
    <cellStyle name="Normal 10 6 3" xfId="9152"/>
    <cellStyle name="Normal 10 6 3 2" xfId="9153"/>
    <cellStyle name="Normal 10 6 3 2 2" xfId="9154"/>
    <cellStyle name="Normal 10 6 3 3" xfId="9155"/>
    <cellStyle name="Normal 10 6 4" xfId="9156"/>
    <cellStyle name="Normal 10 6 4 2" xfId="9157"/>
    <cellStyle name="Normal 10 6 4 2 2" xfId="9158"/>
    <cellStyle name="Normal 10 6 4 3" xfId="9159"/>
    <cellStyle name="Normal 10 6 5" xfId="9160"/>
    <cellStyle name="Normal 10 6 5 2" xfId="9161"/>
    <cellStyle name="Normal 10 6 6" xfId="9162"/>
    <cellStyle name="Normal 10 6_T-straight with PEDs adjustor" xfId="9163"/>
    <cellStyle name="Normal 10 7" xfId="9164"/>
    <cellStyle name="Normal 10 7 2" xfId="9165"/>
    <cellStyle name="Normal 10 7 2 2" xfId="9166"/>
    <cellStyle name="Normal 10 7 2 2 2" xfId="9167"/>
    <cellStyle name="Normal 10 7 2 3" xfId="9168"/>
    <cellStyle name="Normal 10 7 3" xfId="9169"/>
    <cellStyle name="Normal 10 7 3 2" xfId="9170"/>
    <cellStyle name="Normal 10 7 3 2 2" xfId="9171"/>
    <cellStyle name="Normal 10 7 3 3" xfId="9172"/>
    <cellStyle name="Normal 10 7 4" xfId="9173"/>
    <cellStyle name="Normal 10 7 4 2" xfId="9174"/>
    <cellStyle name="Normal 10 7 5" xfId="9175"/>
    <cellStyle name="Normal 10 7_T-straight with PEDs adjustor" xfId="9176"/>
    <cellStyle name="Normal 10 8" xfId="9177"/>
    <cellStyle name="Normal 10 8 2" xfId="9178"/>
    <cellStyle name="Normal 10 8 2 2" xfId="9179"/>
    <cellStyle name="Normal 10 8 3" xfId="9180"/>
    <cellStyle name="Normal 10 9" xfId="9181"/>
    <cellStyle name="Normal 10 9 2" xfId="9182"/>
    <cellStyle name="Normal 10 9 2 2" xfId="9183"/>
    <cellStyle name="Normal 10 9 3" xfId="9184"/>
    <cellStyle name="Normal 10_T-straight with PEDs adjustor" xfId="9185"/>
    <cellStyle name="Normal 11" xfId="9186"/>
    <cellStyle name="Normal 11 10" xfId="9187"/>
    <cellStyle name="Normal 11 10 2" xfId="9188"/>
    <cellStyle name="Normal 11 11" xfId="9189"/>
    <cellStyle name="Normal 11 2" xfId="9190"/>
    <cellStyle name="Normal 11 2 2" xfId="9191"/>
    <cellStyle name="Normal 11 2 3" xfId="9192"/>
    <cellStyle name="Normal 11 3" xfId="9193"/>
    <cellStyle name="Normal 11 3 10" xfId="9194"/>
    <cellStyle name="Normal 11 3 2" xfId="9195"/>
    <cellStyle name="Normal 11 3 2 2" xfId="9196"/>
    <cellStyle name="Normal 11 3 2 2 2" xfId="9197"/>
    <cellStyle name="Normal 11 3 2 2 2 2" xfId="9198"/>
    <cellStyle name="Normal 11 3 2 2 2 2 2" xfId="9199"/>
    <cellStyle name="Normal 11 3 2 2 2 2 2 2" xfId="9200"/>
    <cellStyle name="Normal 11 3 2 2 2 2 2 2 2" xfId="9201"/>
    <cellStyle name="Normal 11 3 2 2 2 2 2 3" xfId="9202"/>
    <cellStyle name="Normal 11 3 2 2 2 2 3" xfId="9203"/>
    <cellStyle name="Normal 11 3 2 2 2 2 3 2" xfId="9204"/>
    <cellStyle name="Normal 11 3 2 2 2 2 4" xfId="9205"/>
    <cellStyle name="Normal 11 3 2 2 2 3" xfId="9206"/>
    <cellStyle name="Normal 11 3 2 2 2 3 2" xfId="9207"/>
    <cellStyle name="Normal 11 3 2 2 2 3 2 2" xfId="9208"/>
    <cellStyle name="Normal 11 3 2 2 2 3 3" xfId="9209"/>
    <cellStyle name="Normal 11 3 2 2 2 4" xfId="9210"/>
    <cellStyle name="Normal 11 3 2 2 2 4 2" xfId="9211"/>
    <cellStyle name="Normal 11 3 2 2 2 5" xfId="9212"/>
    <cellStyle name="Normal 11 3 2 2 3" xfId="9213"/>
    <cellStyle name="Normal 11 3 2 2 3 2" xfId="9214"/>
    <cellStyle name="Normal 11 3 2 2 3 2 2" xfId="9215"/>
    <cellStyle name="Normal 11 3 2 2 3 2 2 2" xfId="9216"/>
    <cellStyle name="Normal 11 3 2 2 3 2 3" xfId="9217"/>
    <cellStyle name="Normal 11 3 2 2 3 3" xfId="9218"/>
    <cellStyle name="Normal 11 3 2 2 3 3 2" xfId="9219"/>
    <cellStyle name="Normal 11 3 2 2 3 4" xfId="9220"/>
    <cellStyle name="Normal 11 3 2 2 4" xfId="9221"/>
    <cellStyle name="Normal 11 3 2 2 4 2" xfId="9222"/>
    <cellStyle name="Normal 11 3 2 2 4 2 2" xfId="9223"/>
    <cellStyle name="Normal 11 3 2 2 4 2 2 2" xfId="9224"/>
    <cellStyle name="Normal 11 3 2 2 4 2 3" xfId="9225"/>
    <cellStyle name="Normal 11 3 2 2 4 3" xfId="9226"/>
    <cellStyle name="Normal 11 3 2 2 4 3 2" xfId="9227"/>
    <cellStyle name="Normal 11 3 2 2 4 4" xfId="9228"/>
    <cellStyle name="Normal 11 3 2 2 5" xfId="9229"/>
    <cellStyle name="Normal 11 3 2 2 5 2" xfId="9230"/>
    <cellStyle name="Normal 11 3 2 2 5 2 2" xfId="9231"/>
    <cellStyle name="Normal 11 3 2 2 5 3" xfId="9232"/>
    <cellStyle name="Normal 11 3 2 2 6" xfId="9233"/>
    <cellStyle name="Normal 11 3 2 2 6 2" xfId="9234"/>
    <cellStyle name="Normal 11 3 2 2 7" xfId="9235"/>
    <cellStyle name="Normal 11 3 2 2 7 2" xfId="9236"/>
    <cellStyle name="Normal 11 3 2 2 8" xfId="9237"/>
    <cellStyle name="Normal 11 3 2 3" xfId="9238"/>
    <cellStyle name="Normal 11 3 2 3 2" xfId="9239"/>
    <cellStyle name="Normal 11 3 2 3 2 2" xfId="9240"/>
    <cellStyle name="Normal 11 3 2 3 2 2 2" xfId="9241"/>
    <cellStyle name="Normal 11 3 2 3 2 2 2 2" xfId="9242"/>
    <cellStyle name="Normal 11 3 2 3 2 2 3" xfId="9243"/>
    <cellStyle name="Normal 11 3 2 3 2 3" xfId="9244"/>
    <cellStyle name="Normal 11 3 2 3 2 3 2" xfId="9245"/>
    <cellStyle name="Normal 11 3 2 3 2 4" xfId="9246"/>
    <cellStyle name="Normal 11 3 2 3 3" xfId="9247"/>
    <cellStyle name="Normal 11 3 2 3 3 2" xfId="9248"/>
    <cellStyle name="Normal 11 3 2 3 3 2 2" xfId="9249"/>
    <cellStyle name="Normal 11 3 2 3 3 3" xfId="9250"/>
    <cellStyle name="Normal 11 3 2 3 4" xfId="9251"/>
    <cellStyle name="Normal 11 3 2 3 4 2" xfId="9252"/>
    <cellStyle name="Normal 11 3 2 3 5" xfId="9253"/>
    <cellStyle name="Normal 11 3 2 4" xfId="9254"/>
    <cellStyle name="Normal 11 3 2 4 2" xfId="9255"/>
    <cellStyle name="Normal 11 3 2 4 2 2" xfId="9256"/>
    <cellStyle name="Normal 11 3 2 4 2 2 2" xfId="9257"/>
    <cellStyle name="Normal 11 3 2 4 2 3" xfId="9258"/>
    <cellStyle name="Normal 11 3 2 4 3" xfId="9259"/>
    <cellStyle name="Normal 11 3 2 4 3 2" xfId="9260"/>
    <cellStyle name="Normal 11 3 2 4 4" xfId="9261"/>
    <cellStyle name="Normal 11 3 2 5" xfId="9262"/>
    <cellStyle name="Normal 11 3 2 5 2" xfId="9263"/>
    <cellStyle name="Normal 11 3 2 5 2 2" xfId="9264"/>
    <cellStyle name="Normal 11 3 2 5 2 2 2" xfId="9265"/>
    <cellStyle name="Normal 11 3 2 5 2 3" xfId="9266"/>
    <cellStyle name="Normal 11 3 2 5 3" xfId="9267"/>
    <cellStyle name="Normal 11 3 2 5 3 2" xfId="9268"/>
    <cellStyle name="Normal 11 3 2 5 4" xfId="9269"/>
    <cellStyle name="Normal 11 3 2 6" xfId="9270"/>
    <cellStyle name="Normal 11 3 2 6 2" xfId="9271"/>
    <cellStyle name="Normal 11 3 2 6 2 2" xfId="9272"/>
    <cellStyle name="Normal 11 3 2 6 3" xfId="9273"/>
    <cellStyle name="Normal 11 3 2 7" xfId="9274"/>
    <cellStyle name="Normal 11 3 2 7 2" xfId="9275"/>
    <cellStyle name="Normal 11 3 2 8" xfId="9276"/>
    <cellStyle name="Normal 11 3 2 8 2" xfId="9277"/>
    <cellStyle name="Normal 11 3 2 9" xfId="9278"/>
    <cellStyle name="Normal 11 3 3" xfId="9279"/>
    <cellStyle name="Normal 11 3 3 2" xfId="9280"/>
    <cellStyle name="Normal 11 3 3 2 2" xfId="9281"/>
    <cellStyle name="Normal 11 3 3 2 2 2" xfId="9282"/>
    <cellStyle name="Normal 11 3 3 2 2 2 2" xfId="9283"/>
    <cellStyle name="Normal 11 3 3 2 2 2 2 2" xfId="9284"/>
    <cellStyle name="Normal 11 3 3 2 2 2 3" xfId="9285"/>
    <cellStyle name="Normal 11 3 3 2 2 3" xfId="9286"/>
    <cellStyle name="Normal 11 3 3 2 2 3 2" xfId="9287"/>
    <cellStyle name="Normal 11 3 3 2 2 4" xfId="9288"/>
    <cellStyle name="Normal 11 3 3 2 3" xfId="9289"/>
    <cellStyle name="Normal 11 3 3 2 3 2" xfId="9290"/>
    <cellStyle name="Normal 11 3 3 2 3 2 2" xfId="9291"/>
    <cellStyle name="Normal 11 3 3 2 3 3" xfId="9292"/>
    <cellStyle name="Normal 11 3 3 2 4" xfId="9293"/>
    <cellStyle name="Normal 11 3 3 2 4 2" xfId="9294"/>
    <cellStyle name="Normal 11 3 3 2 5" xfId="9295"/>
    <cellStyle name="Normal 11 3 3 3" xfId="9296"/>
    <cellStyle name="Normal 11 3 3 3 2" xfId="9297"/>
    <cellStyle name="Normal 11 3 3 3 2 2" xfId="9298"/>
    <cellStyle name="Normal 11 3 3 3 2 2 2" xfId="9299"/>
    <cellStyle name="Normal 11 3 3 3 2 3" xfId="9300"/>
    <cellStyle name="Normal 11 3 3 3 3" xfId="9301"/>
    <cellStyle name="Normal 11 3 3 3 3 2" xfId="9302"/>
    <cellStyle name="Normal 11 3 3 3 4" xfId="9303"/>
    <cellStyle name="Normal 11 3 3 4" xfId="9304"/>
    <cellStyle name="Normal 11 3 3 4 2" xfId="9305"/>
    <cellStyle name="Normal 11 3 3 4 2 2" xfId="9306"/>
    <cellStyle name="Normal 11 3 3 4 2 2 2" xfId="9307"/>
    <cellStyle name="Normal 11 3 3 4 2 3" xfId="9308"/>
    <cellStyle name="Normal 11 3 3 4 3" xfId="9309"/>
    <cellStyle name="Normal 11 3 3 4 3 2" xfId="9310"/>
    <cellStyle name="Normal 11 3 3 4 4" xfId="9311"/>
    <cellStyle name="Normal 11 3 3 5" xfId="9312"/>
    <cellStyle name="Normal 11 3 3 5 2" xfId="9313"/>
    <cellStyle name="Normal 11 3 3 5 2 2" xfId="9314"/>
    <cellStyle name="Normal 11 3 3 5 3" xfId="9315"/>
    <cellStyle name="Normal 11 3 3 6" xfId="9316"/>
    <cellStyle name="Normal 11 3 3 6 2" xfId="9317"/>
    <cellStyle name="Normal 11 3 3 7" xfId="9318"/>
    <cellStyle name="Normal 11 3 3 7 2" xfId="9319"/>
    <cellStyle name="Normal 11 3 3 8" xfId="9320"/>
    <cellStyle name="Normal 11 3 4" xfId="9321"/>
    <cellStyle name="Normal 11 3 4 2" xfId="9322"/>
    <cellStyle name="Normal 11 3 4 2 2" xfId="9323"/>
    <cellStyle name="Normal 11 3 4 2 2 2" xfId="9324"/>
    <cellStyle name="Normal 11 3 4 2 2 2 2" xfId="9325"/>
    <cellStyle name="Normal 11 3 4 2 2 3" xfId="9326"/>
    <cellStyle name="Normal 11 3 4 2 3" xfId="9327"/>
    <cellStyle name="Normal 11 3 4 2 3 2" xfId="9328"/>
    <cellStyle name="Normal 11 3 4 2 4" xfId="9329"/>
    <cellStyle name="Normal 11 3 4 3" xfId="9330"/>
    <cellStyle name="Normal 11 3 4 3 2" xfId="9331"/>
    <cellStyle name="Normal 11 3 4 3 2 2" xfId="9332"/>
    <cellStyle name="Normal 11 3 4 3 3" xfId="9333"/>
    <cellStyle name="Normal 11 3 4 4" xfId="9334"/>
    <cellStyle name="Normal 11 3 4 4 2" xfId="9335"/>
    <cellStyle name="Normal 11 3 4 5" xfId="9336"/>
    <cellStyle name="Normal 11 3 5" xfId="9337"/>
    <cellStyle name="Normal 11 3 5 2" xfId="9338"/>
    <cellStyle name="Normal 11 3 5 2 2" xfId="9339"/>
    <cellStyle name="Normal 11 3 5 2 2 2" xfId="9340"/>
    <cellStyle name="Normal 11 3 5 2 3" xfId="9341"/>
    <cellStyle name="Normal 11 3 5 3" xfId="9342"/>
    <cellStyle name="Normal 11 3 5 3 2" xfId="9343"/>
    <cellStyle name="Normal 11 3 5 4" xfId="9344"/>
    <cellStyle name="Normal 11 3 6" xfId="9345"/>
    <cellStyle name="Normal 11 3 6 2" xfId="9346"/>
    <cellStyle name="Normal 11 3 6 2 2" xfId="9347"/>
    <cellStyle name="Normal 11 3 6 2 2 2" xfId="9348"/>
    <cellStyle name="Normal 11 3 6 2 3" xfId="9349"/>
    <cellStyle name="Normal 11 3 6 3" xfId="9350"/>
    <cellStyle name="Normal 11 3 6 3 2" xfId="9351"/>
    <cellStyle name="Normal 11 3 6 4" xfId="9352"/>
    <cellStyle name="Normal 11 3 7" xfId="9353"/>
    <cellStyle name="Normal 11 3 7 2" xfId="9354"/>
    <cellStyle name="Normal 11 3 7 2 2" xfId="9355"/>
    <cellStyle name="Normal 11 3 7 3" xfId="9356"/>
    <cellStyle name="Normal 11 3 8" xfId="9357"/>
    <cellStyle name="Normal 11 3 8 2" xfId="9358"/>
    <cellStyle name="Normal 11 3 9" xfId="9359"/>
    <cellStyle name="Normal 11 3 9 2" xfId="9360"/>
    <cellStyle name="Normal 11 4" xfId="9361"/>
    <cellStyle name="Normal 11 4 2" xfId="9362"/>
    <cellStyle name="Normal 11 4 2 2" xfId="9363"/>
    <cellStyle name="Normal 11 4 2 2 2" xfId="9364"/>
    <cellStyle name="Normal 11 4 2 2 2 2" xfId="9365"/>
    <cellStyle name="Normal 11 4 2 2 2 2 2" xfId="9366"/>
    <cellStyle name="Normal 11 4 2 2 2 2 2 2" xfId="9367"/>
    <cellStyle name="Normal 11 4 2 2 2 2 3" xfId="9368"/>
    <cellStyle name="Normal 11 4 2 2 2 3" xfId="9369"/>
    <cellStyle name="Normal 11 4 2 2 2 3 2" xfId="9370"/>
    <cellStyle name="Normal 11 4 2 2 2 4" xfId="9371"/>
    <cellStyle name="Normal 11 4 2 2 3" xfId="9372"/>
    <cellStyle name="Normal 11 4 2 2 3 2" xfId="9373"/>
    <cellStyle name="Normal 11 4 2 2 3 2 2" xfId="9374"/>
    <cellStyle name="Normal 11 4 2 2 3 3" xfId="9375"/>
    <cellStyle name="Normal 11 4 2 2 4" xfId="9376"/>
    <cellStyle name="Normal 11 4 2 2 4 2" xfId="9377"/>
    <cellStyle name="Normal 11 4 2 2 5" xfId="9378"/>
    <cellStyle name="Normal 11 4 2 3" xfId="9379"/>
    <cellStyle name="Normal 11 4 2 3 2" xfId="9380"/>
    <cellStyle name="Normal 11 4 2 3 2 2" xfId="9381"/>
    <cellStyle name="Normal 11 4 2 3 2 2 2" xfId="9382"/>
    <cellStyle name="Normal 11 4 2 3 2 3" xfId="9383"/>
    <cellStyle name="Normal 11 4 2 3 3" xfId="9384"/>
    <cellStyle name="Normal 11 4 2 3 3 2" xfId="9385"/>
    <cellStyle name="Normal 11 4 2 3 4" xfId="9386"/>
    <cellStyle name="Normal 11 4 2 4" xfId="9387"/>
    <cellStyle name="Normal 11 4 2 4 2" xfId="9388"/>
    <cellStyle name="Normal 11 4 2 4 2 2" xfId="9389"/>
    <cellStyle name="Normal 11 4 2 4 2 2 2" xfId="9390"/>
    <cellStyle name="Normal 11 4 2 4 2 3" xfId="9391"/>
    <cellStyle name="Normal 11 4 2 4 3" xfId="9392"/>
    <cellStyle name="Normal 11 4 2 4 3 2" xfId="9393"/>
    <cellStyle name="Normal 11 4 2 4 4" xfId="9394"/>
    <cellStyle name="Normal 11 4 2 5" xfId="9395"/>
    <cellStyle name="Normal 11 4 2 5 2" xfId="9396"/>
    <cellStyle name="Normal 11 4 2 5 2 2" xfId="9397"/>
    <cellStyle name="Normal 11 4 2 5 3" xfId="9398"/>
    <cellStyle name="Normal 11 4 2 6" xfId="9399"/>
    <cellStyle name="Normal 11 4 2 6 2" xfId="9400"/>
    <cellStyle name="Normal 11 4 2 7" xfId="9401"/>
    <cellStyle name="Normal 11 4 2 7 2" xfId="9402"/>
    <cellStyle name="Normal 11 4 2 8" xfId="9403"/>
    <cellStyle name="Normal 11 4 3" xfId="9404"/>
    <cellStyle name="Normal 11 4 3 2" xfId="9405"/>
    <cellStyle name="Normal 11 4 3 2 2" xfId="9406"/>
    <cellStyle name="Normal 11 4 3 2 2 2" xfId="9407"/>
    <cellStyle name="Normal 11 4 3 2 2 2 2" xfId="9408"/>
    <cellStyle name="Normal 11 4 3 2 2 3" xfId="9409"/>
    <cellStyle name="Normal 11 4 3 2 3" xfId="9410"/>
    <cellStyle name="Normal 11 4 3 2 3 2" xfId="9411"/>
    <cellStyle name="Normal 11 4 3 2 4" xfId="9412"/>
    <cellStyle name="Normal 11 4 3 3" xfId="9413"/>
    <cellStyle name="Normal 11 4 3 3 2" xfId="9414"/>
    <cellStyle name="Normal 11 4 3 3 2 2" xfId="9415"/>
    <cellStyle name="Normal 11 4 3 3 3" xfId="9416"/>
    <cellStyle name="Normal 11 4 3 4" xfId="9417"/>
    <cellStyle name="Normal 11 4 3 4 2" xfId="9418"/>
    <cellStyle name="Normal 11 4 3 5" xfId="9419"/>
    <cellStyle name="Normal 11 4 4" xfId="9420"/>
    <cellStyle name="Normal 11 4 4 2" xfId="9421"/>
    <cellStyle name="Normal 11 4 4 2 2" xfId="9422"/>
    <cellStyle name="Normal 11 4 4 2 2 2" xfId="9423"/>
    <cellStyle name="Normal 11 4 4 2 3" xfId="9424"/>
    <cellStyle name="Normal 11 4 4 3" xfId="9425"/>
    <cellStyle name="Normal 11 4 4 3 2" xfId="9426"/>
    <cellStyle name="Normal 11 4 4 4" xfId="9427"/>
    <cellStyle name="Normal 11 4 5" xfId="9428"/>
    <cellStyle name="Normal 11 4 5 2" xfId="9429"/>
    <cellStyle name="Normal 11 4 5 2 2" xfId="9430"/>
    <cellStyle name="Normal 11 4 5 2 2 2" xfId="9431"/>
    <cellStyle name="Normal 11 4 5 2 3" xfId="9432"/>
    <cellStyle name="Normal 11 4 5 3" xfId="9433"/>
    <cellStyle name="Normal 11 4 5 3 2" xfId="9434"/>
    <cellStyle name="Normal 11 4 5 4" xfId="9435"/>
    <cellStyle name="Normal 11 4 6" xfId="9436"/>
    <cellStyle name="Normal 11 4 6 2" xfId="9437"/>
    <cellStyle name="Normal 11 4 6 2 2" xfId="9438"/>
    <cellStyle name="Normal 11 4 6 3" xfId="9439"/>
    <cellStyle name="Normal 11 4 7" xfId="9440"/>
    <cellStyle name="Normal 11 4 7 2" xfId="9441"/>
    <cellStyle name="Normal 11 4 8" xfId="9442"/>
    <cellStyle name="Normal 11 4 8 2" xfId="9443"/>
    <cellStyle name="Normal 11 4 9" xfId="9444"/>
    <cellStyle name="Normal 11 5" xfId="9445"/>
    <cellStyle name="Normal 11 5 2" xfId="9446"/>
    <cellStyle name="Normal 11 5 2 2" xfId="9447"/>
    <cellStyle name="Normal 11 5 2 2 2" xfId="9448"/>
    <cellStyle name="Normal 11 5 2 2 2 2" xfId="9449"/>
    <cellStyle name="Normal 11 5 2 2 2 2 2" xfId="9450"/>
    <cellStyle name="Normal 11 5 2 2 2 3" xfId="9451"/>
    <cellStyle name="Normal 11 5 2 2 3" xfId="9452"/>
    <cellStyle name="Normal 11 5 2 2 3 2" xfId="9453"/>
    <cellStyle name="Normal 11 5 2 2 4" xfId="9454"/>
    <cellStyle name="Normal 11 5 2 3" xfId="9455"/>
    <cellStyle name="Normal 11 5 2 3 2" xfId="9456"/>
    <cellStyle name="Normal 11 5 2 3 2 2" xfId="9457"/>
    <cellStyle name="Normal 11 5 2 3 3" xfId="9458"/>
    <cellStyle name="Normal 11 5 2 4" xfId="9459"/>
    <cellStyle name="Normal 11 5 2 4 2" xfId="9460"/>
    <cellStyle name="Normal 11 5 2 5" xfId="9461"/>
    <cellStyle name="Normal 11 5 3" xfId="9462"/>
    <cellStyle name="Normal 11 5 3 2" xfId="9463"/>
    <cellStyle name="Normal 11 5 3 2 2" xfId="9464"/>
    <cellStyle name="Normal 11 5 3 2 2 2" xfId="9465"/>
    <cellStyle name="Normal 11 5 3 2 3" xfId="9466"/>
    <cellStyle name="Normal 11 5 3 3" xfId="9467"/>
    <cellStyle name="Normal 11 5 3 3 2" xfId="9468"/>
    <cellStyle name="Normal 11 5 3 4" xfId="9469"/>
    <cellStyle name="Normal 11 5 4" xfId="9470"/>
    <cellStyle name="Normal 11 5 4 2" xfId="9471"/>
    <cellStyle name="Normal 11 5 4 2 2" xfId="9472"/>
    <cellStyle name="Normal 11 5 4 2 2 2" xfId="9473"/>
    <cellStyle name="Normal 11 5 4 2 3" xfId="9474"/>
    <cellStyle name="Normal 11 5 4 3" xfId="9475"/>
    <cellStyle name="Normal 11 5 4 3 2" xfId="9476"/>
    <cellStyle name="Normal 11 5 4 4" xfId="9477"/>
    <cellStyle name="Normal 11 5 5" xfId="9478"/>
    <cellStyle name="Normal 11 5 5 2" xfId="9479"/>
    <cellStyle name="Normal 11 5 5 2 2" xfId="9480"/>
    <cellStyle name="Normal 11 5 5 3" xfId="9481"/>
    <cellStyle name="Normal 11 5 6" xfId="9482"/>
    <cellStyle name="Normal 11 5 6 2" xfId="9483"/>
    <cellStyle name="Normal 11 5 7" xfId="9484"/>
    <cellStyle name="Normal 11 5 7 2" xfId="9485"/>
    <cellStyle name="Normal 11 5 8" xfId="9486"/>
    <cellStyle name="Normal 11 6" xfId="9487"/>
    <cellStyle name="Normal 11 6 2" xfId="9488"/>
    <cellStyle name="Normal 11 6 2 2" xfId="9489"/>
    <cellStyle name="Normal 11 6 2 2 2" xfId="9490"/>
    <cellStyle name="Normal 11 6 2 2 2 2" xfId="9491"/>
    <cellStyle name="Normal 11 6 2 2 3" xfId="9492"/>
    <cellStyle name="Normal 11 6 2 3" xfId="9493"/>
    <cellStyle name="Normal 11 6 2 3 2" xfId="9494"/>
    <cellStyle name="Normal 11 6 2 4" xfId="9495"/>
    <cellStyle name="Normal 11 6 3" xfId="9496"/>
    <cellStyle name="Normal 11 6 3 2" xfId="9497"/>
    <cellStyle name="Normal 11 6 3 2 2" xfId="9498"/>
    <cellStyle name="Normal 11 6 3 3" xfId="9499"/>
    <cellStyle name="Normal 11 6 4" xfId="9500"/>
    <cellStyle name="Normal 11 6 4 2" xfId="9501"/>
    <cellStyle name="Normal 11 6 5" xfId="9502"/>
    <cellStyle name="Normal 11 7" xfId="9503"/>
    <cellStyle name="Normal 11 7 2" xfId="9504"/>
    <cellStyle name="Normal 11 7 2 2" xfId="9505"/>
    <cellStyle name="Normal 11 7 2 2 2" xfId="9506"/>
    <cellStyle name="Normal 11 7 2 3" xfId="9507"/>
    <cellStyle name="Normal 11 7 3" xfId="9508"/>
    <cellStyle name="Normal 11 7 3 2" xfId="9509"/>
    <cellStyle name="Normal 11 7 4" xfId="9510"/>
    <cellStyle name="Normal 11 8" xfId="9511"/>
    <cellStyle name="Normal 11 8 2" xfId="9512"/>
    <cellStyle name="Normal 11 8 2 2" xfId="9513"/>
    <cellStyle name="Normal 11 8 2 2 2" xfId="9514"/>
    <cellStyle name="Normal 11 8 2 3" xfId="9515"/>
    <cellStyle name="Normal 11 8 3" xfId="9516"/>
    <cellStyle name="Normal 11 8 3 2" xfId="9517"/>
    <cellStyle name="Normal 11 8 4" xfId="9518"/>
    <cellStyle name="Normal 11 9" xfId="9519"/>
    <cellStyle name="Normal 11 9 2" xfId="9520"/>
    <cellStyle name="Normal 11 9 2 2" xfId="9521"/>
    <cellStyle name="Normal 11 9 3" xfId="9522"/>
    <cellStyle name="Normal 12" xfId="9523"/>
    <cellStyle name="Normal 12 10" xfId="9524"/>
    <cellStyle name="Normal 12 10 2" xfId="9525"/>
    <cellStyle name="Normal 12 11" xfId="9526"/>
    <cellStyle name="Normal 12 11 2" xfId="9527"/>
    <cellStyle name="Normal 12 12" xfId="9528"/>
    <cellStyle name="Normal 12 13" xfId="9529"/>
    <cellStyle name="Normal 12 14" xfId="9530"/>
    <cellStyle name="Normal 12 2" xfId="9531"/>
    <cellStyle name="Normal 12 2 10" xfId="9532"/>
    <cellStyle name="Normal 12 2 11" xfId="9533"/>
    <cellStyle name="Normal 12 2 2" xfId="9534"/>
    <cellStyle name="Normal 12 2 2 10" xfId="9535"/>
    <cellStyle name="Normal 12 2 2 2" xfId="9536"/>
    <cellStyle name="Normal 12 2 2 2 2" xfId="9537"/>
    <cellStyle name="Normal 12 2 2 2 2 2" xfId="9538"/>
    <cellStyle name="Normal 12 2 2 2 2 2 2" xfId="9539"/>
    <cellStyle name="Normal 12 2 2 2 2 2 2 2" xfId="9540"/>
    <cellStyle name="Normal 12 2 2 2 2 2 2 2 2" xfId="9541"/>
    <cellStyle name="Normal 12 2 2 2 2 2 2 3" xfId="9542"/>
    <cellStyle name="Normal 12 2 2 2 2 2 3" xfId="9543"/>
    <cellStyle name="Normal 12 2 2 2 2 2 3 2" xfId="9544"/>
    <cellStyle name="Normal 12 2 2 2 2 2 4" xfId="9545"/>
    <cellStyle name="Normal 12 2 2 2 2 3" xfId="9546"/>
    <cellStyle name="Normal 12 2 2 2 2 3 2" xfId="9547"/>
    <cellStyle name="Normal 12 2 2 2 2 3 2 2" xfId="9548"/>
    <cellStyle name="Normal 12 2 2 2 2 3 3" xfId="9549"/>
    <cellStyle name="Normal 12 2 2 2 2 4" xfId="9550"/>
    <cellStyle name="Normal 12 2 2 2 2 4 2" xfId="9551"/>
    <cellStyle name="Normal 12 2 2 2 2 5" xfId="9552"/>
    <cellStyle name="Normal 12 2 2 2 3" xfId="9553"/>
    <cellStyle name="Normal 12 2 2 2 3 2" xfId="9554"/>
    <cellStyle name="Normal 12 2 2 2 3 2 2" xfId="9555"/>
    <cellStyle name="Normal 12 2 2 2 3 2 2 2" xfId="9556"/>
    <cellStyle name="Normal 12 2 2 2 3 2 3" xfId="9557"/>
    <cellStyle name="Normal 12 2 2 2 3 3" xfId="9558"/>
    <cellStyle name="Normal 12 2 2 2 3 3 2" xfId="9559"/>
    <cellStyle name="Normal 12 2 2 2 3 4" xfId="9560"/>
    <cellStyle name="Normal 12 2 2 2 4" xfId="9561"/>
    <cellStyle name="Normal 12 2 2 2 4 2" xfId="9562"/>
    <cellStyle name="Normal 12 2 2 2 4 2 2" xfId="9563"/>
    <cellStyle name="Normal 12 2 2 2 4 2 2 2" xfId="9564"/>
    <cellStyle name="Normal 12 2 2 2 4 2 3" xfId="9565"/>
    <cellStyle name="Normal 12 2 2 2 4 3" xfId="9566"/>
    <cellStyle name="Normal 12 2 2 2 4 3 2" xfId="9567"/>
    <cellStyle name="Normal 12 2 2 2 4 4" xfId="9568"/>
    <cellStyle name="Normal 12 2 2 2 5" xfId="9569"/>
    <cellStyle name="Normal 12 2 2 2 5 2" xfId="9570"/>
    <cellStyle name="Normal 12 2 2 2 5 2 2" xfId="9571"/>
    <cellStyle name="Normal 12 2 2 2 5 3" xfId="9572"/>
    <cellStyle name="Normal 12 2 2 2 6" xfId="9573"/>
    <cellStyle name="Normal 12 2 2 2 6 2" xfId="9574"/>
    <cellStyle name="Normal 12 2 2 2 7" xfId="9575"/>
    <cellStyle name="Normal 12 2 2 2 7 2" xfId="9576"/>
    <cellStyle name="Normal 12 2 2 2 8" xfId="9577"/>
    <cellStyle name="Normal 12 2 2 2 9" xfId="9578"/>
    <cellStyle name="Normal 12 2 2 3" xfId="9579"/>
    <cellStyle name="Normal 12 2 2 3 2" xfId="9580"/>
    <cellStyle name="Normal 12 2 2 3 2 2" xfId="9581"/>
    <cellStyle name="Normal 12 2 2 3 2 2 2" xfId="9582"/>
    <cellStyle name="Normal 12 2 2 3 2 2 2 2" xfId="9583"/>
    <cellStyle name="Normal 12 2 2 3 2 2 3" xfId="9584"/>
    <cellStyle name="Normal 12 2 2 3 2 3" xfId="9585"/>
    <cellStyle name="Normal 12 2 2 3 2 3 2" xfId="9586"/>
    <cellStyle name="Normal 12 2 2 3 2 4" xfId="9587"/>
    <cellStyle name="Normal 12 2 2 3 3" xfId="9588"/>
    <cellStyle name="Normal 12 2 2 3 3 2" xfId="9589"/>
    <cellStyle name="Normal 12 2 2 3 3 2 2" xfId="9590"/>
    <cellStyle name="Normal 12 2 2 3 3 3" xfId="9591"/>
    <cellStyle name="Normal 12 2 2 3 4" xfId="9592"/>
    <cellStyle name="Normal 12 2 2 3 4 2" xfId="9593"/>
    <cellStyle name="Normal 12 2 2 3 5" xfId="9594"/>
    <cellStyle name="Normal 12 2 2 4" xfId="9595"/>
    <cellStyle name="Normal 12 2 2 4 2" xfId="9596"/>
    <cellStyle name="Normal 12 2 2 4 2 2" xfId="9597"/>
    <cellStyle name="Normal 12 2 2 4 2 2 2" xfId="9598"/>
    <cellStyle name="Normal 12 2 2 4 2 3" xfId="9599"/>
    <cellStyle name="Normal 12 2 2 4 3" xfId="9600"/>
    <cellStyle name="Normal 12 2 2 4 3 2" xfId="9601"/>
    <cellStyle name="Normal 12 2 2 4 4" xfId="9602"/>
    <cellStyle name="Normal 12 2 2 5" xfId="9603"/>
    <cellStyle name="Normal 12 2 2 5 2" xfId="9604"/>
    <cellStyle name="Normal 12 2 2 5 2 2" xfId="9605"/>
    <cellStyle name="Normal 12 2 2 5 2 2 2" xfId="9606"/>
    <cellStyle name="Normal 12 2 2 5 2 3" xfId="9607"/>
    <cellStyle name="Normal 12 2 2 5 3" xfId="9608"/>
    <cellStyle name="Normal 12 2 2 5 3 2" xfId="9609"/>
    <cellStyle name="Normal 12 2 2 5 4" xfId="9610"/>
    <cellStyle name="Normal 12 2 2 6" xfId="9611"/>
    <cellStyle name="Normal 12 2 2 6 2" xfId="9612"/>
    <cellStyle name="Normal 12 2 2 6 2 2" xfId="9613"/>
    <cellStyle name="Normal 12 2 2 6 3" xfId="9614"/>
    <cellStyle name="Normal 12 2 2 7" xfId="9615"/>
    <cellStyle name="Normal 12 2 2 7 2" xfId="9616"/>
    <cellStyle name="Normal 12 2 2 8" xfId="9617"/>
    <cellStyle name="Normal 12 2 2 8 2" xfId="9618"/>
    <cellStyle name="Normal 12 2 2 9" xfId="9619"/>
    <cellStyle name="Normal 12 2 3" xfId="9620"/>
    <cellStyle name="Normal 12 2 3 2" xfId="9621"/>
    <cellStyle name="Normal 12 2 3 2 2" xfId="9622"/>
    <cellStyle name="Normal 12 2 3 2 2 2" xfId="9623"/>
    <cellStyle name="Normal 12 2 3 2 2 2 2" xfId="9624"/>
    <cellStyle name="Normal 12 2 3 2 2 2 2 2" xfId="9625"/>
    <cellStyle name="Normal 12 2 3 2 2 2 3" xfId="9626"/>
    <cellStyle name="Normal 12 2 3 2 2 3" xfId="9627"/>
    <cellStyle name="Normal 12 2 3 2 2 3 2" xfId="9628"/>
    <cellStyle name="Normal 12 2 3 2 2 4" xfId="9629"/>
    <cellStyle name="Normal 12 2 3 2 3" xfId="9630"/>
    <cellStyle name="Normal 12 2 3 2 3 2" xfId="9631"/>
    <cellStyle name="Normal 12 2 3 2 3 2 2" xfId="9632"/>
    <cellStyle name="Normal 12 2 3 2 3 3" xfId="9633"/>
    <cellStyle name="Normal 12 2 3 2 4" xfId="9634"/>
    <cellStyle name="Normal 12 2 3 2 4 2" xfId="9635"/>
    <cellStyle name="Normal 12 2 3 2 5" xfId="9636"/>
    <cellStyle name="Normal 12 2 3 2 6" xfId="9637"/>
    <cellStyle name="Normal 12 2 3 3" xfId="9638"/>
    <cellStyle name="Normal 12 2 3 3 2" xfId="9639"/>
    <cellStyle name="Normal 12 2 3 3 2 2" xfId="9640"/>
    <cellStyle name="Normal 12 2 3 3 2 2 2" xfId="9641"/>
    <cellStyle name="Normal 12 2 3 3 2 3" xfId="9642"/>
    <cellStyle name="Normal 12 2 3 3 3" xfId="9643"/>
    <cellStyle name="Normal 12 2 3 3 3 2" xfId="9644"/>
    <cellStyle name="Normal 12 2 3 3 4" xfId="9645"/>
    <cellStyle name="Normal 12 2 3 4" xfId="9646"/>
    <cellStyle name="Normal 12 2 3 4 2" xfId="9647"/>
    <cellStyle name="Normal 12 2 3 4 2 2" xfId="9648"/>
    <cellStyle name="Normal 12 2 3 4 2 2 2" xfId="9649"/>
    <cellStyle name="Normal 12 2 3 4 2 3" xfId="9650"/>
    <cellStyle name="Normal 12 2 3 4 3" xfId="9651"/>
    <cellStyle name="Normal 12 2 3 4 3 2" xfId="9652"/>
    <cellStyle name="Normal 12 2 3 4 4" xfId="9653"/>
    <cellStyle name="Normal 12 2 3 5" xfId="9654"/>
    <cellStyle name="Normal 12 2 3 5 2" xfId="9655"/>
    <cellStyle name="Normal 12 2 3 5 2 2" xfId="9656"/>
    <cellStyle name="Normal 12 2 3 5 3" xfId="9657"/>
    <cellStyle name="Normal 12 2 3 6" xfId="9658"/>
    <cellStyle name="Normal 12 2 3 6 2" xfId="9659"/>
    <cellStyle name="Normal 12 2 3 7" xfId="9660"/>
    <cellStyle name="Normal 12 2 3 7 2" xfId="9661"/>
    <cellStyle name="Normal 12 2 3 8" xfId="9662"/>
    <cellStyle name="Normal 12 2 3 9" xfId="9663"/>
    <cellStyle name="Normal 12 2 4" xfId="9664"/>
    <cellStyle name="Normal 12 2 4 2" xfId="9665"/>
    <cellStyle name="Normal 12 2 4 3" xfId="9666"/>
    <cellStyle name="Normal 12 2 4 4" xfId="9667"/>
    <cellStyle name="Normal 12 2 5" xfId="9668"/>
    <cellStyle name="Normal 12 2 5 2" xfId="9669"/>
    <cellStyle name="Normal 12 2 5 2 2" xfId="9670"/>
    <cellStyle name="Normal 12 2 5 2 2 2" xfId="9671"/>
    <cellStyle name="Normal 12 2 5 2 2 2 2" xfId="9672"/>
    <cellStyle name="Normal 12 2 5 2 2 3" xfId="9673"/>
    <cellStyle name="Normal 12 2 5 2 3" xfId="9674"/>
    <cellStyle name="Normal 12 2 5 2 3 2" xfId="9675"/>
    <cellStyle name="Normal 12 2 5 2 4" xfId="9676"/>
    <cellStyle name="Normal 12 2 5 3" xfId="9677"/>
    <cellStyle name="Normal 12 2 5 3 2" xfId="9678"/>
    <cellStyle name="Normal 12 2 5 3 2 2" xfId="9679"/>
    <cellStyle name="Normal 12 2 5 3 3" xfId="9680"/>
    <cellStyle name="Normal 12 2 5 4" xfId="9681"/>
    <cellStyle name="Normal 12 2 5 4 2" xfId="9682"/>
    <cellStyle name="Normal 12 2 5 5" xfId="9683"/>
    <cellStyle name="Normal 12 2 6" xfId="9684"/>
    <cellStyle name="Normal 12 2 6 2" xfId="9685"/>
    <cellStyle name="Normal 12 2 6 2 2" xfId="9686"/>
    <cellStyle name="Normal 12 2 6 2 2 2" xfId="9687"/>
    <cellStyle name="Normal 12 2 6 2 3" xfId="9688"/>
    <cellStyle name="Normal 12 2 6 3" xfId="9689"/>
    <cellStyle name="Normal 12 2 6 3 2" xfId="9690"/>
    <cellStyle name="Normal 12 2 6 4" xfId="9691"/>
    <cellStyle name="Normal 12 2 7" xfId="9692"/>
    <cellStyle name="Normal 12 2 7 2" xfId="9693"/>
    <cellStyle name="Normal 12 2 7 2 2" xfId="9694"/>
    <cellStyle name="Normal 12 2 7 2 2 2" xfId="9695"/>
    <cellStyle name="Normal 12 2 7 2 3" xfId="9696"/>
    <cellStyle name="Normal 12 2 7 3" xfId="9697"/>
    <cellStyle name="Normal 12 2 7 3 2" xfId="9698"/>
    <cellStyle name="Normal 12 2 7 4" xfId="9699"/>
    <cellStyle name="Normal 12 2 8" xfId="9700"/>
    <cellStyle name="Normal 12 2 8 2" xfId="9701"/>
    <cellStyle name="Normal 12 2 8 2 2" xfId="9702"/>
    <cellStyle name="Normal 12 2 8 3" xfId="9703"/>
    <cellStyle name="Normal 12 2 9" xfId="9704"/>
    <cellStyle name="Normal 12 2 9 2" xfId="9705"/>
    <cellStyle name="Normal 12 2_T-straight with PEDs adjustor" xfId="9706"/>
    <cellStyle name="Normal 12 3" xfId="9707"/>
    <cellStyle name="Normal 12 3 2" xfId="9708"/>
    <cellStyle name="Normal 12 3 2 2" xfId="9709"/>
    <cellStyle name="Normal 12 3 2 3" xfId="9710"/>
    <cellStyle name="Normal 12 3 3" xfId="9711"/>
    <cellStyle name="Normal 12 3 4" xfId="9712"/>
    <cellStyle name="Normal 12 4" xfId="9713"/>
    <cellStyle name="Normal 12 4 10" xfId="9714"/>
    <cellStyle name="Normal 12 4 2" xfId="9715"/>
    <cellStyle name="Normal 12 4 2 2" xfId="9716"/>
    <cellStyle name="Normal 12 4 2 2 2" xfId="9717"/>
    <cellStyle name="Normal 12 4 2 2 2 2" xfId="9718"/>
    <cellStyle name="Normal 12 4 2 2 2 2 2" xfId="9719"/>
    <cellStyle name="Normal 12 4 2 2 2 2 2 2" xfId="9720"/>
    <cellStyle name="Normal 12 4 2 2 2 2 3" xfId="9721"/>
    <cellStyle name="Normal 12 4 2 2 2 3" xfId="9722"/>
    <cellStyle name="Normal 12 4 2 2 2 3 2" xfId="9723"/>
    <cellStyle name="Normal 12 4 2 2 2 4" xfId="9724"/>
    <cellStyle name="Normal 12 4 2 2 3" xfId="9725"/>
    <cellStyle name="Normal 12 4 2 2 3 2" xfId="9726"/>
    <cellStyle name="Normal 12 4 2 2 3 2 2" xfId="9727"/>
    <cellStyle name="Normal 12 4 2 2 3 3" xfId="9728"/>
    <cellStyle name="Normal 12 4 2 2 4" xfId="9729"/>
    <cellStyle name="Normal 12 4 2 2 4 2" xfId="9730"/>
    <cellStyle name="Normal 12 4 2 2 5" xfId="9731"/>
    <cellStyle name="Normal 12 4 2 3" xfId="9732"/>
    <cellStyle name="Normal 12 4 2 3 2" xfId="9733"/>
    <cellStyle name="Normal 12 4 2 3 2 2" xfId="9734"/>
    <cellStyle name="Normal 12 4 2 3 2 2 2" xfId="9735"/>
    <cellStyle name="Normal 12 4 2 3 2 3" xfId="9736"/>
    <cellStyle name="Normal 12 4 2 3 3" xfId="9737"/>
    <cellStyle name="Normal 12 4 2 3 3 2" xfId="9738"/>
    <cellStyle name="Normal 12 4 2 3 4" xfId="9739"/>
    <cellStyle name="Normal 12 4 2 4" xfId="9740"/>
    <cellStyle name="Normal 12 4 2 4 2" xfId="9741"/>
    <cellStyle name="Normal 12 4 2 4 2 2" xfId="9742"/>
    <cellStyle name="Normal 12 4 2 4 2 2 2" xfId="9743"/>
    <cellStyle name="Normal 12 4 2 4 2 3" xfId="9744"/>
    <cellStyle name="Normal 12 4 2 4 3" xfId="9745"/>
    <cellStyle name="Normal 12 4 2 4 3 2" xfId="9746"/>
    <cellStyle name="Normal 12 4 2 4 4" xfId="9747"/>
    <cellStyle name="Normal 12 4 2 5" xfId="9748"/>
    <cellStyle name="Normal 12 4 2 5 2" xfId="9749"/>
    <cellStyle name="Normal 12 4 2 5 2 2" xfId="9750"/>
    <cellStyle name="Normal 12 4 2 5 3" xfId="9751"/>
    <cellStyle name="Normal 12 4 2 6" xfId="9752"/>
    <cellStyle name="Normal 12 4 2 6 2" xfId="9753"/>
    <cellStyle name="Normal 12 4 2 7" xfId="9754"/>
    <cellStyle name="Normal 12 4 2 7 2" xfId="9755"/>
    <cellStyle name="Normal 12 4 2 8" xfId="9756"/>
    <cellStyle name="Normal 12 4 2 9" xfId="9757"/>
    <cellStyle name="Normal 12 4 3" xfId="9758"/>
    <cellStyle name="Normal 12 4 3 2" xfId="9759"/>
    <cellStyle name="Normal 12 4 3 2 2" xfId="9760"/>
    <cellStyle name="Normal 12 4 3 2 2 2" xfId="9761"/>
    <cellStyle name="Normal 12 4 3 2 2 2 2" xfId="9762"/>
    <cellStyle name="Normal 12 4 3 2 2 3" xfId="9763"/>
    <cellStyle name="Normal 12 4 3 2 3" xfId="9764"/>
    <cellStyle name="Normal 12 4 3 2 3 2" xfId="9765"/>
    <cellStyle name="Normal 12 4 3 2 4" xfId="9766"/>
    <cellStyle name="Normal 12 4 3 3" xfId="9767"/>
    <cellStyle name="Normal 12 4 3 3 2" xfId="9768"/>
    <cellStyle name="Normal 12 4 3 3 2 2" xfId="9769"/>
    <cellStyle name="Normal 12 4 3 3 3" xfId="9770"/>
    <cellStyle name="Normal 12 4 3 4" xfId="9771"/>
    <cellStyle name="Normal 12 4 3 4 2" xfId="9772"/>
    <cellStyle name="Normal 12 4 3 5" xfId="9773"/>
    <cellStyle name="Normal 12 4 4" xfId="9774"/>
    <cellStyle name="Normal 12 4 4 2" xfId="9775"/>
    <cellStyle name="Normal 12 4 4 2 2" xfId="9776"/>
    <cellStyle name="Normal 12 4 4 2 2 2" xfId="9777"/>
    <cellStyle name="Normal 12 4 4 2 3" xfId="9778"/>
    <cellStyle name="Normal 12 4 4 3" xfId="9779"/>
    <cellStyle name="Normal 12 4 4 3 2" xfId="9780"/>
    <cellStyle name="Normal 12 4 4 4" xfId="9781"/>
    <cellStyle name="Normal 12 4 5" xfId="9782"/>
    <cellStyle name="Normal 12 4 5 2" xfId="9783"/>
    <cellStyle name="Normal 12 4 5 2 2" xfId="9784"/>
    <cellStyle name="Normal 12 4 5 2 2 2" xfId="9785"/>
    <cellStyle name="Normal 12 4 5 2 3" xfId="9786"/>
    <cellStyle name="Normal 12 4 5 3" xfId="9787"/>
    <cellStyle name="Normal 12 4 5 3 2" xfId="9788"/>
    <cellStyle name="Normal 12 4 5 4" xfId="9789"/>
    <cellStyle name="Normal 12 4 6" xfId="9790"/>
    <cellStyle name="Normal 12 4 6 2" xfId="9791"/>
    <cellStyle name="Normal 12 4 6 2 2" xfId="9792"/>
    <cellStyle name="Normal 12 4 6 3" xfId="9793"/>
    <cellStyle name="Normal 12 4 7" xfId="9794"/>
    <cellStyle name="Normal 12 4 7 2" xfId="9795"/>
    <cellStyle name="Normal 12 4 8" xfId="9796"/>
    <cellStyle name="Normal 12 4 8 2" xfId="9797"/>
    <cellStyle name="Normal 12 4 9" xfId="9798"/>
    <cellStyle name="Normal 12 5" xfId="9799"/>
    <cellStyle name="Normal 12 5 2" xfId="9800"/>
    <cellStyle name="Normal 12 5 2 2" xfId="9801"/>
    <cellStyle name="Normal 12 5 2 2 2" xfId="9802"/>
    <cellStyle name="Normal 12 5 2 2 2 2" xfId="9803"/>
    <cellStyle name="Normal 12 5 2 2 2 2 2" xfId="9804"/>
    <cellStyle name="Normal 12 5 2 2 2 3" xfId="9805"/>
    <cellStyle name="Normal 12 5 2 2 3" xfId="9806"/>
    <cellStyle name="Normal 12 5 2 2 3 2" xfId="9807"/>
    <cellStyle name="Normal 12 5 2 2 4" xfId="9808"/>
    <cellStyle name="Normal 12 5 2 3" xfId="9809"/>
    <cellStyle name="Normal 12 5 2 3 2" xfId="9810"/>
    <cellStyle name="Normal 12 5 2 3 2 2" xfId="9811"/>
    <cellStyle name="Normal 12 5 2 3 3" xfId="9812"/>
    <cellStyle name="Normal 12 5 2 4" xfId="9813"/>
    <cellStyle name="Normal 12 5 2 4 2" xfId="9814"/>
    <cellStyle name="Normal 12 5 2 5" xfId="9815"/>
    <cellStyle name="Normal 12 5 3" xfId="9816"/>
    <cellStyle name="Normal 12 5 3 2" xfId="9817"/>
    <cellStyle name="Normal 12 5 3 2 2" xfId="9818"/>
    <cellStyle name="Normal 12 5 3 2 2 2" xfId="9819"/>
    <cellStyle name="Normal 12 5 3 2 3" xfId="9820"/>
    <cellStyle name="Normal 12 5 3 3" xfId="9821"/>
    <cellStyle name="Normal 12 5 3 3 2" xfId="9822"/>
    <cellStyle name="Normal 12 5 3 4" xfId="9823"/>
    <cellStyle name="Normal 12 5 4" xfId="9824"/>
    <cellStyle name="Normal 12 5 4 2" xfId="9825"/>
    <cellStyle name="Normal 12 5 4 2 2" xfId="9826"/>
    <cellStyle name="Normal 12 5 4 2 2 2" xfId="9827"/>
    <cellStyle name="Normal 12 5 4 2 3" xfId="9828"/>
    <cellStyle name="Normal 12 5 4 3" xfId="9829"/>
    <cellStyle name="Normal 12 5 4 3 2" xfId="9830"/>
    <cellStyle name="Normal 12 5 4 4" xfId="9831"/>
    <cellStyle name="Normal 12 5 5" xfId="9832"/>
    <cellStyle name="Normal 12 5 5 2" xfId="9833"/>
    <cellStyle name="Normal 12 5 5 2 2" xfId="9834"/>
    <cellStyle name="Normal 12 5 5 3" xfId="9835"/>
    <cellStyle name="Normal 12 5 6" xfId="9836"/>
    <cellStyle name="Normal 12 5 6 2" xfId="9837"/>
    <cellStyle name="Normal 12 5 7" xfId="9838"/>
    <cellStyle name="Normal 12 5 7 2" xfId="9839"/>
    <cellStyle name="Normal 12 5 8" xfId="9840"/>
    <cellStyle name="Normal 12 5 9" xfId="9841"/>
    <cellStyle name="Normal 12 6" xfId="9842"/>
    <cellStyle name="Normal 12 6 2" xfId="9843"/>
    <cellStyle name="Normal 12 6 2 2" xfId="9844"/>
    <cellStyle name="Normal 12 6 2 2 2" xfId="9845"/>
    <cellStyle name="Normal 12 6 2 2 2 2" xfId="9846"/>
    <cellStyle name="Normal 12 6 2 2 3" xfId="9847"/>
    <cellStyle name="Normal 12 6 2 3" xfId="9848"/>
    <cellStyle name="Normal 12 6 2 3 2" xfId="9849"/>
    <cellStyle name="Normal 12 6 2 4" xfId="9850"/>
    <cellStyle name="Normal 12 6 3" xfId="9851"/>
    <cellStyle name="Normal 12 6 3 2" xfId="9852"/>
    <cellStyle name="Normal 12 6 3 2 2" xfId="9853"/>
    <cellStyle name="Normal 12 6 3 3" xfId="9854"/>
    <cellStyle name="Normal 12 6 4" xfId="9855"/>
    <cellStyle name="Normal 12 6 4 2" xfId="9856"/>
    <cellStyle name="Normal 12 6 5" xfId="9857"/>
    <cellStyle name="Normal 12 7" xfId="9858"/>
    <cellStyle name="Normal 12 7 2" xfId="9859"/>
    <cellStyle name="Normal 12 7 2 2" xfId="9860"/>
    <cellStyle name="Normal 12 7 2 2 2" xfId="9861"/>
    <cellStyle name="Normal 12 7 2 3" xfId="9862"/>
    <cellStyle name="Normal 12 7 3" xfId="9863"/>
    <cellStyle name="Normal 12 7 3 2" xfId="9864"/>
    <cellStyle name="Normal 12 7 4" xfId="9865"/>
    <cellStyle name="Normal 12 8" xfId="9866"/>
    <cellStyle name="Normal 12 8 2" xfId="9867"/>
    <cellStyle name="Normal 12 8 2 2" xfId="9868"/>
    <cellStyle name="Normal 12 8 2 2 2" xfId="9869"/>
    <cellStyle name="Normal 12 8 2 3" xfId="9870"/>
    <cellStyle name="Normal 12 8 3" xfId="9871"/>
    <cellStyle name="Normal 12 8 3 2" xfId="9872"/>
    <cellStyle name="Normal 12 8 4" xfId="9873"/>
    <cellStyle name="Normal 12 9" xfId="9874"/>
    <cellStyle name="Normal 12 9 2" xfId="9875"/>
    <cellStyle name="Normal 12 9 2 2" xfId="9876"/>
    <cellStyle name="Normal 12 9 3" xfId="9877"/>
    <cellStyle name="Normal 12_T-straight with PEDs adjustor" xfId="9878"/>
    <cellStyle name="Normal 13" xfId="9879"/>
    <cellStyle name="Normal 13 10" xfId="9880"/>
    <cellStyle name="Normal 13 10 2" xfId="9881"/>
    <cellStyle name="Normal 13 10 2 2" xfId="9882"/>
    <cellStyle name="Normal 13 10 3" xfId="9883"/>
    <cellStyle name="Normal 13 11" xfId="9884"/>
    <cellStyle name="Normal 13 11 2" xfId="9885"/>
    <cellStyle name="Normal 13 12" xfId="9886"/>
    <cellStyle name="Normal 13 12 2" xfId="9887"/>
    <cellStyle name="Normal 13 13" xfId="9888"/>
    <cellStyle name="Normal 13 2" xfId="9889"/>
    <cellStyle name="Normal 13 2 10" xfId="9890"/>
    <cellStyle name="Normal 13 2 11" xfId="9891"/>
    <cellStyle name="Normal 13 2 12" xfId="9892"/>
    <cellStyle name="Normal 13 2 2" xfId="9893"/>
    <cellStyle name="Normal 13 2 2 2" xfId="9894"/>
    <cellStyle name="Normal 13 2 2 2 2" xfId="9895"/>
    <cellStyle name="Normal 13 2 2 2 2 2" xfId="9896"/>
    <cellStyle name="Normal 13 2 2 2 2 2 2" xfId="9897"/>
    <cellStyle name="Normal 13 2 2 2 2 2 2 2" xfId="9898"/>
    <cellStyle name="Normal 13 2 2 2 2 2 2 2 2" xfId="9899"/>
    <cellStyle name="Normal 13 2 2 2 2 2 2 3" xfId="9900"/>
    <cellStyle name="Normal 13 2 2 2 2 2 3" xfId="9901"/>
    <cellStyle name="Normal 13 2 2 2 2 2 3 2" xfId="9902"/>
    <cellStyle name="Normal 13 2 2 2 2 2 4" xfId="9903"/>
    <cellStyle name="Normal 13 2 2 2 2 3" xfId="9904"/>
    <cellStyle name="Normal 13 2 2 2 2 3 2" xfId="9905"/>
    <cellStyle name="Normal 13 2 2 2 2 3 2 2" xfId="9906"/>
    <cellStyle name="Normal 13 2 2 2 2 3 3" xfId="9907"/>
    <cellStyle name="Normal 13 2 2 2 2 4" xfId="9908"/>
    <cellStyle name="Normal 13 2 2 2 2 4 2" xfId="9909"/>
    <cellStyle name="Normal 13 2 2 2 2 5" xfId="9910"/>
    <cellStyle name="Normal 13 2 2 2 3" xfId="9911"/>
    <cellStyle name="Normal 13 2 2 2 3 2" xfId="9912"/>
    <cellStyle name="Normal 13 2 2 2 3 2 2" xfId="9913"/>
    <cellStyle name="Normal 13 2 2 2 3 2 2 2" xfId="9914"/>
    <cellStyle name="Normal 13 2 2 2 3 2 3" xfId="9915"/>
    <cellStyle name="Normal 13 2 2 2 3 3" xfId="9916"/>
    <cellStyle name="Normal 13 2 2 2 3 3 2" xfId="9917"/>
    <cellStyle name="Normal 13 2 2 2 3 4" xfId="9918"/>
    <cellStyle name="Normal 13 2 2 2 4" xfId="9919"/>
    <cellStyle name="Normal 13 2 2 2 4 2" xfId="9920"/>
    <cellStyle name="Normal 13 2 2 2 4 2 2" xfId="9921"/>
    <cellStyle name="Normal 13 2 2 2 4 2 2 2" xfId="9922"/>
    <cellStyle name="Normal 13 2 2 2 4 2 3" xfId="9923"/>
    <cellStyle name="Normal 13 2 2 2 4 3" xfId="9924"/>
    <cellStyle name="Normal 13 2 2 2 4 3 2" xfId="9925"/>
    <cellStyle name="Normal 13 2 2 2 4 4" xfId="9926"/>
    <cellStyle name="Normal 13 2 2 2 5" xfId="9927"/>
    <cellStyle name="Normal 13 2 2 2 5 2" xfId="9928"/>
    <cellStyle name="Normal 13 2 2 2 5 2 2" xfId="9929"/>
    <cellStyle name="Normal 13 2 2 2 5 3" xfId="9930"/>
    <cellStyle name="Normal 13 2 2 2 6" xfId="9931"/>
    <cellStyle name="Normal 13 2 2 2 6 2" xfId="9932"/>
    <cellStyle name="Normal 13 2 2 2 7" xfId="9933"/>
    <cellStyle name="Normal 13 2 2 2 7 2" xfId="9934"/>
    <cellStyle name="Normal 13 2 2 2 8" xfId="9935"/>
    <cellStyle name="Normal 13 2 2 3" xfId="9936"/>
    <cellStyle name="Normal 13 2 2 3 2" xfId="9937"/>
    <cellStyle name="Normal 13 2 2 3 2 2" xfId="9938"/>
    <cellStyle name="Normal 13 2 2 3 2 2 2" xfId="9939"/>
    <cellStyle name="Normal 13 2 2 3 2 2 2 2" xfId="9940"/>
    <cellStyle name="Normal 13 2 2 3 2 2 3" xfId="9941"/>
    <cellStyle name="Normal 13 2 2 3 2 3" xfId="9942"/>
    <cellStyle name="Normal 13 2 2 3 2 3 2" xfId="9943"/>
    <cellStyle name="Normal 13 2 2 3 2 4" xfId="9944"/>
    <cellStyle name="Normal 13 2 2 3 3" xfId="9945"/>
    <cellStyle name="Normal 13 2 2 3 3 2" xfId="9946"/>
    <cellStyle name="Normal 13 2 2 3 3 2 2" xfId="9947"/>
    <cellStyle name="Normal 13 2 2 3 3 3" xfId="9948"/>
    <cellStyle name="Normal 13 2 2 3 4" xfId="9949"/>
    <cellStyle name="Normal 13 2 2 3 4 2" xfId="9950"/>
    <cellStyle name="Normal 13 2 2 3 5" xfId="9951"/>
    <cellStyle name="Normal 13 2 2 4" xfId="9952"/>
    <cellStyle name="Normal 13 2 2 4 2" xfId="9953"/>
    <cellStyle name="Normal 13 2 2 4 2 2" xfId="9954"/>
    <cellStyle name="Normal 13 2 2 4 2 2 2" xfId="9955"/>
    <cellStyle name="Normal 13 2 2 4 2 3" xfId="9956"/>
    <cellStyle name="Normal 13 2 2 4 3" xfId="9957"/>
    <cellStyle name="Normal 13 2 2 4 3 2" xfId="9958"/>
    <cellStyle name="Normal 13 2 2 4 4" xfId="9959"/>
    <cellStyle name="Normal 13 2 2 5" xfId="9960"/>
    <cellStyle name="Normal 13 2 2 5 2" xfId="9961"/>
    <cellStyle name="Normal 13 2 2 5 2 2" xfId="9962"/>
    <cellStyle name="Normal 13 2 2 5 2 2 2" xfId="9963"/>
    <cellStyle name="Normal 13 2 2 5 2 3" xfId="9964"/>
    <cellStyle name="Normal 13 2 2 5 3" xfId="9965"/>
    <cellStyle name="Normal 13 2 2 5 3 2" xfId="9966"/>
    <cellStyle name="Normal 13 2 2 5 4" xfId="9967"/>
    <cellStyle name="Normal 13 2 2 6" xfId="9968"/>
    <cellStyle name="Normal 13 2 2 6 2" xfId="9969"/>
    <cellStyle name="Normal 13 2 2 6 2 2" xfId="9970"/>
    <cellStyle name="Normal 13 2 2 6 3" xfId="9971"/>
    <cellStyle name="Normal 13 2 2 7" xfId="9972"/>
    <cellStyle name="Normal 13 2 2 7 2" xfId="9973"/>
    <cellStyle name="Normal 13 2 2 8" xfId="9974"/>
    <cellStyle name="Normal 13 2 2 8 2" xfId="9975"/>
    <cellStyle name="Normal 13 2 2 9" xfId="9976"/>
    <cellStyle name="Normal 13 2 3" xfId="9977"/>
    <cellStyle name="Normal 13 2 3 2" xfId="9978"/>
    <cellStyle name="Normal 13 2 3 2 2" xfId="9979"/>
    <cellStyle name="Normal 13 2 3 2 2 2" xfId="9980"/>
    <cellStyle name="Normal 13 2 3 2 2 2 2" xfId="9981"/>
    <cellStyle name="Normal 13 2 3 2 2 2 2 2" xfId="9982"/>
    <cellStyle name="Normal 13 2 3 2 2 2 3" xfId="9983"/>
    <cellStyle name="Normal 13 2 3 2 2 3" xfId="9984"/>
    <cellStyle name="Normal 13 2 3 2 2 3 2" xfId="9985"/>
    <cellStyle name="Normal 13 2 3 2 2 4" xfId="9986"/>
    <cellStyle name="Normal 13 2 3 2 3" xfId="9987"/>
    <cellStyle name="Normal 13 2 3 2 3 2" xfId="9988"/>
    <cellStyle name="Normal 13 2 3 2 3 2 2" xfId="9989"/>
    <cellStyle name="Normal 13 2 3 2 3 3" xfId="9990"/>
    <cellStyle name="Normal 13 2 3 2 4" xfId="9991"/>
    <cellStyle name="Normal 13 2 3 2 4 2" xfId="9992"/>
    <cellStyle name="Normal 13 2 3 2 5" xfId="9993"/>
    <cellStyle name="Normal 13 2 3 3" xfId="9994"/>
    <cellStyle name="Normal 13 2 3 3 2" xfId="9995"/>
    <cellStyle name="Normal 13 2 3 3 2 2" xfId="9996"/>
    <cellStyle name="Normal 13 2 3 3 2 2 2" xfId="9997"/>
    <cellStyle name="Normal 13 2 3 3 2 3" xfId="9998"/>
    <cellStyle name="Normal 13 2 3 3 3" xfId="9999"/>
    <cellStyle name="Normal 13 2 3 3 3 2" xfId="10000"/>
    <cellStyle name="Normal 13 2 3 3 4" xfId="10001"/>
    <cellStyle name="Normal 13 2 3 4" xfId="10002"/>
    <cellStyle name="Normal 13 2 3 4 2" xfId="10003"/>
    <cellStyle name="Normal 13 2 3 4 2 2" xfId="10004"/>
    <cellStyle name="Normal 13 2 3 4 2 2 2" xfId="10005"/>
    <cellStyle name="Normal 13 2 3 4 2 3" xfId="10006"/>
    <cellStyle name="Normal 13 2 3 4 3" xfId="10007"/>
    <cellStyle name="Normal 13 2 3 4 3 2" xfId="10008"/>
    <cellStyle name="Normal 13 2 3 4 4" xfId="10009"/>
    <cellStyle name="Normal 13 2 3 5" xfId="10010"/>
    <cellStyle name="Normal 13 2 3 5 2" xfId="10011"/>
    <cellStyle name="Normal 13 2 3 5 2 2" xfId="10012"/>
    <cellStyle name="Normal 13 2 3 5 3" xfId="10013"/>
    <cellStyle name="Normal 13 2 3 6" xfId="10014"/>
    <cellStyle name="Normal 13 2 3 6 2" xfId="10015"/>
    <cellStyle name="Normal 13 2 3 7" xfId="10016"/>
    <cellStyle name="Normal 13 2 3 7 2" xfId="10017"/>
    <cellStyle name="Normal 13 2 3 8" xfId="10018"/>
    <cellStyle name="Normal 13 2 4" xfId="10019"/>
    <cellStyle name="Normal 13 2 4 2" xfId="10020"/>
    <cellStyle name="Normal 13 2 4 2 2" xfId="10021"/>
    <cellStyle name="Normal 13 2 4 2 2 2" xfId="10022"/>
    <cellStyle name="Normal 13 2 4 2 2 2 2" xfId="10023"/>
    <cellStyle name="Normal 13 2 4 2 2 3" xfId="10024"/>
    <cellStyle name="Normal 13 2 4 2 3" xfId="10025"/>
    <cellStyle name="Normal 13 2 4 2 3 2" xfId="10026"/>
    <cellStyle name="Normal 13 2 4 2 4" xfId="10027"/>
    <cellStyle name="Normal 13 2 4 3" xfId="10028"/>
    <cellStyle name="Normal 13 2 4 3 2" xfId="10029"/>
    <cellStyle name="Normal 13 2 4 3 2 2" xfId="10030"/>
    <cellStyle name="Normal 13 2 4 3 3" xfId="10031"/>
    <cellStyle name="Normal 13 2 4 4" xfId="10032"/>
    <cellStyle name="Normal 13 2 4 4 2" xfId="10033"/>
    <cellStyle name="Normal 13 2 4 5" xfId="10034"/>
    <cellStyle name="Normal 13 2 5" xfId="10035"/>
    <cellStyle name="Normal 13 2 5 2" xfId="10036"/>
    <cellStyle name="Normal 13 2 5 2 2" xfId="10037"/>
    <cellStyle name="Normal 13 2 5 2 2 2" xfId="10038"/>
    <cellStyle name="Normal 13 2 5 2 3" xfId="10039"/>
    <cellStyle name="Normal 13 2 5 3" xfId="10040"/>
    <cellStyle name="Normal 13 2 5 3 2" xfId="10041"/>
    <cellStyle name="Normal 13 2 5 4" xfId="10042"/>
    <cellStyle name="Normal 13 2 6" xfId="10043"/>
    <cellStyle name="Normal 13 2 6 2" xfId="10044"/>
    <cellStyle name="Normal 13 2 6 2 2" xfId="10045"/>
    <cellStyle name="Normal 13 2 6 2 2 2" xfId="10046"/>
    <cellStyle name="Normal 13 2 6 2 3" xfId="10047"/>
    <cellStyle name="Normal 13 2 6 3" xfId="10048"/>
    <cellStyle name="Normal 13 2 6 3 2" xfId="10049"/>
    <cellStyle name="Normal 13 2 6 4" xfId="10050"/>
    <cellStyle name="Normal 13 2 7" xfId="10051"/>
    <cellStyle name="Normal 13 2 7 2" xfId="10052"/>
    <cellStyle name="Normal 13 2 7 2 2" xfId="10053"/>
    <cellStyle name="Normal 13 2 7 3" xfId="10054"/>
    <cellStyle name="Normal 13 2 8" xfId="10055"/>
    <cellStyle name="Normal 13 2 8 2" xfId="10056"/>
    <cellStyle name="Normal 13 2 9" xfId="10057"/>
    <cellStyle name="Normal 13 2 9 2" xfId="10058"/>
    <cellStyle name="Normal 13 3" xfId="10059"/>
    <cellStyle name="Normal 13 3 2" xfId="10060"/>
    <cellStyle name="Normal 13 3 2 2" xfId="10061"/>
    <cellStyle name="Normal 13 3 2 2 2" xfId="10062"/>
    <cellStyle name="Normal 13 3 2 2 2 2" xfId="10063"/>
    <cellStyle name="Normal 13 3 2 2 2 2 2" xfId="10064"/>
    <cellStyle name="Normal 13 3 2 2 2 2 2 2" xfId="10065"/>
    <cellStyle name="Normal 13 3 2 2 2 2 3" xfId="10066"/>
    <cellStyle name="Normal 13 3 2 2 2 3" xfId="10067"/>
    <cellStyle name="Normal 13 3 2 2 2 3 2" xfId="10068"/>
    <cellStyle name="Normal 13 3 2 2 2 4" xfId="10069"/>
    <cellStyle name="Normal 13 3 2 2 3" xfId="10070"/>
    <cellStyle name="Normal 13 3 2 2 3 2" xfId="10071"/>
    <cellStyle name="Normal 13 3 2 2 3 2 2" xfId="10072"/>
    <cellStyle name="Normal 13 3 2 2 3 3" xfId="10073"/>
    <cellStyle name="Normal 13 3 2 2 4" xfId="10074"/>
    <cellStyle name="Normal 13 3 2 2 4 2" xfId="10075"/>
    <cellStyle name="Normal 13 3 2 2 5" xfId="10076"/>
    <cellStyle name="Normal 13 3 2 3" xfId="10077"/>
    <cellStyle name="Normal 13 3 2 3 2" xfId="10078"/>
    <cellStyle name="Normal 13 3 2 3 2 2" xfId="10079"/>
    <cellStyle name="Normal 13 3 2 3 2 2 2" xfId="10080"/>
    <cellStyle name="Normal 13 3 2 3 2 3" xfId="10081"/>
    <cellStyle name="Normal 13 3 2 3 3" xfId="10082"/>
    <cellStyle name="Normal 13 3 2 3 3 2" xfId="10083"/>
    <cellStyle name="Normal 13 3 2 3 4" xfId="10084"/>
    <cellStyle name="Normal 13 3 2 4" xfId="10085"/>
    <cellStyle name="Normal 13 3 2 4 2" xfId="10086"/>
    <cellStyle name="Normal 13 3 2 4 2 2" xfId="10087"/>
    <cellStyle name="Normal 13 3 2 4 2 2 2" xfId="10088"/>
    <cellStyle name="Normal 13 3 2 4 2 3" xfId="10089"/>
    <cellStyle name="Normal 13 3 2 4 3" xfId="10090"/>
    <cellStyle name="Normal 13 3 2 4 3 2" xfId="10091"/>
    <cellStyle name="Normal 13 3 2 4 4" xfId="10092"/>
    <cellStyle name="Normal 13 3 2 5" xfId="10093"/>
    <cellStyle name="Normal 13 3 2 5 2" xfId="10094"/>
    <cellStyle name="Normal 13 3 2 5 2 2" xfId="10095"/>
    <cellStyle name="Normal 13 3 2 5 3" xfId="10096"/>
    <cellStyle name="Normal 13 3 2 6" xfId="10097"/>
    <cellStyle name="Normal 13 3 2 6 2" xfId="10098"/>
    <cellStyle name="Normal 13 3 2 7" xfId="10099"/>
    <cellStyle name="Normal 13 3 2 7 2" xfId="10100"/>
    <cellStyle name="Normal 13 3 2 8" xfId="10101"/>
    <cellStyle name="Normal 13 3 3" xfId="10102"/>
    <cellStyle name="Normal 13 3 3 2" xfId="10103"/>
    <cellStyle name="Normal 13 3 3 2 2" xfId="10104"/>
    <cellStyle name="Normal 13 3 3 2 2 2" xfId="10105"/>
    <cellStyle name="Normal 13 3 3 2 2 2 2" xfId="10106"/>
    <cellStyle name="Normal 13 3 3 2 2 3" xfId="10107"/>
    <cellStyle name="Normal 13 3 3 2 3" xfId="10108"/>
    <cellStyle name="Normal 13 3 3 2 3 2" xfId="10109"/>
    <cellStyle name="Normal 13 3 3 2 4" xfId="10110"/>
    <cellStyle name="Normal 13 3 3 3" xfId="10111"/>
    <cellStyle name="Normal 13 3 3 3 2" xfId="10112"/>
    <cellStyle name="Normal 13 3 3 3 2 2" xfId="10113"/>
    <cellStyle name="Normal 13 3 3 3 3" xfId="10114"/>
    <cellStyle name="Normal 13 3 3 4" xfId="10115"/>
    <cellStyle name="Normal 13 3 3 4 2" xfId="10116"/>
    <cellStyle name="Normal 13 3 3 5" xfId="10117"/>
    <cellStyle name="Normal 13 3 4" xfId="10118"/>
    <cellStyle name="Normal 13 3 4 2" xfId="10119"/>
    <cellStyle name="Normal 13 3 4 2 2" xfId="10120"/>
    <cellStyle name="Normal 13 3 4 2 2 2" xfId="10121"/>
    <cellStyle name="Normal 13 3 4 2 3" xfId="10122"/>
    <cellStyle name="Normal 13 3 4 3" xfId="10123"/>
    <cellStyle name="Normal 13 3 4 3 2" xfId="10124"/>
    <cellStyle name="Normal 13 3 4 4" xfId="10125"/>
    <cellStyle name="Normal 13 3 5" xfId="10126"/>
    <cellStyle name="Normal 13 3 5 2" xfId="10127"/>
    <cellStyle name="Normal 13 3 5 2 2" xfId="10128"/>
    <cellStyle name="Normal 13 3 5 2 2 2" xfId="10129"/>
    <cellStyle name="Normal 13 3 5 2 3" xfId="10130"/>
    <cellStyle name="Normal 13 3 5 3" xfId="10131"/>
    <cellStyle name="Normal 13 3 5 3 2" xfId="10132"/>
    <cellStyle name="Normal 13 3 5 4" xfId="10133"/>
    <cellStyle name="Normal 13 3 6" xfId="10134"/>
    <cellStyle name="Normal 13 3 6 2" xfId="10135"/>
    <cellStyle name="Normal 13 3 6 2 2" xfId="10136"/>
    <cellStyle name="Normal 13 3 6 3" xfId="10137"/>
    <cellStyle name="Normal 13 3 7" xfId="10138"/>
    <cellStyle name="Normal 13 3 7 2" xfId="10139"/>
    <cellStyle name="Normal 13 3 8" xfId="10140"/>
    <cellStyle name="Normal 13 3 8 2" xfId="10141"/>
    <cellStyle name="Normal 13 3 9" xfId="10142"/>
    <cellStyle name="Normal 13 4" xfId="10143"/>
    <cellStyle name="Normal 13 4 2" xfId="10144"/>
    <cellStyle name="Normal 13 4 2 2" xfId="10145"/>
    <cellStyle name="Normal 13 4 2 2 2" xfId="10146"/>
    <cellStyle name="Normal 13 4 2 2 2 2" xfId="10147"/>
    <cellStyle name="Normal 13 4 2 2 2 2 2" xfId="10148"/>
    <cellStyle name="Normal 13 4 2 2 2 3" xfId="10149"/>
    <cellStyle name="Normal 13 4 2 2 3" xfId="10150"/>
    <cellStyle name="Normal 13 4 2 2 3 2" xfId="10151"/>
    <cellStyle name="Normal 13 4 2 2 4" xfId="10152"/>
    <cellStyle name="Normal 13 4 2 3" xfId="10153"/>
    <cellStyle name="Normal 13 4 2 3 2" xfId="10154"/>
    <cellStyle name="Normal 13 4 2 3 2 2" xfId="10155"/>
    <cellStyle name="Normal 13 4 2 3 3" xfId="10156"/>
    <cellStyle name="Normal 13 4 2 4" xfId="10157"/>
    <cellStyle name="Normal 13 4 2 4 2" xfId="10158"/>
    <cellStyle name="Normal 13 4 2 5" xfId="10159"/>
    <cellStyle name="Normal 13 4 3" xfId="10160"/>
    <cellStyle name="Normal 13 4 3 2" xfId="10161"/>
    <cellStyle name="Normal 13 4 3 2 2" xfId="10162"/>
    <cellStyle name="Normal 13 4 3 2 2 2" xfId="10163"/>
    <cellStyle name="Normal 13 4 3 2 3" xfId="10164"/>
    <cellStyle name="Normal 13 4 3 3" xfId="10165"/>
    <cellStyle name="Normal 13 4 3 3 2" xfId="10166"/>
    <cellStyle name="Normal 13 4 3 4" xfId="10167"/>
    <cellStyle name="Normal 13 4 4" xfId="10168"/>
    <cellStyle name="Normal 13 4 4 2" xfId="10169"/>
    <cellStyle name="Normal 13 4 4 2 2" xfId="10170"/>
    <cellStyle name="Normal 13 4 4 2 2 2" xfId="10171"/>
    <cellStyle name="Normal 13 4 4 2 3" xfId="10172"/>
    <cellStyle name="Normal 13 4 4 3" xfId="10173"/>
    <cellStyle name="Normal 13 4 4 3 2" xfId="10174"/>
    <cellStyle name="Normal 13 4 4 4" xfId="10175"/>
    <cellStyle name="Normal 13 4 5" xfId="10176"/>
    <cellStyle name="Normal 13 4 5 2" xfId="10177"/>
    <cellStyle name="Normal 13 4 5 2 2" xfId="10178"/>
    <cellStyle name="Normal 13 4 5 3" xfId="10179"/>
    <cellStyle name="Normal 13 4 6" xfId="10180"/>
    <cellStyle name="Normal 13 4 6 2" xfId="10181"/>
    <cellStyle name="Normal 13 4 7" xfId="10182"/>
    <cellStyle name="Normal 13 4 7 2" xfId="10183"/>
    <cellStyle name="Normal 13 4 8" xfId="10184"/>
    <cellStyle name="Normal 13 5" xfId="10185"/>
    <cellStyle name="Normal 13 5 2" xfId="10186"/>
    <cellStyle name="Normal 13 5 2 2" xfId="10187"/>
    <cellStyle name="Normal 13 5 2 2 2" xfId="10188"/>
    <cellStyle name="Normal 13 5 2 2 2 2" xfId="10189"/>
    <cellStyle name="Normal 13 5 2 2 2 2 2" xfId="10190"/>
    <cellStyle name="Normal 13 5 2 2 2 3" xfId="10191"/>
    <cellStyle name="Normal 13 5 2 2 3" xfId="10192"/>
    <cellStyle name="Normal 13 5 2 2 3 2" xfId="10193"/>
    <cellStyle name="Normal 13 5 2 2 4" xfId="10194"/>
    <cellStyle name="Normal 13 5 2 3" xfId="10195"/>
    <cellStyle name="Normal 13 5 2 3 2" xfId="10196"/>
    <cellStyle name="Normal 13 5 2 3 2 2" xfId="10197"/>
    <cellStyle name="Normal 13 5 2 3 3" xfId="10198"/>
    <cellStyle name="Normal 13 5 2 4" xfId="10199"/>
    <cellStyle name="Normal 13 5 2 4 2" xfId="10200"/>
    <cellStyle name="Normal 13 5 2 5" xfId="10201"/>
    <cellStyle name="Normal 13 5 3" xfId="10202"/>
    <cellStyle name="Normal 13 5 3 2" xfId="10203"/>
    <cellStyle name="Normal 13 5 3 2 2" xfId="10204"/>
    <cellStyle name="Normal 13 5 3 2 2 2" xfId="10205"/>
    <cellStyle name="Normal 13 5 3 2 3" xfId="10206"/>
    <cellStyle name="Normal 13 5 3 3" xfId="10207"/>
    <cellStyle name="Normal 13 5 3 3 2" xfId="10208"/>
    <cellStyle name="Normal 13 5 3 4" xfId="10209"/>
    <cellStyle name="Normal 13 5 4" xfId="10210"/>
    <cellStyle name="Normal 13 5 4 2" xfId="10211"/>
    <cellStyle name="Normal 13 5 4 2 2" xfId="10212"/>
    <cellStyle name="Normal 13 5 4 3" xfId="10213"/>
    <cellStyle name="Normal 13 5 5" xfId="10214"/>
    <cellStyle name="Normal 13 5 5 2" xfId="10215"/>
    <cellStyle name="Normal 13 5 6" xfId="10216"/>
    <cellStyle name="Normal 13 6" xfId="10217"/>
    <cellStyle name="Normal 13 6 2" xfId="10218"/>
    <cellStyle name="Normal 13 6 2 2" xfId="10219"/>
    <cellStyle name="Normal 13 6 2 2 2" xfId="10220"/>
    <cellStyle name="Normal 13 6 2 2 2 2" xfId="10221"/>
    <cellStyle name="Normal 13 6 2 2 3" xfId="10222"/>
    <cellStyle name="Normal 13 6 2 3" xfId="10223"/>
    <cellStyle name="Normal 13 6 2 3 2" xfId="10224"/>
    <cellStyle name="Normal 13 6 2 4" xfId="10225"/>
    <cellStyle name="Normal 13 6 3" xfId="10226"/>
    <cellStyle name="Normal 13 6 3 2" xfId="10227"/>
    <cellStyle name="Normal 13 6 3 2 2" xfId="10228"/>
    <cellStyle name="Normal 13 6 3 3" xfId="10229"/>
    <cellStyle name="Normal 13 6 4" xfId="10230"/>
    <cellStyle name="Normal 13 6 4 2" xfId="10231"/>
    <cellStyle name="Normal 13 6 5" xfId="10232"/>
    <cellStyle name="Normal 13 7" xfId="10233"/>
    <cellStyle name="Normal 13 7 2" xfId="10234"/>
    <cellStyle name="Normal 13 7 2 2" xfId="10235"/>
    <cellStyle name="Normal 13 7 2 2 2" xfId="10236"/>
    <cellStyle name="Normal 13 7 2 3" xfId="10237"/>
    <cellStyle name="Normal 13 7 3" xfId="10238"/>
    <cellStyle name="Normal 13 7 3 2" xfId="10239"/>
    <cellStyle name="Normal 13 7 4" xfId="10240"/>
    <cellStyle name="Normal 13 8" xfId="10241"/>
    <cellStyle name="Normal 13 8 2" xfId="10242"/>
    <cellStyle name="Normal 13 8 2 2" xfId="10243"/>
    <cellStyle name="Normal 13 8 2 2 2" xfId="10244"/>
    <cellStyle name="Normal 13 8 2 3" xfId="10245"/>
    <cellStyle name="Normal 13 8 3" xfId="10246"/>
    <cellStyle name="Normal 13 8 3 2" xfId="10247"/>
    <cellStyle name="Normal 13 8 4" xfId="10248"/>
    <cellStyle name="Normal 13 9" xfId="10249"/>
    <cellStyle name="Normal 13 9 2" xfId="10250"/>
    <cellStyle name="Normal 13 9 2 2" xfId="10251"/>
    <cellStyle name="Normal 13 9 2 2 2" xfId="10252"/>
    <cellStyle name="Normal 13 9 2 3" xfId="10253"/>
    <cellStyle name="Normal 13 9 3" xfId="10254"/>
    <cellStyle name="Normal 13 9 3 2" xfId="10255"/>
    <cellStyle name="Normal 13 9 4" xfId="10256"/>
    <cellStyle name="Normal 14" xfId="10257"/>
    <cellStyle name="Normal 14 10" xfId="10258"/>
    <cellStyle name="Normal 14 10 2" xfId="10259"/>
    <cellStyle name="Normal 14 10 2 2" xfId="10260"/>
    <cellStyle name="Normal 14 10 3" xfId="10261"/>
    <cellStyle name="Normal 14 11" xfId="10262"/>
    <cellStyle name="Normal 14 11 2" xfId="10263"/>
    <cellStyle name="Normal 14 12" xfId="10264"/>
    <cellStyle name="Normal 14 12 2" xfId="10265"/>
    <cellStyle name="Normal 14 13" xfId="10266"/>
    <cellStyle name="Normal 14 2" xfId="10267"/>
    <cellStyle name="Normal 14 2 10" xfId="10268"/>
    <cellStyle name="Normal 14 2 2" xfId="10269"/>
    <cellStyle name="Normal 14 2 2 2" xfId="10270"/>
    <cellStyle name="Normal 14 2 2 2 2" xfId="10271"/>
    <cellStyle name="Normal 14 2 2 2 2 2" xfId="10272"/>
    <cellStyle name="Normal 14 2 2 2 2 2 2" xfId="10273"/>
    <cellStyle name="Normal 14 2 2 2 2 2 2 2" xfId="10274"/>
    <cellStyle name="Normal 14 2 2 2 2 2 2 2 2" xfId="10275"/>
    <cellStyle name="Normal 14 2 2 2 2 2 2 3" xfId="10276"/>
    <cellStyle name="Normal 14 2 2 2 2 2 3" xfId="10277"/>
    <cellStyle name="Normal 14 2 2 2 2 2 3 2" xfId="10278"/>
    <cellStyle name="Normal 14 2 2 2 2 2 4" xfId="10279"/>
    <cellStyle name="Normal 14 2 2 2 2 3" xfId="10280"/>
    <cellStyle name="Normal 14 2 2 2 2 3 2" xfId="10281"/>
    <cellStyle name="Normal 14 2 2 2 2 3 2 2" xfId="10282"/>
    <cellStyle name="Normal 14 2 2 2 2 3 3" xfId="10283"/>
    <cellStyle name="Normal 14 2 2 2 2 4" xfId="10284"/>
    <cellStyle name="Normal 14 2 2 2 2 4 2" xfId="10285"/>
    <cellStyle name="Normal 14 2 2 2 2 5" xfId="10286"/>
    <cellStyle name="Normal 14 2 2 2 3" xfId="10287"/>
    <cellStyle name="Normal 14 2 2 2 3 2" xfId="10288"/>
    <cellStyle name="Normal 14 2 2 2 3 2 2" xfId="10289"/>
    <cellStyle name="Normal 14 2 2 2 3 2 2 2" xfId="10290"/>
    <cellStyle name="Normal 14 2 2 2 3 2 3" xfId="10291"/>
    <cellStyle name="Normal 14 2 2 2 3 3" xfId="10292"/>
    <cellStyle name="Normal 14 2 2 2 3 3 2" xfId="10293"/>
    <cellStyle name="Normal 14 2 2 2 3 4" xfId="10294"/>
    <cellStyle name="Normal 14 2 2 2 4" xfId="10295"/>
    <cellStyle name="Normal 14 2 2 2 4 2" xfId="10296"/>
    <cellStyle name="Normal 14 2 2 2 4 2 2" xfId="10297"/>
    <cellStyle name="Normal 14 2 2 2 4 2 2 2" xfId="10298"/>
    <cellStyle name="Normal 14 2 2 2 4 2 3" xfId="10299"/>
    <cellStyle name="Normal 14 2 2 2 4 3" xfId="10300"/>
    <cellStyle name="Normal 14 2 2 2 4 3 2" xfId="10301"/>
    <cellStyle name="Normal 14 2 2 2 4 4" xfId="10302"/>
    <cellStyle name="Normal 14 2 2 2 5" xfId="10303"/>
    <cellStyle name="Normal 14 2 2 2 5 2" xfId="10304"/>
    <cellStyle name="Normal 14 2 2 2 5 2 2" xfId="10305"/>
    <cellStyle name="Normal 14 2 2 2 5 3" xfId="10306"/>
    <cellStyle name="Normal 14 2 2 2 6" xfId="10307"/>
    <cellStyle name="Normal 14 2 2 2 6 2" xfId="10308"/>
    <cellStyle name="Normal 14 2 2 2 7" xfId="10309"/>
    <cellStyle name="Normal 14 2 2 2 7 2" xfId="10310"/>
    <cellStyle name="Normal 14 2 2 2 8" xfId="10311"/>
    <cellStyle name="Normal 14 2 2 3" xfId="10312"/>
    <cellStyle name="Normal 14 2 2 3 2" xfId="10313"/>
    <cellStyle name="Normal 14 2 2 3 2 2" xfId="10314"/>
    <cellStyle name="Normal 14 2 2 3 2 2 2" xfId="10315"/>
    <cellStyle name="Normal 14 2 2 3 2 2 2 2" xfId="10316"/>
    <cellStyle name="Normal 14 2 2 3 2 2 3" xfId="10317"/>
    <cellStyle name="Normal 14 2 2 3 2 3" xfId="10318"/>
    <cellStyle name="Normal 14 2 2 3 2 3 2" xfId="10319"/>
    <cellStyle name="Normal 14 2 2 3 2 4" xfId="10320"/>
    <cellStyle name="Normal 14 2 2 3 3" xfId="10321"/>
    <cellStyle name="Normal 14 2 2 3 3 2" xfId="10322"/>
    <cellStyle name="Normal 14 2 2 3 3 2 2" xfId="10323"/>
    <cellStyle name="Normal 14 2 2 3 3 3" xfId="10324"/>
    <cellStyle name="Normal 14 2 2 3 4" xfId="10325"/>
    <cellStyle name="Normal 14 2 2 3 4 2" xfId="10326"/>
    <cellStyle name="Normal 14 2 2 3 5" xfId="10327"/>
    <cellStyle name="Normal 14 2 2 4" xfId="10328"/>
    <cellStyle name="Normal 14 2 2 4 2" xfId="10329"/>
    <cellStyle name="Normal 14 2 2 4 2 2" xfId="10330"/>
    <cellStyle name="Normal 14 2 2 4 2 2 2" xfId="10331"/>
    <cellStyle name="Normal 14 2 2 4 2 3" xfId="10332"/>
    <cellStyle name="Normal 14 2 2 4 3" xfId="10333"/>
    <cellStyle name="Normal 14 2 2 4 3 2" xfId="10334"/>
    <cellStyle name="Normal 14 2 2 4 4" xfId="10335"/>
    <cellStyle name="Normal 14 2 2 5" xfId="10336"/>
    <cellStyle name="Normal 14 2 2 5 2" xfId="10337"/>
    <cellStyle name="Normal 14 2 2 5 2 2" xfId="10338"/>
    <cellStyle name="Normal 14 2 2 5 2 2 2" xfId="10339"/>
    <cellStyle name="Normal 14 2 2 5 2 3" xfId="10340"/>
    <cellStyle name="Normal 14 2 2 5 3" xfId="10341"/>
    <cellStyle name="Normal 14 2 2 5 3 2" xfId="10342"/>
    <cellStyle name="Normal 14 2 2 5 4" xfId="10343"/>
    <cellStyle name="Normal 14 2 2 6" xfId="10344"/>
    <cellStyle name="Normal 14 2 2 6 2" xfId="10345"/>
    <cellStyle name="Normal 14 2 2 6 2 2" xfId="10346"/>
    <cellStyle name="Normal 14 2 2 6 3" xfId="10347"/>
    <cellStyle name="Normal 14 2 2 7" xfId="10348"/>
    <cellStyle name="Normal 14 2 2 7 2" xfId="10349"/>
    <cellStyle name="Normal 14 2 2 8" xfId="10350"/>
    <cellStyle name="Normal 14 2 2 8 2" xfId="10351"/>
    <cellStyle name="Normal 14 2 2 9" xfId="10352"/>
    <cellStyle name="Normal 14 2 3" xfId="10353"/>
    <cellStyle name="Normal 14 2 3 2" xfId="10354"/>
    <cellStyle name="Normal 14 2 3 2 2" xfId="10355"/>
    <cellStyle name="Normal 14 2 3 2 2 2" xfId="10356"/>
    <cellStyle name="Normal 14 2 3 2 2 2 2" xfId="10357"/>
    <cellStyle name="Normal 14 2 3 2 2 2 2 2" xfId="10358"/>
    <cellStyle name="Normal 14 2 3 2 2 2 3" xfId="10359"/>
    <cellStyle name="Normal 14 2 3 2 2 3" xfId="10360"/>
    <cellStyle name="Normal 14 2 3 2 2 3 2" xfId="10361"/>
    <cellStyle name="Normal 14 2 3 2 2 4" xfId="10362"/>
    <cellStyle name="Normal 14 2 3 2 3" xfId="10363"/>
    <cellStyle name="Normal 14 2 3 2 3 2" xfId="10364"/>
    <cellStyle name="Normal 14 2 3 2 3 2 2" xfId="10365"/>
    <cellStyle name="Normal 14 2 3 2 3 3" xfId="10366"/>
    <cellStyle name="Normal 14 2 3 2 4" xfId="10367"/>
    <cellStyle name="Normal 14 2 3 2 4 2" xfId="10368"/>
    <cellStyle name="Normal 14 2 3 2 5" xfId="10369"/>
    <cellStyle name="Normal 14 2 3 3" xfId="10370"/>
    <cellStyle name="Normal 14 2 3 3 2" xfId="10371"/>
    <cellStyle name="Normal 14 2 3 3 2 2" xfId="10372"/>
    <cellStyle name="Normal 14 2 3 3 2 2 2" xfId="10373"/>
    <cellStyle name="Normal 14 2 3 3 2 3" xfId="10374"/>
    <cellStyle name="Normal 14 2 3 3 3" xfId="10375"/>
    <cellStyle name="Normal 14 2 3 3 3 2" xfId="10376"/>
    <cellStyle name="Normal 14 2 3 3 4" xfId="10377"/>
    <cellStyle name="Normal 14 2 3 4" xfId="10378"/>
    <cellStyle name="Normal 14 2 3 4 2" xfId="10379"/>
    <cellStyle name="Normal 14 2 3 4 2 2" xfId="10380"/>
    <cellStyle name="Normal 14 2 3 4 2 2 2" xfId="10381"/>
    <cellStyle name="Normal 14 2 3 4 2 3" xfId="10382"/>
    <cellStyle name="Normal 14 2 3 4 3" xfId="10383"/>
    <cellStyle name="Normal 14 2 3 4 3 2" xfId="10384"/>
    <cellStyle name="Normal 14 2 3 4 4" xfId="10385"/>
    <cellStyle name="Normal 14 2 3 5" xfId="10386"/>
    <cellStyle name="Normal 14 2 3 5 2" xfId="10387"/>
    <cellStyle name="Normal 14 2 3 5 2 2" xfId="10388"/>
    <cellStyle name="Normal 14 2 3 5 3" xfId="10389"/>
    <cellStyle name="Normal 14 2 3 6" xfId="10390"/>
    <cellStyle name="Normal 14 2 3 6 2" xfId="10391"/>
    <cellStyle name="Normal 14 2 3 7" xfId="10392"/>
    <cellStyle name="Normal 14 2 3 7 2" xfId="10393"/>
    <cellStyle name="Normal 14 2 3 8" xfId="10394"/>
    <cellStyle name="Normal 14 2 4" xfId="10395"/>
    <cellStyle name="Normal 14 2 4 2" xfId="10396"/>
    <cellStyle name="Normal 14 2 4 2 2" xfId="10397"/>
    <cellStyle name="Normal 14 2 4 2 2 2" xfId="10398"/>
    <cellStyle name="Normal 14 2 4 2 2 2 2" xfId="10399"/>
    <cellStyle name="Normal 14 2 4 2 2 3" xfId="10400"/>
    <cellStyle name="Normal 14 2 4 2 3" xfId="10401"/>
    <cellStyle name="Normal 14 2 4 2 3 2" xfId="10402"/>
    <cellStyle name="Normal 14 2 4 2 4" xfId="10403"/>
    <cellStyle name="Normal 14 2 4 3" xfId="10404"/>
    <cellStyle name="Normal 14 2 4 3 2" xfId="10405"/>
    <cellStyle name="Normal 14 2 4 3 2 2" xfId="10406"/>
    <cellStyle name="Normal 14 2 4 3 3" xfId="10407"/>
    <cellStyle name="Normal 14 2 4 4" xfId="10408"/>
    <cellStyle name="Normal 14 2 4 4 2" xfId="10409"/>
    <cellStyle name="Normal 14 2 4 5" xfId="10410"/>
    <cellStyle name="Normal 14 2 5" xfId="10411"/>
    <cellStyle name="Normal 14 2 5 2" xfId="10412"/>
    <cellStyle name="Normal 14 2 5 2 2" xfId="10413"/>
    <cellStyle name="Normal 14 2 5 2 2 2" xfId="10414"/>
    <cellStyle name="Normal 14 2 5 2 3" xfId="10415"/>
    <cellStyle name="Normal 14 2 5 3" xfId="10416"/>
    <cellStyle name="Normal 14 2 5 3 2" xfId="10417"/>
    <cellStyle name="Normal 14 2 5 4" xfId="10418"/>
    <cellStyle name="Normal 14 2 6" xfId="10419"/>
    <cellStyle name="Normal 14 2 6 2" xfId="10420"/>
    <cellStyle name="Normal 14 2 6 2 2" xfId="10421"/>
    <cellStyle name="Normal 14 2 6 2 2 2" xfId="10422"/>
    <cellStyle name="Normal 14 2 6 2 3" xfId="10423"/>
    <cellStyle name="Normal 14 2 6 3" xfId="10424"/>
    <cellStyle name="Normal 14 2 6 3 2" xfId="10425"/>
    <cellStyle name="Normal 14 2 6 4" xfId="10426"/>
    <cellStyle name="Normal 14 2 7" xfId="10427"/>
    <cellStyle name="Normal 14 2 7 2" xfId="10428"/>
    <cellStyle name="Normal 14 2 7 2 2" xfId="10429"/>
    <cellStyle name="Normal 14 2 7 3" xfId="10430"/>
    <cellStyle name="Normal 14 2 8" xfId="10431"/>
    <cellStyle name="Normal 14 2 8 2" xfId="10432"/>
    <cellStyle name="Normal 14 2 9" xfId="10433"/>
    <cellStyle name="Normal 14 2 9 2" xfId="10434"/>
    <cellStyle name="Normal 14 3" xfId="10435"/>
    <cellStyle name="Normal 14 3 2" xfId="10436"/>
    <cellStyle name="Normal 14 3 2 2" xfId="10437"/>
    <cellStyle name="Normal 14 3 2 2 2" xfId="10438"/>
    <cellStyle name="Normal 14 3 2 2 2 2" xfId="10439"/>
    <cellStyle name="Normal 14 3 2 2 2 2 2" xfId="10440"/>
    <cellStyle name="Normal 14 3 2 2 2 2 2 2" xfId="10441"/>
    <cellStyle name="Normal 14 3 2 2 2 2 3" xfId="10442"/>
    <cellStyle name="Normal 14 3 2 2 2 3" xfId="10443"/>
    <cellStyle name="Normal 14 3 2 2 2 3 2" xfId="10444"/>
    <cellStyle name="Normal 14 3 2 2 2 4" xfId="10445"/>
    <cellStyle name="Normal 14 3 2 2 3" xfId="10446"/>
    <cellStyle name="Normal 14 3 2 2 3 2" xfId="10447"/>
    <cellStyle name="Normal 14 3 2 2 3 2 2" xfId="10448"/>
    <cellStyle name="Normal 14 3 2 2 3 3" xfId="10449"/>
    <cellStyle name="Normal 14 3 2 2 4" xfId="10450"/>
    <cellStyle name="Normal 14 3 2 2 4 2" xfId="10451"/>
    <cellStyle name="Normal 14 3 2 2 5" xfId="10452"/>
    <cellStyle name="Normal 14 3 2 3" xfId="10453"/>
    <cellStyle name="Normal 14 3 2 3 2" xfId="10454"/>
    <cellStyle name="Normal 14 3 2 3 2 2" xfId="10455"/>
    <cellStyle name="Normal 14 3 2 3 2 2 2" xfId="10456"/>
    <cellStyle name="Normal 14 3 2 3 2 3" xfId="10457"/>
    <cellStyle name="Normal 14 3 2 3 3" xfId="10458"/>
    <cellStyle name="Normal 14 3 2 3 3 2" xfId="10459"/>
    <cellStyle name="Normal 14 3 2 3 4" xfId="10460"/>
    <cellStyle name="Normal 14 3 2 4" xfId="10461"/>
    <cellStyle name="Normal 14 3 2 4 2" xfId="10462"/>
    <cellStyle name="Normal 14 3 2 4 2 2" xfId="10463"/>
    <cellStyle name="Normal 14 3 2 4 2 2 2" xfId="10464"/>
    <cellStyle name="Normal 14 3 2 4 2 3" xfId="10465"/>
    <cellStyle name="Normal 14 3 2 4 3" xfId="10466"/>
    <cellStyle name="Normal 14 3 2 4 3 2" xfId="10467"/>
    <cellStyle name="Normal 14 3 2 4 4" xfId="10468"/>
    <cellStyle name="Normal 14 3 2 5" xfId="10469"/>
    <cellStyle name="Normal 14 3 2 5 2" xfId="10470"/>
    <cellStyle name="Normal 14 3 2 5 2 2" xfId="10471"/>
    <cellStyle name="Normal 14 3 2 5 3" xfId="10472"/>
    <cellStyle name="Normal 14 3 2 6" xfId="10473"/>
    <cellStyle name="Normal 14 3 2 6 2" xfId="10474"/>
    <cellStyle name="Normal 14 3 2 7" xfId="10475"/>
    <cellStyle name="Normal 14 3 2 7 2" xfId="10476"/>
    <cellStyle name="Normal 14 3 2 8" xfId="10477"/>
    <cellStyle name="Normal 14 3 3" xfId="10478"/>
    <cellStyle name="Normal 14 3 3 2" xfId="10479"/>
    <cellStyle name="Normal 14 3 3 2 2" xfId="10480"/>
    <cellStyle name="Normal 14 3 3 2 2 2" xfId="10481"/>
    <cellStyle name="Normal 14 3 3 2 2 2 2" xfId="10482"/>
    <cellStyle name="Normal 14 3 3 2 2 3" xfId="10483"/>
    <cellStyle name="Normal 14 3 3 2 3" xfId="10484"/>
    <cellStyle name="Normal 14 3 3 2 3 2" xfId="10485"/>
    <cellStyle name="Normal 14 3 3 2 4" xfId="10486"/>
    <cellStyle name="Normal 14 3 3 3" xfId="10487"/>
    <cellStyle name="Normal 14 3 3 3 2" xfId="10488"/>
    <cellStyle name="Normal 14 3 3 3 2 2" xfId="10489"/>
    <cellStyle name="Normal 14 3 3 3 3" xfId="10490"/>
    <cellStyle name="Normal 14 3 3 4" xfId="10491"/>
    <cellStyle name="Normal 14 3 3 4 2" xfId="10492"/>
    <cellStyle name="Normal 14 3 3 5" xfId="10493"/>
    <cellStyle name="Normal 14 3 4" xfId="10494"/>
    <cellStyle name="Normal 14 3 4 2" xfId="10495"/>
    <cellStyle name="Normal 14 3 4 2 2" xfId="10496"/>
    <cellStyle name="Normal 14 3 4 2 2 2" xfId="10497"/>
    <cellStyle name="Normal 14 3 4 2 3" xfId="10498"/>
    <cellStyle name="Normal 14 3 4 3" xfId="10499"/>
    <cellStyle name="Normal 14 3 4 3 2" xfId="10500"/>
    <cellStyle name="Normal 14 3 4 4" xfId="10501"/>
    <cellStyle name="Normal 14 3 5" xfId="10502"/>
    <cellStyle name="Normal 14 3 5 2" xfId="10503"/>
    <cellStyle name="Normal 14 3 5 2 2" xfId="10504"/>
    <cellStyle name="Normal 14 3 5 2 2 2" xfId="10505"/>
    <cellStyle name="Normal 14 3 5 2 3" xfId="10506"/>
    <cellStyle name="Normal 14 3 5 3" xfId="10507"/>
    <cellStyle name="Normal 14 3 5 3 2" xfId="10508"/>
    <cellStyle name="Normal 14 3 5 4" xfId="10509"/>
    <cellStyle name="Normal 14 3 6" xfId="10510"/>
    <cellStyle name="Normal 14 3 6 2" xfId="10511"/>
    <cellStyle name="Normal 14 3 6 2 2" xfId="10512"/>
    <cellStyle name="Normal 14 3 6 3" xfId="10513"/>
    <cellStyle name="Normal 14 3 7" xfId="10514"/>
    <cellStyle name="Normal 14 3 7 2" xfId="10515"/>
    <cellStyle name="Normal 14 3 8" xfId="10516"/>
    <cellStyle name="Normal 14 3 8 2" xfId="10517"/>
    <cellStyle name="Normal 14 3 9" xfId="10518"/>
    <cellStyle name="Normal 14 4" xfId="10519"/>
    <cellStyle name="Normal 14 4 2" xfId="10520"/>
    <cellStyle name="Normal 14 4 2 2" xfId="10521"/>
    <cellStyle name="Normal 14 4 2 2 2" xfId="10522"/>
    <cellStyle name="Normal 14 4 2 2 2 2" xfId="10523"/>
    <cellStyle name="Normal 14 4 2 2 2 2 2" xfId="10524"/>
    <cellStyle name="Normal 14 4 2 2 2 3" xfId="10525"/>
    <cellStyle name="Normal 14 4 2 2 3" xfId="10526"/>
    <cellStyle name="Normal 14 4 2 2 3 2" xfId="10527"/>
    <cellStyle name="Normal 14 4 2 2 4" xfId="10528"/>
    <cellStyle name="Normal 14 4 2 3" xfId="10529"/>
    <cellStyle name="Normal 14 4 2 3 2" xfId="10530"/>
    <cellStyle name="Normal 14 4 2 3 2 2" xfId="10531"/>
    <cellStyle name="Normal 14 4 2 3 3" xfId="10532"/>
    <cellStyle name="Normal 14 4 2 4" xfId="10533"/>
    <cellStyle name="Normal 14 4 2 4 2" xfId="10534"/>
    <cellStyle name="Normal 14 4 2 5" xfId="10535"/>
    <cellStyle name="Normal 14 4 3" xfId="10536"/>
    <cellStyle name="Normal 14 4 3 2" xfId="10537"/>
    <cellStyle name="Normal 14 4 3 2 2" xfId="10538"/>
    <cellStyle name="Normal 14 4 3 2 2 2" xfId="10539"/>
    <cellStyle name="Normal 14 4 3 2 3" xfId="10540"/>
    <cellStyle name="Normal 14 4 3 3" xfId="10541"/>
    <cellStyle name="Normal 14 4 3 3 2" xfId="10542"/>
    <cellStyle name="Normal 14 4 3 4" xfId="10543"/>
    <cellStyle name="Normal 14 4 4" xfId="10544"/>
    <cellStyle name="Normal 14 4 4 2" xfId="10545"/>
    <cellStyle name="Normal 14 4 4 2 2" xfId="10546"/>
    <cellStyle name="Normal 14 4 4 2 2 2" xfId="10547"/>
    <cellStyle name="Normal 14 4 4 2 3" xfId="10548"/>
    <cellStyle name="Normal 14 4 4 3" xfId="10549"/>
    <cellStyle name="Normal 14 4 4 3 2" xfId="10550"/>
    <cellStyle name="Normal 14 4 4 4" xfId="10551"/>
    <cellStyle name="Normal 14 4 5" xfId="10552"/>
    <cellStyle name="Normal 14 4 5 2" xfId="10553"/>
    <cellStyle name="Normal 14 4 5 2 2" xfId="10554"/>
    <cellStyle name="Normal 14 4 5 3" xfId="10555"/>
    <cellStyle name="Normal 14 4 6" xfId="10556"/>
    <cellStyle name="Normal 14 4 6 2" xfId="10557"/>
    <cellStyle name="Normal 14 4 7" xfId="10558"/>
    <cellStyle name="Normal 14 4 7 2" xfId="10559"/>
    <cellStyle name="Normal 14 4 8" xfId="10560"/>
    <cellStyle name="Normal 14 5" xfId="10561"/>
    <cellStyle name="Normal 14 5 2" xfId="10562"/>
    <cellStyle name="Normal 14 5 2 2" xfId="10563"/>
    <cellStyle name="Normal 14 5 2 2 2" xfId="10564"/>
    <cellStyle name="Normal 14 5 2 2 2 2" xfId="10565"/>
    <cellStyle name="Normal 14 5 2 2 2 2 2" xfId="10566"/>
    <cellStyle name="Normal 14 5 2 2 2 3" xfId="10567"/>
    <cellStyle name="Normal 14 5 2 2 3" xfId="10568"/>
    <cellStyle name="Normal 14 5 2 2 3 2" xfId="10569"/>
    <cellStyle name="Normal 14 5 2 2 4" xfId="10570"/>
    <cellStyle name="Normal 14 5 2 3" xfId="10571"/>
    <cellStyle name="Normal 14 5 2 3 2" xfId="10572"/>
    <cellStyle name="Normal 14 5 2 3 2 2" xfId="10573"/>
    <cellStyle name="Normal 14 5 2 3 3" xfId="10574"/>
    <cellStyle name="Normal 14 5 2 4" xfId="10575"/>
    <cellStyle name="Normal 14 5 2 4 2" xfId="10576"/>
    <cellStyle name="Normal 14 5 2 5" xfId="10577"/>
    <cellStyle name="Normal 14 5 3" xfId="10578"/>
    <cellStyle name="Normal 14 5 3 2" xfId="10579"/>
    <cellStyle name="Normal 14 5 3 2 2" xfId="10580"/>
    <cellStyle name="Normal 14 5 3 2 2 2" xfId="10581"/>
    <cellStyle name="Normal 14 5 3 2 3" xfId="10582"/>
    <cellStyle name="Normal 14 5 3 3" xfId="10583"/>
    <cellStyle name="Normal 14 5 3 3 2" xfId="10584"/>
    <cellStyle name="Normal 14 5 3 4" xfId="10585"/>
    <cellStyle name="Normal 14 5 4" xfId="10586"/>
    <cellStyle name="Normal 14 5 4 2" xfId="10587"/>
    <cellStyle name="Normal 14 5 4 2 2" xfId="10588"/>
    <cellStyle name="Normal 14 5 4 3" xfId="10589"/>
    <cellStyle name="Normal 14 5 5" xfId="10590"/>
    <cellStyle name="Normal 14 5 5 2" xfId="10591"/>
    <cellStyle name="Normal 14 5 6" xfId="10592"/>
    <cellStyle name="Normal 14 6" xfId="10593"/>
    <cellStyle name="Normal 14 6 2" xfId="10594"/>
    <cellStyle name="Normal 14 6 2 2" xfId="10595"/>
    <cellStyle name="Normal 14 6 2 2 2" xfId="10596"/>
    <cellStyle name="Normal 14 6 2 2 2 2" xfId="10597"/>
    <cellStyle name="Normal 14 6 2 2 3" xfId="10598"/>
    <cellStyle name="Normal 14 6 2 3" xfId="10599"/>
    <cellStyle name="Normal 14 6 2 3 2" xfId="10600"/>
    <cellStyle name="Normal 14 6 2 4" xfId="10601"/>
    <cellStyle name="Normal 14 6 3" xfId="10602"/>
    <cellStyle name="Normal 14 6 3 2" xfId="10603"/>
    <cellStyle name="Normal 14 6 3 2 2" xfId="10604"/>
    <cellStyle name="Normal 14 6 3 3" xfId="10605"/>
    <cellStyle name="Normal 14 6 4" xfId="10606"/>
    <cellStyle name="Normal 14 6 4 2" xfId="10607"/>
    <cellStyle name="Normal 14 6 5" xfId="10608"/>
    <cellStyle name="Normal 14 7" xfId="10609"/>
    <cellStyle name="Normal 14 7 2" xfId="10610"/>
    <cellStyle name="Normal 14 7 2 2" xfId="10611"/>
    <cellStyle name="Normal 14 7 2 2 2" xfId="10612"/>
    <cellStyle name="Normal 14 7 2 3" xfId="10613"/>
    <cellStyle name="Normal 14 7 3" xfId="10614"/>
    <cellStyle name="Normal 14 7 3 2" xfId="10615"/>
    <cellStyle name="Normal 14 7 4" xfId="10616"/>
    <cellStyle name="Normal 14 8" xfId="10617"/>
    <cellStyle name="Normal 14 8 2" xfId="10618"/>
    <cellStyle name="Normal 14 8 2 2" xfId="10619"/>
    <cellStyle name="Normal 14 8 2 2 2" xfId="10620"/>
    <cellStyle name="Normal 14 8 2 3" xfId="10621"/>
    <cellStyle name="Normal 14 8 3" xfId="10622"/>
    <cellStyle name="Normal 14 8 3 2" xfId="10623"/>
    <cellStyle name="Normal 14 8 4" xfId="10624"/>
    <cellStyle name="Normal 14 9" xfId="10625"/>
    <cellStyle name="Normal 14 9 2" xfId="10626"/>
    <cellStyle name="Normal 14 9 2 2" xfId="10627"/>
    <cellStyle name="Normal 14 9 2 2 2" xfId="10628"/>
    <cellStyle name="Normal 14 9 2 3" xfId="10629"/>
    <cellStyle name="Normal 14 9 3" xfId="10630"/>
    <cellStyle name="Normal 14 9 3 2" xfId="10631"/>
    <cellStyle name="Normal 14 9 4" xfId="10632"/>
    <cellStyle name="Normal 14_T-straight with PEDs adjustor" xfId="10633"/>
    <cellStyle name="Normal 15" xfId="10634"/>
    <cellStyle name="Normal 15 10" xfId="10635"/>
    <cellStyle name="Normal 15 10 2" xfId="10636"/>
    <cellStyle name="Normal 15 10 2 2" xfId="10637"/>
    <cellStyle name="Normal 15 10 3" xfId="10638"/>
    <cellStyle name="Normal 15 11" xfId="10639"/>
    <cellStyle name="Normal 15 11 2" xfId="10640"/>
    <cellStyle name="Normal 15 12" xfId="10641"/>
    <cellStyle name="Normal 15 12 2" xfId="10642"/>
    <cellStyle name="Normal 15 13" xfId="10643"/>
    <cellStyle name="Normal 15 2" xfId="10644"/>
    <cellStyle name="Normal 15 2 10" xfId="10645"/>
    <cellStyle name="Normal 15 2 2" xfId="10646"/>
    <cellStyle name="Normal 15 2 2 2" xfId="10647"/>
    <cellStyle name="Normal 15 2 2 2 2" xfId="10648"/>
    <cellStyle name="Normal 15 2 2 2 2 2" xfId="10649"/>
    <cellStyle name="Normal 15 2 2 2 2 2 2" xfId="10650"/>
    <cellStyle name="Normal 15 2 2 2 2 2 2 2" xfId="10651"/>
    <cellStyle name="Normal 15 2 2 2 2 2 2 2 2" xfId="10652"/>
    <cellStyle name="Normal 15 2 2 2 2 2 2 3" xfId="10653"/>
    <cellStyle name="Normal 15 2 2 2 2 2 3" xfId="10654"/>
    <cellStyle name="Normal 15 2 2 2 2 2 3 2" xfId="10655"/>
    <cellStyle name="Normal 15 2 2 2 2 2 4" xfId="10656"/>
    <cellStyle name="Normal 15 2 2 2 2 3" xfId="10657"/>
    <cellStyle name="Normal 15 2 2 2 2 3 2" xfId="10658"/>
    <cellStyle name="Normal 15 2 2 2 2 3 2 2" xfId="10659"/>
    <cellStyle name="Normal 15 2 2 2 2 3 3" xfId="10660"/>
    <cellStyle name="Normal 15 2 2 2 2 4" xfId="10661"/>
    <cellStyle name="Normal 15 2 2 2 2 4 2" xfId="10662"/>
    <cellStyle name="Normal 15 2 2 2 2 5" xfId="10663"/>
    <cellStyle name="Normal 15 2 2 2 3" xfId="10664"/>
    <cellStyle name="Normal 15 2 2 2 3 2" xfId="10665"/>
    <cellStyle name="Normal 15 2 2 2 3 2 2" xfId="10666"/>
    <cellStyle name="Normal 15 2 2 2 3 2 2 2" xfId="10667"/>
    <cellStyle name="Normal 15 2 2 2 3 2 3" xfId="10668"/>
    <cellStyle name="Normal 15 2 2 2 3 3" xfId="10669"/>
    <cellStyle name="Normal 15 2 2 2 3 3 2" xfId="10670"/>
    <cellStyle name="Normal 15 2 2 2 3 4" xfId="10671"/>
    <cellStyle name="Normal 15 2 2 2 4" xfId="10672"/>
    <cellStyle name="Normal 15 2 2 2 4 2" xfId="10673"/>
    <cellStyle name="Normal 15 2 2 2 4 2 2" xfId="10674"/>
    <cellStyle name="Normal 15 2 2 2 4 2 2 2" xfId="10675"/>
    <cellStyle name="Normal 15 2 2 2 4 2 3" xfId="10676"/>
    <cellStyle name="Normal 15 2 2 2 4 3" xfId="10677"/>
    <cellStyle name="Normal 15 2 2 2 4 3 2" xfId="10678"/>
    <cellStyle name="Normal 15 2 2 2 4 4" xfId="10679"/>
    <cellStyle name="Normal 15 2 2 2 5" xfId="10680"/>
    <cellStyle name="Normal 15 2 2 2 5 2" xfId="10681"/>
    <cellStyle name="Normal 15 2 2 2 5 2 2" xfId="10682"/>
    <cellStyle name="Normal 15 2 2 2 5 3" xfId="10683"/>
    <cellStyle name="Normal 15 2 2 2 6" xfId="10684"/>
    <cellStyle name="Normal 15 2 2 2 6 2" xfId="10685"/>
    <cellStyle name="Normal 15 2 2 2 7" xfId="10686"/>
    <cellStyle name="Normal 15 2 2 2 7 2" xfId="10687"/>
    <cellStyle name="Normal 15 2 2 2 8" xfId="10688"/>
    <cellStyle name="Normal 15 2 2 3" xfId="10689"/>
    <cellStyle name="Normal 15 2 2 3 2" xfId="10690"/>
    <cellStyle name="Normal 15 2 2 3 2 2" xfId="10691"/>
    <cellStyle name="Normal 15 2 2 3 2 2 2" xfId="10692"/>
    <cellStyle name="Normal 15 2 2 3 2 2 2 2" xfId="10693"/>
    <cellStyle name="Normal 15 2 2 3 2 2 3" xfId="10694"/>
    <cellStyle name="Normal 15 2 2 3 2 3" xfId="10695"/>
    <cellStyle name="Normal 15 2 2 3 2 3 2" xfId="10696"/>
    <cellStyle name="Normal 15 2 2 3 2 4" xfId="10697"/>
    <cellStyle name="Normal 15 2 2 3 3" xfId="10698"/>
    <cellStyle name="Normal 15 2 2 3 3 2" xfId="10699"/>
    <cellStyle name="Normal 15 2 2 3 3 2 2" xfId="10700"/>
    <cellStyle name="Normal 15 2 2 3 3 3" xfId="10701"/>
    <cellStyle name="Normal 15 2 2 3 4" xfId="10702"/>
    <cellStyle name="Normal 15 2 2 3 4 2" xfId="10703"/>
    <cellStyle name="Normal 15 2 2 3 5" xfId="10704"/>
    <cellStyle name="Normal 15 2 2 4" xfId="10705"/>
    <cellStyle name="Normal 15 2 2 4 2" xfId="10706"/>
    <cellStyle name="Normal 15 2 2 4 2 2" xfId="10707"/>
    <cellStyle name="Normal 15 2 2 4 2 2 2" xfId="10708"/>
    <cellStyle name="Normal 15 2 2 4 2 3" xfId="10709"/>
    <cellStyle name="Normal 15 2 2 4 3" xfId="10710"/>
    <cellStyle name="Normal 15 2 2 4 3 2" xfId="10711"/>
    <cellStyle name="Normal 15 2 2 4 4" xfId="10712"/>
    <cellStyle name="Normal 15 2 2 5" xfId="10713"/>
    <cellStyle name="Normal 15 2 2 5 2" xfId="10714"/>
    <cellStyle name="Normal 15 2 2 5 2 2" xfId="10715"/>
    <cellStyle name="Normal 15 2 2 5 2 2 2" xfId="10716"/>
    <cellStyle name="Normal 15 2 2 5 2 3" xfId="10717"/>
    <cellStyle name="Normal 15 2 2 5 3" xfId="10718"/>
    <cellStyle name="Normal 15 2 2 5 3 2" xfId="10719"/>
    <cellStyle name="Normal 15 2 2 5 4" xfId="10720"/>
    <cellStyle name="Normal 15 2 2 6" xfId="10721"/>
    <cellStyle name="Normal 15 2 2 6 2" xfId="10722"/>
    <cellStyle name="Normal 15 2 2 6 2 2" xfId="10723"/>
    <cellStyle name="Normal 15 2 2 6 3" xfId="10724"/>
    <cellStyle name="Normal 15 2 2 7" xfId="10725"/>
    <cellStyle name="Normal 15 2 2 7 2" xfId="10726"/>
    <cellStyle name="Normal 15 2 2 8" xfId="10727"/>
    <cellStyle name="Normal 15 2 2 8 2" xfId="10728"/>
    <cellStyle name="Normal 15 2 2 9" xfId="10729"/>
    <cellStyle name="Normal 15 2 3" xfId="10730"/>
    <cellStyle name="Normal 15 2 3 2" xfId="10731"/>
    <cellStyle name="Normal 15 2 3 2 2" xfId="10732"/>
    <cellStyle name="Normal 15 2 3 2 2 2" xfId="10733"/>
    <cellStyle name="Normal 15 2 3 2 2 2 2" xfId="10734"/>
    <cellStyle name="Normal 15 2 3 2 2 2 2 2" xfId="10735"/>
    <cellStyle name="Normal 15 2 3 2 2 2 3" xfId="10736"/>
    <cellStyle name="Normal 15 2 3 2 2 3" xfId="10737"/>
    <cellStyle name="Normal 15 2 3 2 2 3 2" xfId="10738"/>
    <cellStyle name="Normal 15 2 3 2 2 4" xfId="10739"/>
    <cellStyle name="Normal 15 2 3 2 3" xfId="10740"/>
    <cellStyle name="Normal 15 2 3 2 3 2" xfId="10741"/>
    <cellStyle name="Normal 15 2 3 2 3 2 2" xfId="10742"/>
    <cellStyle name="Normal 15 2 3 2 3 3" xfId="10743"/>
    <cellStyle name="Normal 15 2 3 2 4" xfId="10744"/>
    <cellStyle name="Normal 15 2 3 2 4 2" xfId="10745"/>
    <cellStyle name="Normal 15 2 3 2 5" xfId="10746"/>
    <cellStyle name="Normal 15 2 3 3" xfId="10747"/>
    <cellStyle name="Normal 15 2 3 3 2" xfId="10748"/>
    <cellStyle name="Normal 15 2 3 3 2 2" xfId="10749"/>
    <cellStyle name="Normal 15 2 3 3 2 2 2" xfId="10750"/>
    <cellStyle name="Normal 15 2 3 3 2 3" xfId="10751"/>
    <cellStyle name="Normal 15 2 3 3 3" xfId="10752"/>
    <cellStyle name="Normal 15 2 3 3 3 2" xfId="10753"/>
    <cellStyle name="Normal 15 2 3 3 4" xfId="10754"/>
    <cellStyle name="Normal 15 2 3 4" xfId="10755"/>
    <cellStyle name="Normal 15 2 3 4 2" xfId="10756"/>
    <cellStyle name="Normal 15 2 3 4 2 2" xfId="10757"/>
    <cellStyle name="Normal 15 2 3 4 2 2 2" xfId="10758"/>
    <cellStyle name="Normal 15 2 3 4 2 3" xfId="10759"/>
    <cellStyle name="Normal 15 2 3 4 3" xfId="10760"/>
    <cellStyle name="Normal 15 2 3 4 3 2" xfId="10761"/>
    <cellStyle name="Normal 15 2 3 4 4" xfId="10762"/>
    <cellStyle name="Normal 15 2 3 5" xfId="10763"/>
    <cellStyle name="Normal 15 2 3 5 2" xfId="10764"/>
    <cellStyle name="Normal 15 2 3 5 2 2" xfId="10765"/>
    <cellStyle name="Normal 15 2 3 5 3" xfId="10766"/>
    <cellStyle name="Normal 15 2 3 6" xfId="10767"/>
    <cellStyle name="Normal 15 2 3 6 2" xfId="10768"/>
    <cellStyle name="Normal 15 2 3 7" xfId="10769"/>
    <cellStyle name="Normal 15 2 3 7 2" xfId="10770"/>
    <cellStyle name="Normal 15 2 3 8" xfId="10771"/>
    <cellStyle name="Normal 15 2 4" xfId="10772"/>
    <cellStyle name="Normal 15 2 4 2" xfId="10773"/>
    <cellStyle name="Normal 15 2 4 2 2" xfId="10774"/>
    <cellStyle name="Normal 15 2 4 2 2 2" xfId="10775"/>
    <cellStyle name="Normal 15 2 4 2 2 2 2" xfId="10776"/>
    <cellStyle name="Normal 15 2 4 2 2 3" xfId="10777"/>
    <cellStyle name="Normal 15 2 4 2 3" xfId="10778"/>
    <cellStyle name="Normal 15 2 4 2 3 2" xfId="10779"/>
    <cellStyle name="Normal 15 2 4 2 4" xfId="10780"/>
    <cellStyle name="Normal 15 2 4 3" xfId="10781"/>
    <cellStyle name="Normal 15 2 4 3 2" xfId="10782"/>
    <cellStyle name="Normal 15 2 4 3 2 2" xfId="10783"/>
    <cellStyle name="Normal 15 2 4 3 3" xfId="10784"/>
    <cellStyle name="Normal 15 2 4 4" xfId="10785"/>
    <cellStyle name="Normal 15 2 4 4 2" xfId="10786"/>
    <cellStyle name="Normal 15 2 4 5" xfId="10787"/>
    <cellStyle name="Normal 15 2 5" xfId="10788"/>
    <cellStyle name="Normal 15 2 5 2" xfId="10789"/>
    <cellStyle name="Normal 15 2 5 2 2" xfId="10790"/>
    <cellStyle name="Normal 15 2 5 2 2 2" xfId="10791"/>
    <cellStyle name="Normal 15 2 5 2 3" xfId="10792"/>
    <cellStyle name="Normal 15 2 5 3" xfId="10793"/>
    <cellStyle name="Normal 15 2 5 3 2" xfId="10794"/>
    <cellStyle name="Normal 15 2 5 4" xfId="10795"/>
    <cellStyle name="Normal 15 2 6" xfId="10796"/>
    <cellStyle name="Normal 15 2 6 2" xfId="10797"/>
    <cellStyle name="Normal 15 2 6 2 2" xfId="10798"/>
    <cellStyle name="Normal 15 2 6 2 2 2" xfId="10799"/>
    <cellStyle name="Normal 15 2 6 2 3" xfId="10800"/>
    <cellStyle name="Normal 15 2 6 3" xfId="10801"/>
    <cellStyle name="Normal 15 2 6 3 2" xfId="10802"/>
    <cellStyle name="Normal 15 2 6 4" xfId="10803"/>
    <cellStyle name="Normal 15 2 7" xfId="10804"/>
    <cellStyle name="Normal 15 2 7 2" xfId="10805"/>
    <cellStyle name="Normal 15 2 7 2 2" xfId="10806"/>
    <cellStyle name="Normal 15 2 7 3" xfId="10807"/>
    <cellStyle name="Normal 15 2 8" xfId="10808"/>
    <cellStyle name="Normal 15 2 8 2" xfId="10809"/>
    <cellStyle name="Normal 15 2 9" xfId="10810"/>
    <cellStyle name="Normal 15 2 9 2" xfId="10811"/>
    <cellStyle name="Normal 15 3" xfId="10812"/>
    <cellStyle name="Normal 15 3 10" xfId="10813"/>
    <cellStyle name="Normal 15 3 2" xfId="10814"/>
    <cellStyle name="Normal 15 3 2 2" xfId="10815"/>
    <cellStyle name="Normal 15 3 2 2 2" xfId="10816"/>
    <cellStyle name="Normal 15 3 2 2 2 2" xfId="10817"/>
    <cellStyle name="Normal 15 3 2 2 2 2 2" xfId="10818"/>
    <cellStyle name="Normal 15 3 2 2 2 2 2 2" xfId="10819"/>
    <cellStyle name="Normal 15 3 2 2 2 2 3" xfId="10820"/>
    <cellStyle name="Normal 15 3 2 2 2 3" xfId="10821"/>
    <cellStyle name="Normal 15 3 2 2 2 3 2" xfId="10822"/>
    <cellStyle name="Normal 15 3 2 2 2 4" xfId="10823"/>
    <cellStyle name="Normal 15 3 2 2 3" xfId="10824"/>
    <cellStyle name="Normal 15 3 2 2 3 2" xfId="10825"/>
    <cellStyle name="Normal 15 3 2 2 3 2 2" xfId="10826"/>
    <cellStyle name="Normal 15 3 2 2 3 3" xfId="10827"/>
    <cellStyle name="Normal 15 3 2 2 4" xfId="10828"/>
    <cellStyle name="Normal 15 3 2 2 4 2" xfId="10829"/>
    <cellStyle name="Normal 15 3 2 2 5" xfId="10830"/>
    <cellStyle name="Normal 15 3 2 3" xfId="10831"/>
    <cellStyle name="Normal 15 3 2 3 2" xfId="10832"/>
    <cellStyle name="Normal 15 3 2 3 2 2" xfId="10833"/>
    <cellStyle name="Normal 15 3 2 3 2 2 2" xfId="10834"/>
    <cellStyle name="Normal 15 3 2 3 2 3" xfId="10835"/>
    <cellStyle name="Normal 15 3 2 3 3" xfId="10836"/>
    <cellStyle name="Normal 15 3 2 3 3 2" xfId="10837"/>
    <cellStyle name="Normal 15 3 2 3 4" xfId="10838"/>
    <cellStyle name="Normal 15 3 2 4" xfId="10839"/>
    <cellStyle name="Normal 15 3 2 4 2" xfId="10840"/>
    <cellStyle name="Normal 15 3 2 4 2 2" xfId="10841"/>
    <cellStyle name="Normal 15 3 2 4 2 2 2" xfId="10842"/>
    <cellStyle name="Normal 15 3 2 4 2 3" xfId="10843"/>
    <cellStyle name="Normal 15 3 2 4 3" xfId="10844"/>
    <cellStyle name="Normal 15 3 2 4 3 2" xfId="10845"/>
    <cellStyle name="Normal 15 3 2 4 4" xfId="10846"/>
    <cellStyle name="Normal 15 3 2 5" xfId="10847"/>
    <cellStyle name="Normal 15 3 2 5 2" xfId="10848"/>
    <cellStyle name="Normal 15 3 2 5 2 2" xfId="10849"/>
    <cellStyle name="Normal 15 3 2 5 3" xfId="10850"/>
    <cellStyle name="Normal 15 3 2 6" xfId="10851"/>
    <cellStyle name="Normal 15 3 2 6 2" xfId="10852"/>
    <cellStyle name="Normal 15 3 2 7" xfId="10853"/>
    <cellStyle name="Normal 15 3 2 7 2" xfId="10854"/>
    <cellStyle name="Normal 15 3 2 8" xfId="10855"/>
    <cellStyle name="Normal 15 3 3" xfId="10856"/>
    <cellStyle name="Normal 15 3 3 2" xfId="10857"/>
    <cellStyle name="Normal 15 3 3 2 2" xfId="10858"/>
    <cellStyle name="Normal 15 3 3 2 2 2" xfId="10859"/>
    <cellStyle name="Normal 15 3 3 2 2 2 2" xfId="10860"/>
    <cellStyle name="Normal 15 3 3 2 2 3" xfId="10861"/>
    <cellStyle name="Normal 15 3 3 2 3" xfId="10862"/>
    <cellStyle name="Normal 15 3 3 2 3 2" xfId="10863"/>
    <cellStyle name="Normal 15 3 3 2 4" xfId="10864"/>
    <cellStyle name="Normal 15 3 3 3" xfId="10865"/>
    <cellStyle name="Normal 15 3 3 3 2" xfId="10866"/>
    <cellStyle name="Normal 15 3 3 3 2 2" xfId="10867"/>
    <cellStyle name="Normal 15 3 3 3 3" xfId="10868"/>
    <cellStyle name="Normal 15 3 3 4" xfId="10869"/>
    <cellStyle name="Normal 15 3 3 4 2" xfId="10870"/>
    <cellStyle name="Normal 15 3 3 5" xfId="10871"/>
    <cellStyle name="Normal 15 3 4" xfId="10872"/>
    <cellStyle name="Normal 15 3 4 2" xfId="10873"/>
    <cellStyle name="Normal 15 3 4 2 2" xfId="10874"/>
    <cellStyle name="Normal 15 3 4 2 2 2" xfId="10875"/>
    <cellStyle name="Normal 15 3 4 2 3" xfId="10876"/>
    <cellStyle name="Normal 15 3 4 3" xfId="10877"/>
    <cellStyle name="Normal 15 3 4 3 2" xfId="10878"/>
    <cellStyle name="Normal 15 3 4 4" xfId="10879"/>
    <cellStyle name="Normal 15 3 5" xfId="10880"/>
    <cellStyle name="Normal 15 3 5 2" xfId="10881"/>
    <cellStyle name="Normal 15 3 5 2 2" xfId="10882"/>
    <cellStyle name="Normal 15 3 5 2 2 2" xfId="10883"/>
    <cellStyle name="Normal 15 3 5 2 3" xfId="10884"/>
    <cellStyle name="Normal 15 3 5 3" xfId="10885"/>
    <cellStyle name="Normal 15 3 5 3 2" xfId="10886"/>
    <cellStyle name="Normal 15 3 5 4" xfId="10887"/>
    <cellStyle name="Normal 15 3 6" xfId="10888"/>
    <cellStyle name="Normal 15 3 6 2" xfId="10889"/>
    <cellStyle name="Normal 15 3 6 2 2" xfId="10890"/>
    <cellStyle name="Normal 15 3 6 3" xfId="10891"/>
    <cellStyle name="Normal 15 3 7" xfId="10892"/>
    <cellStyle name="Normal 15 3 7 2" xfId="10893"/>
    <cellStyle name="Normal 15 3 8" xfId="10894"/>
    <cellStyle name="Normal 15 3 8 2" xfId="10895"/>
    <cellStyle name="Normal 15 3 9" xfId="10896"/>
    <cellStyle name="Normal 15 4" xfId="10897"/>
    <cellStyle name="Normal 15 4 2" xfId="10898"/>
    <cellStyle name="Normal 15 4 2 2" xfId="10899"/>
    <cellStyle name="Normal 15 4 2 2 2" xfId="10900"/>
    <cellStyle name="Normal 15 4 2 2 2 2" xfId="10901"/>
    <cellStyle name="Normal 15 4 2 2 2 2 2" xfId="10902"/>
    <cellStyle name="Normal 15 4 2 2 2 3" xfId="10903"/>
    <cellStyle name="Normal 15 4 2 2 3" xfId="10904"/>
    <cellStyle name="Normal 15 4 2 2 3 2" xfId="10905"/>
    <cellStyle name="Normal 15 4 2 2 4" xfId="10906"/>
    <cellStyle name="Normal 15 4 2 3" xfId="10907"/>
    <cellStyle name="Normal 15 4 2 3 2" xfId="10908"/>
    <cellStyle name="Normal 15 4 2 3 2 2" xfId="10909"/>
    <cellStyle name="Normal 15 4 2 3 3" xfId="10910"/>
    <cellStyle name="Normal 15 4 2 4" xfId="10911"/>
    <cellStyle name="Normal 15 4 2 4 2" xfId="10912"/>
    <cellStyle name="Normal 15 4 2 5" xfId="10913"/>
    <cellStyle name="Normal 15 4 3" xfId="10914"/>
    <cellStyle name="Normal 15 4 3 2" xfId="10915"/>
    <cellStyle name="Normal 15 4 3 2 2" xfId="10916"/>
    <cellStyle name="Normal 15 4 3 2 2 2" xfId="10917"/>
    <cellStyle name="Normal 15 4 3 2 3" xfId="10918"/>
    <cellStyle name="Normal 15 4 3 3" xfId="10919"/>
    <cellStyle name="Normal 15 4 3 3 2" xfId="10920"/>
    <cellStyle name="Normal 15 4 3 4" xfId="10921"/>
    <cellStyle name="Normal 15 4 4" xfId="10922"/>
    <cellStyle name="Normal 15 4 4 2" xfId="10923"/>
    <cellStyle name="Normal 15 4 4 2 2" xfId="10924"/>
    <cellStyle name="Normal 15 4 4 2 2 2" xfId="10925"/>
    <cellStyle name="Normal 15 4 4 2 3" xfId="10926"/>
    <cellStyle name="Normal 15 4 4 3" xfId="10927"/>
    <cellStyle name="Normal 15 4 4 3 2" xfId="10928"/>
    <cellStyle name="Normal 15 4 4 4" xfId="10929"/>
    <cellStyle name="Normal 15 4 5" xfId="10930"/>
    <cellStyle name="Normal 15 4 5 2" xfId="10931"/>
    <cellStyle name="Normal 15 4 5 2 2" xfId="10932"/>
    <cellStyle name="Normal 15 4 5 3" xfId="10933"/>
    <cellStyle name="Normal 15 4 6" xfId="10934"/>
    <cellStyle name="Normal 15 4 6 2" xfId="10935"/>
    <cellStyle name="Normal 15 4 7" xfId="10936"/>
    <cellStyle name="Normal 15 4 7 2" xfId="10937"/>
    <cellStyle name="Normal 15 4 8" xfId="10938"/>
    <cellStyle name="Normal 15 5" xfId="10939"/>
    <cellStyle name="Normal 15 5 2" xfId="10940"/>
    <cellStyle name="Normal 15 5 2 2" xfId="10941"/>
    <cellStyle name="Normal 15 5 2 2 2" xfId="10942"/>
    <cellStyle name="Normal 15 5 2 2 2 2" xfId="10943"/>
    <cellStyle name="Normal 15 5 2 2 2 2 2" xfId="10944"/>
    <cellStyle name="Normal 15 5 2 2 2 3" xfId="10945"/>
    <cellStyle name="Normal 15 5 2 2 3" xfId="10946"/>
    <cellStyle name="Normal 15 5 2 2 3 2" xfId="10947"/>
    <cellStyle name="Normal 15 5 2 2 4" xfId="10948"/>
    <cellStyle name="Normal 15 5 2 3" xfId="10949"/>
    <cellStyle name="Normal 15 5 2 3 2" xfId="10950"/>
    <cellStyle name="Normal 15 5 2 3 2 2" xfId="10951"/>
    <cellStyle name="Normal 15 5 2 3 3" xfId="10952"/>
    <cellStyle name="Normal 15 5 2 4" xfId="10953"/>
    <cellStyle name="Normal 15 5 2 4 2" xfId="10954"/>
    <cellStyle name="Normal 15 5 2 5" xfId="10955"/>
    <cellStyle name="Normal 15 5 3" xfId="10956"/>
    <cellStyle name="Normal 15 5 3 2" xfId="10957"/>
    <cellStyle name="Normal 15 5 3 2 2" xfId="10958"/>
    <cellStyle name="Normal 15 5 3 2 2 2" xfId="10959"/>
    <cellStyle name="Normal 15 5 3 2 3" xfId="10960"/>
    <cellStyle name="Normal 15 5 3 3" xfId="10961"/>
    <cellStyle name="Normal 15 5 3 3 2" xfId="10962"/>
    <cellStyle name="Normal 15 5 3 4" xfId="10963"/>
    <cellStyle name="Normal 15 5 4" xfId="10964"/>
    <cellStyle name="Normal 15 5 4 2" xfId="10965"/>
    <cellStyle name="Normal 15 5 4 2 2" xfId="10966"/>
    <cellStyle name="Normal 15 5 4 3" xfId="10967"/>
    <cellStyle name="Normal 15 5 5" xfId="10968"/>
    <cellStyle name="Normal 15 5 5 2" xfId="10969"/>
    <cellStyle name="Normal 15 5 6" xfId="10970"/>
    <cellStyle name="Normal 15 6" xfId="10971"/>
    <cellStyle name="Normal 15 6 2" xfId="10972"/>
    <cellStyle name="Normal 15 6 2 2" xfId="10973"/>
    <cellStyle name="Normal 15 6 2 2 2" xfId="10974"/>
    <cellStyle name="Normal 15 6 2 2 2 2" xfId="10975"/>
    <cellStyle name="Normal 15 6 2 2 3" xfId="10976"/>
    <cellStyle name="Normal 15 6 2 3" xfId="10977"/>
    <cellStyle name="Normal 15 6 2 3 2" xfId="10978"/>
    <cellStyle name="Normal 15 6 2 4" xfId="10979"/>
    <cellStyle name="Normal 15 6 3" xfId="10980"/>
    <cellStyle name="Normal 15 6 3 2" xfId="10981"/>
    <cellStyle name="Normal 15 6 3 2 2" xfId="10982"/>
    <cellStyle name="Normal 15 6 3 3" xfId="10983"/>
    <cellStyle name="Normal 15 6 4" xfId="10984"/>
    <cellStyle name="Normal 15 6 4 2" xfId="10985"/>
    <cellStyle name="Normal 15 6 5" xfId="10986"/>
    <cellStyle name="Normal 15 7" xfId="10987"/>
    <cellStyle name="Normal 15 7 2" xfId="10988"/>
    <cellStyle name="Normal 15 7 2 2" xfId="10989"/>
    <cellStyle name="Normal 15 7 2 2 2" xfId="10990"/>
    <cellStyle name="Normal 15 7 2 3" xfId="10991"/>
    <cellStyle name="Normal 15 7 3" xfId="10992"/>
    <cellStyle name="Normal 15 7 3 2" xfId="10993"/>
    <cellStyle name="Normal 15 7 4" xfId="10994"/>
    <cellStyle name="Normal 15 8" xfId="10995"/>
    <cellStyle name="Normal 15 8 2" xfId="10996"/>
    <cellStyle name="Normal 15 8 2 2" xfId="10997"/>
    <cellStyle name="Normal 15 8 2 2 2" xfId="10998"/>
    <cellStyle name="Normal 15 8 2 3" xfId="10999"/>
    <cellStyle name="Normal 15 8 3" xfId="11000"/>
    <cellStyle name="Normal 15 8 3 2" xfId="11001"/>
    <cellStyle name="Normal 15 8 4" xfId="11002"/>
    <cellStyle name="Normal 15 9" xfId="11003"/>
    <cellStyle name="Normal 15 9 2" xfId="11004"/>
    <cellStyle name="Normal 15 9 2 2" xfId="11005"/>
    <cellStyle name="Normal 15 9 2 2 2" xfId="11006"/>
    <cellStyle name="Normal 15 9 2 3" xfId="11007"/>
    <cellStyle name="Normal 15 9 3" xfId="11008"/>
    <cellStyle name="Normal 15 9 3 2" xfId="11009"/>
    <cellStyle name="Normal 15 9 4" xfId="11010"/>
    <cellStyle name="Normal 16" xfId="70"/>
    <cellStyle name="Normal 16 10" xfId="11011"/>
    <cellStyle name="Normal 16 10 2" xfId="11012"/>
    <cellStyle name="Normal 16 11" xfId="11013"/>
    <cellStyle name="Normal 16 12" xfId="11014"/>
    <cellStyle name="Normal 16 2" xfId="11015"/>
    <cellStyle name="Normal 16 2 2" xfId="11016"/>
    <cellStyle name="Normal 16 2 2 2" xfId="11017"/>
    <cellStyle name="Normal 16 2 2 3" xfId="11018"/>
    <cellStyle name="Normal 16 2 3" xfId="11019"/>
    <cellStyle name="Normal 16 2 4" xfId="11020"/>
    <cellStyle name="Normal 16 3" xfId="11021"/>
    <cellStyle name="Normal 16 3 2" xfId="11022"/>
    <cellStyle name="Normal 16 3 2 2" xfId="11023"/>
    <cellStyle name="Normal 16 3 2 3" xfId="11024"/>
    <cellStyle name="Normal 16 3 3" xfId="11025"/>
    <cellStyle name="Normal 16 3 4" xfId="11026"/>
    <cellStyle name="Normal 16 4" xfId="11027"/>
    <cellStyle name="Normal 16 4 10" xfId="11028"/>
    <cellStyle name="Normal 16 4 2" xfId="11029"/>
    <cellStyle name="Normal 16 4 2 2" xfId="11030"/>
    <cellStyle name="Normal 16 4 2 2 2" xfId="11031"/>
    <cellStyle name="Normal 16 4 2 2 2 2" xfId="11032"/>
    <cellStyle name="Normal 16 4 2 2 2 2 2" xfId="11033"/>
    <cellStyle name="Normal 16 4 2 2 2 2 2 2" xfId="11034"/>
    <cellStyle name="Normal 16 4 2 2 2 2 3" xfId="11035"/>
    <cellStyle name="Normal 16 4 2 2 2 3" xfId="11036"/>
    <cellStyle name="Normal 16 4 2 2 2 3 2" xfId="11037"/>
    <cellStyle name="Normal 16 4 2 2 2 4" xfId="11038"/>
    <cellStyle name="Normal 16 4 2 2 3" xfId="11039"/>
    <cellStyle name="Normal 16 4 2 2 3 2" xfId="11040"/>
    <cellStyle name="Normal 16 4 2 2 3 2 2" xfId="11041"/>
    <cellStyle name="Normal 16 4 2 2 3 3" xfId="11042"/>
    <cellStyle name="Normal 16 4 2 2 4" xfId="11043"/>
    <cellStyle name="Normal 16 4 2 2 4 2" xfId="11044"/>
    <cellStyle name="Normal 16 4 2 2 5" xfId="11045"/>
    <cellStyle name="Normal 16 4 2 3" xfId="11046"/>
    <cellStyle name="Normal 16 4 2 3 2" xfId="11047"/>
    <cellStyle name="Normal 16 4 2 3 2 2" xfId="11048"/>
    <cellStyle name="Normal 16 4 2 3 2 2 2" xfId="11049"/>
    <cellStyle name="Normal 16 4 2 3 2 3" xfId="11050"/>
    <cellStyle name="Normal 16 4 2 3 3" xfId="11051"/>
    <cellStyle name="Normal 16 4 2 3 3 2" xfId="11052"/>
    <cellStyle name="Normal 16 4 2 3 4" xfId="11053"/>
    <cellStyle name="Normal 16 4 2 4" xfId="11054"/>
    <cellStyle name="Normal 16 4 2 4 2" xfId="11055"/>
    <cellStyle name="Normal 16 4 2 4 2 2" xfId="11056"/>
    <cellStyle name="Normal 16 4 2 4 2 2 2" xfId="11057"/>
    <cellStyle name="Normal 16 4 2 4 2 3" xfId="11058"/>
    <cellStyle name="Normal 16 4 2 4 3" xfId="11059"/>
    <cellStyle name="Normal 16 4 2 4 3 2" xfId="11060"/>
    <cellStyle name="Normal 16 4 2 4 4" xfId="11061"/>
    <cellStyle name="Normal 16 4 2 5" xfId="11062"/>
    <cellStyle name="Normal 16 4 2 5 2" xfId="11063"/>
    <cellStyle name="Normal 16 4 2 5 2 2" xfId="11064"/>
    <cellStyle name="Normal 16 4 2 5 3" xfId="11065"/>
    <cellStyle name="Normal 16 4 2 6" xfId="11066"/>
    <cellStyle name="Normal 16 4 2 6 2" xfId="11067"/>
    <cellStyle name="Normal 16 4 2 7" xfId="11068"/>
    <cellStyle name="Normal 16 4 2 7 2" xfId="11069"/>
    <cellStyle name="Normal 16 4 2 8" xfId="11070"/>
    <cellStyle name="Normal 16 4 3" xfId="11071"/>
    <cellStyle name="Normal 16 4 3 2" xfId="11072"/>
    <cellStyle name="Normal 16 4 3 2 2" xfId="11073"/>
    <cellStyle name="Normal 16 4 3 2 2 2" xfId="11074"/>
    <cellStyle name="Normal 16 4 3 2 2 2 2" xfId="11075"/>
    <cellStyle name="Normal 16 4 3 2 2 3" xfId="11076"/>
    <cellStyle name="Normal 16 4 3 2 3" xfId="11077"/>
    <cellStyle name="Normal 16 4 3 2 3 2" xfId="11078"/>
    <cellStyle name="Normal 16 4 3 2 4" xfId="11079"/>
    <cellStyle name="Normal 16 4 3 3" xfId="11080"/>
    <cellStyle name="Normal 16 4 3 3 2" xfId="11081"/>
    <cellStyle name="Normal 16 4 3 3 2 2" xfId="11082"/>
    <cellStyle name="Normal 16 4 3 3 3" xfId="11083"/>
    <cellStyle name="Normal 16 4 3 4" xfId="11084"/>
    <cellStyle name="Normal 16 4 3 4 2" xfId="11085"/>
    <cellStyle name="Normal 16 4 3 5" xfId="11086"/>
    <cellStyle name="Normal 16 4 4" xfId="11087"/>
    <cellStyle name="Normal 16 4 4 2" xfId="11088"/>
    <cellStyle name="Normal 16 4 4 2 2" xfId="11089"/>
    <cellStyle name="Normal 16 4 4 2 2 2" xfId="11090"/>
    <cellStyle name="Normal 16 4 4 2 3" xfId="11091"/>
    <cellStyle name="Normal 16 4 4 3" xfId="11092"/>
    <cellStyle name="Normal 16 4 4 3 2" xfId="11093"/>
    <cellStyle name="Normal 16 4 4 4" xfId="11094"/>
    <cellStyle name="Normal 16 4 5" xfId="11095"/>
    <cellStyle name="Normal 16 4 5 2" xfId="11096"/>
    <cellStyle name="Normal 16 4 5 2 2" xfId="11097"/>
    <cellStyle name="Normal 16 4 5 2 2 2" xfId="11098"/>
    <cellStyle name="Normal 16 4 5 2 3" xfId="11099"/>
    <cellStyle name="Normal 16 4 5 3" xfId="11100"/>
    <cellStyle name="Normal 16 4 5 3 2" xfId="11101"/>
    <cellStyle name="Normal 16 4 5 4" xfId="11102"/>
    <cellStyle name="Normal 16 4 6" xfId="11103"/>
    <cellStyle name="Normal 16 4 6 2" xfId="11104"/>
    <cellStyle name="Normal 16 4 6 2 2" xfId="11105"/>
    <cellStyle name="Normal 16 4 6 3" xfId="11106"/>
    <cellStyle name="Normal 16 4 7" xfId="11107"/>
    <cellStyle name="Normal 16 4 7 2" xfId="11108"/>
    <cellStyle name="Normal 16 4 8" xfId="11109"/>
    <cellStyle name="Normal 16 4 8 2" xfId="11110"/>
    <cellStyle name="Normal 16 4 9" xfId="11111"/>
    <cellStyle name="Normal 16 5" xfId="11112"/>
    <cellStyle name="Normal 16 5 2" xfId="11113"/>
    <cellStyle name="Normal 16 5 2 2" xfId="11114"/>
    <cellStyle name="Normal 16 5 2 2 2" xfId="11115"/>
    <cellStyle name="Normal 16 5 2 2 2 2" xfId="11116"/>
    <cellStyle name="Normal 16 5 2 2 2 2 2" xfId="11117"/>
    <cellStyle name="Normal 16 5 2 2 2 3" xfId="11118"/>
    <cellStyle name="Normal 16 5 2 2 3" xfId="11119"/>
    <cellStyle name="Normal 16 5 2 2 3 2" xfId="11120"/>
    <cellStyle name="Normal 16 5 2 2 4" xfId="11121"/>
    <cellStyle name="Normal 16 5 2 3" xfId="11122"/>
    <cellStyle name="Normal 16 5 2 3 2" xfId="11123"/>
    <cellStyle name="Normal 16 5 2 3 2 2" xfId="11124"/>
    <cellStyle name="Normal 16 5 2 3 3" xfId="11125"/>
    <cellStyle name="Normal 16 5 2 4" xfId="11126"/>
    <cellStyle name="Normal 16 5 2 4 2" xfId="11127"/>
    <cellStyle name="Normal 16 5 2 5" xfId="11128"/>
    <cellStyle name="Normal 16 5 3" xfId="11129"/>
    <cellStyle name="Normal 16 5 3 2" xfId="11130"/>
    <cellStyle name="Normal 16 5 3 2 2" xfId="11131"/>
    <cellStyle name="Normal 16 5 3 2 2 2" xfId="11132"/>
    <cellStyle name="Normal 16 5 3 2 3" xfId="11133"/>
    <cellStyle name="Normal 16 5 3 3" xfId="11134"/>
    <cellStyle name="Normal 16 5 3 3 2" xfId="11135"/>
    <cellStyle name="Normal 16 5 3 4" xfId="11136"/>
    <cellStyle name="Normal 16 5 4" xfId="11137"/>
    <cellStyle name="Normal 16 5 4 2" xfId="11138"/>
    <cellStyle name="Normal 16 5 4 2 2" xfId="11139"/>
    <cellStyle name="Normal 16 5 4 2 2 2" xfId="11140"/>
    <cellStyle name="Normal 16 5 4 2 3" xfId="11141"/>
    <cellStyle name="Normal 16 5 4 3" xfId="11142"/>
    <cellStyle name="Normal 16 5 4 3 2" xfId="11143"/>
    <cellStyle name="Normal 16 5 4 4" xfId="11144"/>
    <cellStyle name="Normal 16 5 5" xfId="11145"/>
    <cellStyle name="Normal 16 5 5 2" xfId="11146"/>
    <cellStyle name="Normal 16 5 5 2 2" xfId="11147"/>
    <cellStyle name="Normal 16 5 5 3" xfId="11148"/>
    <cellStyle name="Normal 16 5 6" xfId="11149"/>
    <cellStyle name="Normal 16 5 6 2" xfId="11150"/>
    <cellStyle name="Normal 16 5 7" xfId="11151"/>
    <cellStyle name="Normal 16 5 7 2" xfId="11152"/>
    <cellStyle name="Normal 16 5 8" xfId="11153"/>
    <cellStyle name="Normal 16 6" xfId="11154"/>
    <cellStyle name="Normal 16 6 2" xfId="11155"/>
    <cellStyle name="Normal 16 6 2 2" xfId="11156"/>
    <cellStyle name="Normal 16 6 2 2 2" xfId="11157"/>
    <cellStyle name="Normal 16 6 2 2 2 2" xfId="11158"/>
    <cellStyle name="Normal 16 6 2 2 3" xfId="11159"/>
    <cellStyle name="Normal 16 6 2 3" xfId="11160"/>
    <cellStyle name="Normal 16 6 2 3 2" xfId="11161"/>
    <cellStyle name="Normal 16 6 2 4" xfId="11162"/>
    <cellStyle name="Normal 16 6 3" xfId="11163"/>
    <cellStyle name="Normal 16 6 3 2" xfId="11164"/>
    <cellStyle name="Normal 16 6 3 2 2" xfId="11165"/>
    <cellStyle name="Normal 16 6 3 3" xfId="11166"/>
    <cellStyle name="Normal 16 6 4" xfId="11167"/>
    <cellStyle name="Normal 16 6 4 2" xfId="11168"/>
    <cellStyle name="Normal 16 6 5" xfId="11169"/>
    <cellStyle name="Normal 16 7" xfId="11170"/>
    <cellStyle name="Normal 16 7 2" xfId="11171"/>
    <cellStyle name="Normal 16 7 2 2" xfId="11172"/>
    <cellStyle name="Normal 16 7 2 2 2" xfId="11173"/>
    <cellStyle name="Normal 16 7 2 3" xfId="11174"/>
    <cellStyle name="Normal 16 7 3" xfId="11175"/>
    <cellStyle name="Normal 16 7 3 2" xfId="11176"/>
    <cellStyle name="Normal 16 7 4" xfId="11177"/>
    <cellStyle name="Normal 16 8" xfId="11178"/>
    <cellStyle name="Normal 16 8 2" xfId="11179"/>
    <cellStyle name="Normal 16 8 2 2" xfId="11180"/>
    <cellStyle name="Normal 16 8 2 2 2" xfId="11181"/>
    <cellStyle name="Normal 16 8 2 3" xfId="11182"/>
    <cellStyle name="Normal 16 8 3" xfId="11183"/>
    <cellStyle name="Normal 16 8 3 2" xfId="11184"/>
    <cellStyle name="Normal 16 8 4" xfId="11185"/>
    <cellStyle name="Normal 16 9" xfId="11186"/>
    <cellStyle name="Normal 16 9 2" xfId="11187"/>
    <cellStyle name="Normal 16 9 2 2" xfId="11188"/>
    <cellStyle name="Normal 16 9 3" xfId="11189"/>
    <cellStyle name="Normal 16_T-straight with PEDs adjustor" xfId="11190"/>
    <cellStyle name="Normal 17" xfId="11191"/>
    <cellStyle name="Normal 17 10" xfId="11192"/>
    <cellStyle name="Normal 17 11" xfId="11193"/>
    <cellStyle name="Normal 17 2" xfId="11194"/>
    <cellStyle name="Normal 17 2 2" xfId="11195"/>
    <cellStyle name="Normal 17 2 2 2" xfId="11196"/>
    <cellStyle name="Normal 17 2 2 3" xfId="11197"/>
    <cellStyle name="Normal 17 2 2 4" xfId="11198"/>
    <cellStyle name="Normal 17 2 3" xfId="11199"/>
    <cellStyle name="Normal 17 2 4" xfId="11200"/>
    <cellStyle name="Normal 17 2 5" xfId="11201"/>
    <cellStyle name="Normal 17 3" xfId="11202"/>
    <cellStyle name="Normal 17 3 10" xfId="11203"/>
    <cellStyle name="Normal 17 3 2" xfId="11204"/>
    <cellStyle name="Normal 17 3 2 2" xfId="11205"/>
    <cellStyle name="Normal 17 3 2 2 2" xfId="11206"/>
    <cellStyle name="Normal 17 3 2 2 2 2" xfId="11207"/>
    <cellStyle name="Normal 17 3 2 2 2 2 2" xfId="11208"/>
    <cellStyle name="Normal 17 3 2 2 2 2 2 2" xfId="11209"/>
    <cellStyle name="Normal 17 3 2 2 2 2 3" xfId="11210"/>
    <cellStyle name="Normal 17 3 2 2 2 3" xfId="11211"/>
    <cellStyle name="Normal 17 3 2 2 2 3 2" xfId="11212"/>
    <cellStyle name="Normal 17 3 2 2 2 4" xfId="11213"/>
    <cellStyle name="Normal 17 3 2 2 3" xfId="11214"/>
    <cellStyle name="Normal 17 3 2 2 3 2" xfId="11215"/>
    <cellStyle name="Normal 17 3 2 2 3 2 2" xfId="11216"/>
    <cellStyle name="Normal 17 3 2 2 3 3" xfId="11217"/>
    <cellStyle name="Normal 17 3 2 2 4" xfId="11218"/>
    <cellStyle name="Normal 17 3 2 2 4 2" xfId="11219"/>
    <cellStyle name="Normal 17 3 2 2 5" xfId="11220"/>
    <cellStyle name="Normal 17 3 2 3" xfId="11221"/>
    <cellStyle name="Normal 17 3 2 3 2" xfId="11222"/>
    <cellStyle name="Normal 17 3 2 3 2 2" xfId="11223"/>
    <cellStyle name="Normal 17 3 2 3 2 2 2" xfId="11224"/>
    <cellStyle name="Normal 17 3 2 3 2 3" xfId="11225"/>
    <cellStyle name="Normal 17 3 2 3 3" xfId="11226"/>
    <cellStyle name="Normal 17 3 2 3 3 2" xfId="11227"/>
    <cellStyle name="Normal 17 3 2 3 4" xfId="11228"/>
    <cellStyle name="Normal 17 3 2 4" xfId="11229"/>
    <cellStyle name="Normal 17 3 2 4 2" xfId="11230"/>
    <cellStyle name="Normal 17 3 2 4 2 2" xfId="11231"/>
    <cellStyle name="Normal 17 3 2 4 2 2 2" xfId="11232"/>
    <cellStyle name="Normal 17 3 2 4 2 3" xfId="11233"/>
    <cellStyle name="Normal 17 3 2 4 3" xfId="11234"/>
    <cellStyle name="Normal 17 3 2 4 3 2" xfId="11235"/>
    <cellStyle name="Normal 17 3 2 4 4" xfId="11236"/>
    <cellStyle name="Normal 17 3 2 5" xfId="11237"/>
    <cellStyle name="Normal 17 3 2 5 2" xfId="11238"/>
    <cellStyle name="Normal 17 3 2 5 2 2" xfId="11239"/>
    <cellStyle name="Normal 17 3 2 5 3" xfId="11240"/>
    <cellStyle name="Normal 17 3 2 6" xfId="11241"/>
    <cellStyle name="Normal 17 3 2 6 2" xfId="11242"/>
    <cellStyle name="Normal 17 3 2 7" xfId="11243"/>
    <cellStyle name="Normal 17 3 2 7 2" xfId="11244"/>
    <cellStyle name="Normal 17 3 2 8" xfId="11245"/>
    <cellStyle name="Normal 17 3 2 9" xfId="11246"/>
    <cellStyle name="Normal 17 3 3" xfId="11247"/>
    <cellStyle name="Normal 17 3 3 2" xfId="11248"/>
    <cellStyle name="Normal 17 3 3 2 2" xfId="11249"/>
    <cellStyle name="Normal 17 3 3 2 2 2" xfId="11250"/>
    <cellStyle name="Normal 17 3 3 2 2 2 2" xfId="11251"/>
    <cellStyle name="Normal 17 3 3 2 2 3" xfId="11252"/>
    <cellStyle name="Normal 17 3 3 2 3" xfId="11253"/>
    <cellStyle name="Normal 17 3 3 2 3 2" xfId="11254"/>
    <cellStyle name="Normal 17 3 3 2 4" xfId="11255"/>
    <cellStyle name="Normal 17 3 3 3" xfId="11256"/>
    <cellStyle name="Normal 17 3 3 3 2" xfId="11257"/>
    <cellStyle name="Normal 17 3 3 3 2 2" xfId="11258"/>
    <cellStyle name="Normal 17 3 3 3 3" xfId="11259"/>
    <cellStyle name="Normal 17 3 3 4" xfId="11260"/>
    <cellStyle name="Normal 17 3 3 4 2" xfId="11261"/>
    <cellStyle name="Normal 17 3 3 5" xfId="11262"/>
    <cellStyle name="Normal 17 3 4" xfId="11263"/>
    <cellStyle name="Normal 17 3 4 2" xfId="11264"/>
    <cellStyle name="Normal 17 3 4 2 2" xfId="11265"/>
    <cellStyle name="Normal 17 3 4 2 2 2" xfId="11266"/>
    <cellStyle name="Normal 17 3 4 2 3" xfId="11267"/>
    <cellStyle name="Normal 17 3 4 3" xfId="11268"/>
    <cellStyle name="Normal 17 3 4 3 2" xfId="11269"/>
    <cellStyle name="Normal 17 3 4 4" xfId="11270"/>
    <cellStyle name="Normal 17 3 5" xfId="11271"/>
    <cellStyle name="Normal 17 3 5 2" xfId="11272"/>
    <cellStyle name="Normal 17 3 5 2 2" xfId="11273"/>
    <cellStyle name="Normal 17 3 5 2 2 2" xfId="11274"/>
    <cellStyle name="Normal 17 3 5 2 3" xfId="11275"/>
    <cellStyle name="Normal 17 3 5 3" xfId="11276"/>
    <cellStyle name="Normal 17 3 5 3 2" xfId="11277"/>
    <cellStyle name="Normal 17 3 5 4" xfId="11278"/>
    <cellStyle name="Normal 17 3 6" xfId="11279"/>
    <cellStyle name="Normal 17 3 6 2" xfId="11280"/>
    <cellStyle name="Normal 17 3 6 2 2" xfId="11281"/>
    <cellStyle name="Normal 17 3 6 3" xfId="11282"/>
    <cellStyle name="Normal 17 3 7" xfId="11283"/>
    <cellStyle name="Normal 17 3 7 2" xfId="11284"/>
    <cellStyle name="Normal 17 3 8" xfId="11285"/>
    <cellStyle name="Normal 17 3 8 2" xfId="11286"/>
    <cellStyle name="Normal 17 3 9" xfId="11287"/>
    <cellStyle name="Normal 17 4" xfId="11288"/>
    <cellStyle name="Normal 17 4 2" xfId="11289"/>
    <cellStyle name="Normal 17 4 2 2" xfId="11290"/>
    <cellStyle name="Normal 17 4 2 2 2" xfId="11291"/>
    <cellStyle name="Normal 17 4 2 2 2 2" xfId="11292"/>
    <cellStyle name="Normal 17 4 2 2 2 2 2" xfId="11293"/>
    <cellStyle name="Normal 17 4 2 2 2 3" xfId="11294"/>
    <cellStyle name="Normal 17 4 2 2 3" xfId="11295"/>
    <cellStyle name="Normal 17 4 2 2 3 2" xfId="11296"/>
    <cellStyle name="Normal 17 4 2 2 4" xfId="11297"/>
    <cellStyle name="Normal 17 4 2 3" xfId="11298"/>
    <cellStyle name="Normal 17 4 2 3 2" xfId="11299"/>
    <cellStyle name="Normal 17 4 2 3 2 2" xfId="11300"/>
    <cellStyle name="Normal 17 4 2 3 3" xfId="11301"/>
    <cellStyle name="Normal 17 4 2 4" xfId="11302"/>
    <cellStyle name="Normal 17 4 2 4 2" xfId="11303"/>
    <cellStyle name="Normal 17 4 2 5" xfId="11304"/>
    <cellStyle name="Normal 17 4 3" xfId="11305"/>
    <cellStyle name="Normal 17 4 3 2" xfId="11306"/>
    <cellStyle name="Normal 17 4 3 2 2" xfId="11307"/>
    <cellStyle name="Normal 17 4 3 2 2 2" xfId="11308"/>
    <cellStyle name="Normal 17 4 3 2 3" xfId="11309"/>
    <cellStyle name="Normal 17 4 3 3" xfId="11310"/>
    <cellStyle name="Normal 17 4 3 3 2" xfId="11311"/>
    <cellStyle name="Normal 17 4 3 4" xfId="11312"/>
    <cellStyle name="Normal 17 4 4" xfId="11313"/>
    <cellStyle name="Normal 17 4 4 2" xfId="11314"/>
    <cellStyle name="Normal 17 4 4 2 2" xfId="11315"/>
    <cellStyle name="Normal 17 4 4 2 2 2" xfId="11316"/>
    <cellStyle name="Normal 17 4 4 2 3" xfId="11317"/>
    <cellStyle name="Normal 17 4 4 3" xfId="11318"/>
    <cellStyle name="Normal 17 4 4 3 2" xfId="11319"/>
    <cellStyle name="Normal 17 4 4 4" xfId="11320"/>
    <cellStyle name="Normal 17 4 5" xfId="11321"/>
    <cellStyle name="Normal 17 4 5 2" xfId="11322"/>
    <cellStyle name="Normal 17 4 5 2 2" xfId="11323"/>
    <cellStyle name="Normal 17 4 5 3" xfId="11324"/>
    <cellStyle name="Normal 17 4 6" xfId="11325"/>
    <cellStyle name="Normal 17 4 6 2" xfId="11326"/>
    <cellStyle name="Normal 17 4 7" xfId="11327"/>
    <cellStyle name="Normal 17 4 7 2" xfId="11328"/>
    <cellStyle name="Normal 17 4 8" xfId="11329"/>
    <cellStyle name="Normal 17 4 9" xfId="11330"/>
    <cellStyle name="Normal 17 5" xfId="11331"/>
    <cellStyle name="Normal 17 5 2" xfId="11332"/>
    <cellStyle name="Normal 17 5 2 2" xfId="11333"/>
    <cellStyle name="Normal 17 5 2 2 2" xfId="11334"/>
    <cellStyle name="Normal 17 5 2 2 2 2" xfId="11335"/>
    <cellStyle name="Normal 17 5 2 2 3" xfId="11336"/>
    <cellStyle name="Normal 17 5 2 3" xfId="11337"/>
    <cellStyle name="Normal 17 5 2 3 2" xfId="11338"/>
    <cellStyle name="Normal 17 5 2 4" xfId="11339"/>
    <cellStyle name="Normal 17 5 3" xfId="11340"/>
    <cellStyle name="Normal 17 5 3 2" xfId="11341"/>
    <cellStyle name="Normal 17 5 3 2 2" xfId="11342"/>
    <cellStyle name="Normal 17 5 3 3" xfId="11343"/>
    <cellStyle name="Normal 17 5 4" xfId="11344"/>
    <cellStyle name="Normal 17 5 4 2" xfId="11345"/>
    <cellStyle name="Normal 17 5 5" xfId="11346"/>
    <cellStyle name="Normal 17 6" xfId="11347"/>
    <cellStyle name="Normal 17 6 2" xfId="11348"/>
    <cellStyle name="Normal 17 6 2 2" xfId="11349"/>
    <cellStyle name="Normal 17 6 2 2 2" xfId="11350"/>
    <cellStyle name="Normal 17 6 2 3" xfId="11351"/>
    <cellStyle name="Normal 17 6 3" xfId="11352"/>
    <cellStyle name="Normal 17 6 3 2" xfId="11353"/>
    <cellStyle name="Normal 17 6 4" xfId="11354"/>
    <cellStyle name="Normal 17 7" xfId="11355"/>
    <cellStyle name="Normal 17 7 2" xfId="11356"/>
    <cellStyle name="Normal 17 7 2 2" xfId="11357"/>
    <cellStyle name="Normal 17 7 2 2 2" xfId="11358"/>
    <cellStyle name="Normal 17 7 2 3" xfId="11359"/>
    <cellStyle name="Normal 17 7 3" xfId="11360"/>
    <cellStyle name="Normal 17 7 3 2" xfId="11361"/>
    <cellStyle name="Normal 17 7 4" xfId="11362"/>
    <cellStyle name="Normal 17 8" xfId="11363"/>
    <cellStyle name="Normal 17 8 2" xfId="11364"/>
    <cellStyle name="Normal 17 8 2 2" xfId="11365"/>
    <cellStyle name="Normal 17 8 3" xfId="11366"/>
    <cellStyle name="Normal 17 9" xfId="11367"/>
    <cellStyle name="Normal 17 9 2" xfId="11368"/>
    <cellStyle name="Normal 17_T-straight with PEDs adjustor" xfId="11369"/>
    <cellStyle name="Normal 18" xfId="11370"/>
    <cellStyle name="Normal 18 10" xfId="11371"/>
    <cellStyle name="Normal 18 10 2" xfId="11372"/>
    <cellStyle name="Normal 18 11" xfId="11373"/>
    <cellStyle name="Normal 18 2" xfId="11374"/>
    <cellStyle name="Normal 18 2 2" xfId="11375"/>
    <cellStyle name="Normal 18 2 2 2" xfId="11376"/>
    <cellStyle name="Normal 18 2 2 2 2" xfId="11377"/>
    <cellStyle name="Normal 18 2 2 2 2 2" xfId="11378"/>
    <cellStyle name="Normal 18 2 2 2 2 2 2" xfId="11379"/>
    <cellStyle name="Normal 18 2 2 2 2 3" xfId="11380"/>
    <cellStyle name="Normal 18 2 2 2 3" xfId="11381"/>
    <cellStyle name="Normal 18 2 2 2 3 2" xfId="11382"/>
    <cellStyle name="Normal 18 2 2 2 4" xfId="11383"/>
    <cellStyle name="Normal 18 2 2 3" xfId="11384"/>
    <cellStyle name="Normal 18 2 2 3 2" xfId="11385"/>
    <cellStyle name="Normal 18 2 2 3 2 2" xfId="11386"/>
    <cellStyle name="Normal 18 2 2 3 3" xfId="11387"/>
    <cellStyle name="Normal 18 2 2 4" xfId="11388"/>
    <cellStyle name="Normal 18 2 2 4 2" xfId="11389"/>
    <cellStyle name="Normal 18 2 2 5" xfId="11390"/>
    <cellStyle name="Normal 18 2 3" xfId="11391"/>
    <cellStyle name="Normal 18 2 3 2" xfId="11392"/>
    <cellStyle name="Normal 18 2 3 2 2" xfId="11393"/>
    <cellStyle name="Normal 18 2 3 2 2 2" xfId="11394"/>
    <cellStyle name="Normal 18 2 3 2 3" xfId="11395"/>
    <cellStyle name="Normal 18 2 3 3" xfId="11396"/>
    <cellStyle name="Normal 18 2 3 3 2" xfId="11397"/>
    <cellStyle name="Normal 18 2 3 4" xfId="11398"/>
    <cellStyle name="Normal 18 2 4" xfId="11399"/>
    <cellStyle name="Normal 18 2 4 2" xfId="11400"/>
    <cellStyle name="Normal 18 2 4 2 2" xfId="11401"/>
    <cellStyle name="Normal 18 2 4 2 2 2" xfId="11402"/>
    <cellStyle name="Normal 18 2 4 2 3" xfId="11403"/>
    <cellStyle name="Normal 18 2 4 3" xfId="11404"/>
    <cellStyle name="Normal 18 2 4 3 2" xfId="11405"/>
    <cellStyle name="Normal 18 2 4 4" xfId="11406"/>
    <cellStyle name="Normal 18 2 5" xfId="11407"/>
    <cellStyle name="Normal 18 2 5 2" xfId="11408"/>
    <cellStyle name="Normal 18 2 5 2 2" xfId="11409"/>
    <cellStyle name="Normal 18 2 5 3" xfId="11410"/>
    <cellStyle name="Normal 18 2 6" xfId="11411"/>
    <cellStyle name="Normal 18 2 6 2" xfId="11412"/>
    <cellStyle name="Normal 18 2 7" xfId="11413"/>
    <cellStyle name="Normal 18 2 7 2" xfId="11414"/>
    <cellStyle name="Normal 18 2 8" xfId="11415"/>
    <cellStyle name="Normal 18 3" xfId="11416"/>
    <cellStyle name="Normal 18 3 2" xfId="11417"/>
    <cellStyle name="Normal 18 3 2 2" xfId="11418"/>
    <cellStyle name="Normal 18 3 2 2 2" xfId="11419"/>
    <cellStyle name="Normal 18 3 2 2 2 2" xfId="11420"/>
    <cellStyle name="Normal 18 3 2 2 2 2 2" xfId="11421"/>
    <cellStyle name="Normal 18 3 2 2 2 3" xfId="11422"/>
    <cellStyle name="Normal 18 3 2 2 3" xfId="11423"/>
    <cellStyle name="Normal 18 3 2 2 3 2" xfId="11424"/>
    <cellStyle name="Normal 18 3 2 2 4" xfId="11425"/>
    <cellStyle name="Normal 18 3 2 3" xfId="11426"/>
    <cellStyle name="Normal 18 3 2 3 2" xfId="11427"/>
    <cellStyle name="Normal 18 3 2 3 2 2" xfId="11428"/>
    <cellStyle name="Normal 18 3 2 3 3" xfId="11429"/>
    <cellStyle name="Normal 18 3 2 4" xfId="11430"/>
    <cellStyle name="Normal 18 3 2 4 2" xfId="11431"/>
    <cellStyle name="Normal 18 3 2 5" xfId="11432"/>
    <cellStyle name="Normal 18 3 3" xfId="11433"/>
    <cellStyle name="Normal 18 3 3 2" xfId="11434"/>
    <cellStyle name="Normal 18 3 3 2 2" xfId="11435"/>
    <cellStyle name="Normal 18 3 3 2 2 2" xfId="11436"/>
    <cellStyle name="Normal 18 3 3 2 3" xfId="11437"/>
    <cellStyle name="Normal 18 3 3 3" xfId="11438"/>
    <cellStyle name="Normal 18 3 3 3 2" xfId="11439"/>
    <cellStyle name="Normal 18 3 3 4" xfId="11440"/>
    <cellStyle name="Normal 18 3 4" xfId="11441"/>
    <cellStyle name="Normal 18 3 4 2" xfId="11442"/>
    <cellStyle name="Normal 18 3 4 2 2" xfId="11443"/>
    <cellStyle name="Normal 18 3 4 3" xfId="11444"/>
    <cellStyle name="Normal 18 3 5" xfId="11445"/>
    <cellStyle name="Normal 18 3 5 2" xfId="11446"/>
    <cellStyle name="Normal 18 3 6" xfId="11447"/>
    <cellStyle name="Normal 18 4" xfId="11448"/>
    <cellStyle name="Normal 18 4 2" xfId="11449"/>
    <cellStyle name="Normal 18 4 2 2" xfId="11450"/>
    <cellStyle name="Normal 18 4 2 2 2" xfId="11451"/>
    <cellStyle name="Normal 18 4 2 2 2 2" xfId="11452"/>
    <cellStyle name="Normal 18 4 2 2 3" xfId="11453"/>
    <cellStyle name="Normal 18 4 2 3" xfId="11454"/>
    <cellStyle name="Normal 18 4 2 3 2" xfId="11455"/>
    <cellStyle name="Normal 18 4 2 4" xfId="11456"/>
    <cellStyle name="Normal 18 4 3" xfId="11457"/>
    <cellStyle name="Normal 18 4 3 2" xfId="11458"/>
    <cellStyle name="Normal 18 4 3 2 2" xfId="11459"/>
    <cellStyle name="Normal 18 4 3 3" xfId="11460"/>
    <cellStyle name="Normal 18 4 4" xfId="11461"/>
    <cellStyle name="Normal 18 4 4 2" xfId="11462"/>
    <cellStyle name="Normal 18 4 5" xfId="11463"/>
    <cellStyle name="Normal 18 5" xfId="11464"/>
    <cellStyle name="Normal 18 5 2" xfId="11465"/>
    <cellStyle name="Normal 18 5 2 2" xfId="11466"/>
    <cellStyle name="Normal 18 5 2 2 2" xfId="11467"/>
    <cellStyle name="Normal 18 5 2 3" xfId="11468"/>
    <cellStyle name="Normal 18 5 3" xfId="11469"/>
    <cellStyle name="Normal 18 5 3 2" xfId="11470"/>
    <cellStyle name="Normal 18 5 4" xfId="11471"/>
    <cellStyle name="Normal 18 6" xfId="11472"/>
    <cellStyle name="Normal 18 6 2" xfId="11473"/>
    <cellStyle name="Normal 18 6 2 2" xfId="11474"/>
    <cellStyle name="Normal 18 6 2 2 2" xfId="11475"/>
    <cellStyle name="Normal 18 6 2 3" xfId="11476"/>
    <cellStyle name="Normal 18 6 3" xfId="11477"/>
    <cellStyle name="Normal 18 6 3 2" xfId="11478"/>
    <cellStyle name="Normal 18 6 4" xfId="11479"/>
    <cellStyle name="Normal 18 7" xfId="11480"/>
    <cellStyle name="Normal 18 7 2" xfId="11481"/>
    <cellStyle name="Normal 18 7 2 2" xfId="11482"/>
    <cellStyle name="Normal 18 7 2 2 2" xfId="11483"/>
    <cellStyle name="Normal 18 7 2 3" xfId="11484"/>
    <cellStyle name="Normal 18 7 3" xfId="11485"/>
    <cellStyle name="Normal 18 7 3 2" xfId="11486"/>
    <cellStyle name="Normal 18 7 4" xfId="11487"/>
    <cellStyle name="Normal 18 8" xfId="11488"/>
    <cellStyle name="Normal 18 8 2" xfId="11489"/>
    <cellStyle name="Normal 18 8 2 2" xfId="11490"/>
    <cellStyle name="Normal 18 8 3" xfId="11491"/>
    <cellStyle name="Normal 18 9" xfId="11492"/>
    <cellStyle name="Normal 18 9 2" xfId="11493"/>
    <cellStyle name="Normal 18_T-straight with PEDs adjustor" xfId="11494"/>
    <cellStyle name="Normal 19" xfId="11495"/>
    <cellStyle name="Normal 19 10" xfId="11496"/>
    <cellStyle name="Normal 19 11" xfId="11497"/>
    <cellStyle name="Normal 19 2" xfId="11498"/>
    <cellStyle name="Normal 19 2 2" xfId="11499"/>
    <cellStyle name="Normal 19 2 2 2" xfId="11500"/>
    <cellStyle name="Normal 19 2 2 2 2" xfId="11501"/>
    <cellStyle name="Normal 19 2 2 2 2 2" xfId="11502"/>
    <cellStyle name="Normal 19 2 2 2 2 2 2" xfId="11503"/>
    <cellStyle name="Normal 19 2 2 2 2 3" xfId="11504"/>
    <cellStyle name="Normal 19 2 2 2 3" xfId="11505"/>
    <cellStyle name="Normal 19 2 2 2 3 2" xfId="11506"/>
    <cellStyle name="Normal 19 2 2 2 4" xfId="11507"/>
    <cellStyle name="Normal 19 2 2 3" xfId="11508"/>
    <cellStyle name="Normal 19 2 2 3 2" xfId="11509"/>
    <cellStyle name="Normal 19 2 2 3 2 2" xfId="11510"/>
    <cellStyle name="Normal 19 2 2 3 3" xfId="11511"/>
    <cellStyle name="Normal 19 2 2 4" xfId="11512"/>
    <cellStyle name="Normal 19 2 2 4 2" xfId="11513"/>
    <cellStyle name="Normal 19 2 2 5" xfId="11514"/>
    <cellStyle name="Normal 19 2 3" xfId="11515"/>
    <cellStyle name="Normal 19 2 3 2" xfId="11516"/>
    <cellStyle name="Normal 19 2 3 2 2" xfId="11517"/>
    <cellStyle name="Normal 19 2 3 2 2 2" xfId="11518"/>
    <cellStyle name="Normal 19 2 3 2 3" xfId="11519"/>
    <cellStyle name="Normal 19 2 3 3" xfId="11520"/>
    <cellStyle name="Normal 19 2 3 3 2" xfId="11521"/>
    <cellStyle name="Normal 19 2 3 4" xfId="11522"/>
    <cellStyle name="Normal 19 2 4" xfId="11523"/>
    <cellStyle name="Normal 19 2 4 2" xfId="11524"/>
    <cellStyle name="Normal 19 2 4 2 2" xfId="11525"/>
    <cellStyle name="Normal 19 2 4 2 2 2" xfId="11526"/>
    <cellStyle name="Normal 19 2 4 2 3" xfId="11527"/>
    <cellStyle name="Normal 19 2 4 3" xfId="11528"/>
    <cellStyle name="Normal 19 2 4 3 2" xfId="11529"/>
    <cellStyle name="Normal 19 2 4 4" xfId="11530"/>
    <cellStyle name="Normal 19 2 5" xfId="11531"/>
    <cellStyle name="Normal 19 2 5 2" xfId="11532"/>
    <cellStyle name="Normal 19 2 5 2 2" xfId="11533"/>
    <cellStyle name="Normal 19 2 5 3" xfId="11534"/>
    <cellStyle name="Normal 19 2 6" xfId="11535"/>
    <cellStyle name="Normal 19 2 6 2" xfId="11536"/>
    <cellStyle name="Normal 19 2 7" xfId="11537"/>
    <cellStyle name="Normal 19 2 7 2" xfId="11538"/>
    <cellStyle name="Normal 19 2 8" xfId="11539"/>
    <cellStyle name="Normal 19 3" xfId="11540"/>
    <cellStyle name="Normal 19 3 2" xfId="11541"/>
    <cellStyle name="Normal 19 3 2 2" xfId="11542"/>
    <cellStyle name="Normal 19 3 2 2 2" xfId="11543"/>
    <cellStyle name="Normal 19 3 2 2 2 2" xfId="11544"/>
    <cellStyle name="Normal 19 3 2 2 2 2 2" xfId="11545"/>
    <cellStyle name="Normal 19 3 2 2 2 3" xfId="11546"/>
    <cellStyle name="Normal 19 3 2 2 3" xfId="11547"/>
    <cellStyle name="Normal 19 3 2 2 3 2" xfId="11548"/>
    <cellStyle name="Normal 19 3 2 2 4" xfId="11549"/>
    <cellStyle name="Normal 19 3 2 3" xfId="11550"/>
    <cellStyle name="Normal 19 3 2 3 2" xfId="11551"/>
    <cellStyle name="Normal 19 3 2 3 2 2" xfId="11552"/>
    <cellStyle name="Normal 19 3 2 3 3" xfId="11553"/>
    <cellStyle name="Normal 19 3 2 4" xfId="11554"/>
    <cellStyle name="Normal 19 3 2 4 2" xfId="11555"/>
    <cellStyle name="Normal 19 3 2 5" xfId="11556"/>
    <cellStyle name="Normal 19 3 3" xfId="11557"/>
    <cellStyle name="Normal 19 3 3 2" xfId="11558"/>
    <cellStyle name="Normal 19 3 3 2 2" xfId="11559"/>
    <cellStyle name="Normal 19 3 3 2 2 2" xfId="11560"/>
    <cellStyle name="Normal 19 3 3 2 3" xfId="11561"/>
    <cellStyle name="Normal 19 3 3 3" xfId="11562"/>
    <cellStyle name="Normal 19 3 3 3 2" xfId="11563"/>
    <cellStyle name="Normal 19 3 3 4" xfId="11564"/>
    <cellStyle name="Normal 19 3 4" xfId="11565"/>
    <cellStyle name="Normal 19 3 4 2" xfId="11566"/>
    <cellStyle name="Normal 19 3 4 2 2" xfId="11567"/>
    <cellStyle name="Normal 19 3 4 3" xfId="11568"/>
    <cellStyle name="Normal 19 3 5" xfId="11569"/>
    <cellStyle name="Normal 19 3 5 2" xfId="11570"/>
    <cellStyle name="Normal 19 3 6" xfId="11571"/>
    <cellStyle name="Normal 19 3 7" xfId="11572"/>
    <cellStyle name="Normal 19 4" xfId="11573"/>
    <cellStyle name="Normal 19 4 2" xfId="11574"/>
    <cellStyle name="Normal 19 5" xfId="11575"/>
    <cellStyle name="Normal 19 5 2" xfId="11576"/>
    <cellStyle name="Normal 19 5 2 2" xfId="11577"/>
    <cellStyle name="Normal 19 5 2 2 2" xfId="11578"/>
    <cellStyle name="Normal 19 5 2 2 2 2" xfId="11579"/>
    <cellStyle name="Normal 19 5 2 2 3" xfId="11580"/>
    <cellStyle name="Normal 19 5 2 3" xfId="11581"/>
    <cellStyle name="Normal 19 5 2 3 2" xfId="11582"/>
    <cellStyle name="Normal 19 5 2 4" xfId="11583"/>
    <cellStyle name="Normal 19 5 3" xfId="11584"/>
    <cellStyle name="Normal 19 5 3 2" xfId="11585"/>
    <cellStyle name="Normal 19 5 3 2 2" xfId="11586"/>
    <cellStyle name="Normal 19 5 3 3" xfId="11587"/>
    <cellStyle name="Normal 19 5 4" xfId="11588"/>
    <cellStyle name="Normal 19 5 4 2" xfId="11589"/>
    <cellStyle name="Normal 19 5 5" xfId="11590"/>
    <cellStyle name="Normal 19 6" xfId="11591"/>
    <cellStyle name="Normal 19 6 2" xfId="11592"/>
    <cellStyle name="Normal 19 6 2 2" xfId="11593"/>
    <cellStyle name="Normal 19 6 2 2 2" xfId="11594"/>
    <cellStyle name="Normal 19 6 2 3" xfId="11595"/>
    <cellStyle name="Normal 19 6 3" xfId="11596"/>
    <cellStyle name="Normal 19 6 3 2" xfId="11597"/>
    <cellStyle name="Normal 19 6 4" xfId="11598"/>
    <cellStyle name="Normal 19 7" xfId="11599"/>
    <cellStyle name="Normal 19 7 2" xfId="11600"/>
    <cellStyle name="Normal 19 8" xfId="11601"/>
    <cellStyle name="Normal 19 8 2" xfId="11602"/>
    <cellStyle name="Normal 19 8 2 2" xfId="11603"/>
    <cellStyle name="Normal 19 8 3" xfId="11604"/>
    <cellStyle name="Normal 19 9" xfId="11605"/>
    <cellStyle name="Normal 19 9 2" xfId="11606"/>
    <cellStyle name="Normal 19_T-straight with PEDs adjustor" xfId="11607"/>
    <cellStyle name="Normal 2" xfId="6"/>
    <cellStyle name="Normal 2 10" xfId="11608"/>
    <cellStyle name="Normal 2 11" xfId="11609"/>
    <cellStyle name="Normal 2 12" xfId="11610"/>
    <cellStyle name="Normal 2 13" xfId="11611"/>
    <cellStyle name="Normal 2 14" xfId="64461"/>
    <cellStyle name="Normal 2 2" xfId="15"/>
    <cellStyle name="Normal 2 2 2" xfId="11612"/>
    <cellStyle name="Normal 2 2 2 2" xfId="11613"/>
    <cellStyle name="Normal 2 2 2 2 2" xfId="11614"/>
    <cellStyle name="Normal 2 2 2_T-straight with PEDs adjustor" xfId="11615"/>
    <cellStyle name="Normal 2 2 3" xfId="11616"/>
    <cellStyle name="Normal 2 2 3 2" xfId="11617"/>
    <cellStyle name="Normal 2 2 4" xfId="11618"/>
    <cellStyle name="Normal 2 3" xfId="56"/>
    <cellStyle name="Normal 2 3 2" xfId="11619"/>
    <cellStyle name="Normal 2 3 2 2" xfId="11620"/>
    <cellStyle name="Normal 2 3 2_T-straight with PEDs adjustor" xfId="11621"/>
    <cellStyle name="Normal 2 3 3" xfId="11622"/>
    <cellStyle name="Normal 2 3 4" xfId="11623"/>
    <cellStyle name="Normal 2 4" xfId="27"/>
    <cellStyle name="Normal 2 4 2" xfId="11624"/>
    <cellStyle name="Normal 2 4 2 2" xfId="11625"/>
    <cellStyle name="Normal 2 4 2 2 2" xfId="11626"/>
    <cellStyle name="Normal 2 4 2 2 2 2" xfId="11627"/>
    <cellStyle name="Normal 2 4 2 2 2 2 2" xfId="11628"/>
    <cellStyle name="Normal 2 4 2 2 2 3" xfId="11629"/>
    <cellStyle name="Normal 2 4 2 2 3" xfId="11630"/>
    <cellStyle name="Normal 2 4 2 2 3 2" xfId="11631"/>
    <cellStyle name="Normal 2 4 2 2 4" xfId="11632"/>
    <cellStyle name="Normal 2 4 2 3" xfId="11633"/>
    <cellStyle name="Normal 2 4 2 3 2" xfId="11634"/>
    <cellStyle name="Normal 2 4 2 3 2 2" xfId="11635"/>
    <cellStyle name="Normal 2 4 2 3 3" xfId="11636"/>
    <cellStyle name="Normal 2 4 2 4" xfId="11637"/>
    <cellStyle name="Normal 2 4 2 4 2" xfId="11638"/>
    <cellStyle name="Normal 2 4 2 5" xfId="11639"/>
    <cellStyle name="Normal 2 4 3" xfId="11640"/>
    <cellStyle name="Normal 2 4 3 2" xfId="11641"/>
    <cellStyle name="Normal 2 4 3 2 2" xfId="11642"/>
    <cellStyle name="Normal 2 4 3 2 2 2" xfId="11643"/>
    <cellStyle name="Normal 2 4 3 2 3" xfId="11644"/>
    <cellStyle name="Normal 2 4 3 3" xfId="11645"/>
    <cellStyle name="Normal 2 4 3 3 2" xfId="11646"/>
    <cellStyle name="Normal 2 4 3 4" xfId="11647"/>
    <cellStyle name="Normal 2 4 4" xfId="11648"/>
    <cellStyle name="Normal 2 4 4 2" xfId="11649"/>
    <cellStyle name="Normal 2 4 4 2 2" xfId="11650"/>
    <cellStyle name="Normal 2 4 4 3" xfId="11651"/>
    <cellStyle name="Normal 2 4 5" xfId="11652"/>
    <cellStyle name="Normal 2 4 5 2" xfId="11653"/>
    <cellStyle name="Normal 2 4 6" xfId="11654"/>
    <cellStyle name="Normal 2 4 7" xfId="11655"/>
    <cellStyle name="Normal 2 4_T-straight with PEDs adjustor" xfId="11656"/>
    <cellStyle name="Normal 2 5" xfId="11657"/>
    <cellStyle name="Normal 2 5 2" xfId="11658"/>
    <cellStyle name="Normal 2 5 2 2" xfId="11659"/>
    <cellStyle name="Normal 2 5 2 2 2" xfId="11660"/>
    <cellStyle name="Normal 2 5 2 2 3" xfId="11661"/>
    <cellStyle name="Normal 2 5 2 3" xfId="11662"/>
    <cellStyle name="Normal 2 5 2 4" xfId="11663"/>
    <cellStyle name="Normal 2 5 3" xfId="11664"/>
    <cellStyle name="Normal 2 5 3 2" xfId="11665"/>
    <cellStyle name="Normal 2 5 3 2 2" xfId="11666"/>
    <cellStyle name="Normal 2 5 3 3" xfId="11667"/>
    <cellStyle name="Normal 2 5 3 4" xfId="11668"/>
    <cellStyle name="Normal 2 5 4" xfId="11669"/>
    <cellStyle name="Normal 2 5 4 2" xfId="11670"/>
    <cellStyle name="Normal 2 5 5" xfId="11671"/>
    <cellStyle name="Normal 2 5 6" xfId="11672"/>
    <cellStyle name="Normal 2 5_T-straight with PEDs adjustor" xfId="11673"/>
    <cellStyle name="Normal 2 6" xfId="11674"/>
    <cellStyle name="Normal 2 6 2" xfId="11675"/>
    <cellStyle name="Normal 2 6 2 2" xfId="11676"/>
    <cellStyle name="Normal 2 6 3" xfId="11677"/>
    <cellStyle name="Normal 2 6 4" xfId="11678"/>
    <cellStyle name="Normal 2 7" xfId="11679"/>
    <cellStyle name="Normal 2 8" xfId="11680"/>
    <cellStyle name="Normal 2 9" xfId="11681"/>
    <cellStyle name="Normal 2_SC IP analytical dataset summary part 1 2011-01-29" xfId="11682"/>
    <cellStyle name="Normal 20" xfId="11683"/>
    <cellStyle name="Normal 20 10" xfId="11684"/>
    <cellStyle name="Normal 20 10 2" xfId="11685"/>
    <cellStyle name="Normal 20 11" xfId="11686"/>
    <cellStyle name="Normal 20 12" xfId="11687"/>
    <cellStyle name="Normal 20 2" xfId="11688"/>
    <cellStyle name="Normal 20 2 2" xfId="11689"/>
    <cellStyle name="Normal 20 2 2 2" xfId="11690"/>
    <cellStyle name="Normal 20 2 2 2 2" xfId="11691"/>
    <cellStyle name="Normal 20 2 2 2 2 2" xfId="11692"/>
    <cellStyle name="Normal 20 2 2 2 2 2 2" xfId="11693"/>
    <cellStyle name="Normal 20 2 2 2 2 3" xfId="11694"/>
    <cellStyle name="Normal 20 2 2 2 3" xfId="11695"/>
    <cellStyle name="Normal 20 2 2 2 3 2" xfId="11696"/>
    <cellStyle name="Normal 20 2 2 2 4" xfId="11697"/>
    <cellStyle name="Normal 20 2 2 3" xfId="11698"/>
    <cellStyle name="Normal 20 2 2 3 2" xfId="11699"/>
    <cellStyle name="Normal 20 2 2 3 2 2" xfId="11700"/>
    <cellStyle name="Normal 20 2 2 3 3" xfId="11701"/>
    <cellStyle name="Normal 20 2 2 4" xfId="11702"/>
    <cellStyle name="Normal 20 2 2 4 2" xfId="11703"/>
    <cellStyle name="Normal 20 2 2 5" xfId="11704"/>
    <cellStyle name="Normal 20 2 3" xfId="11705"/>
    <cellStyle name="Normal 20 2 3 2" xfId="11706"/>
    <cellStyle name="Normal 20 2 3 2 2" xfId="11707"/>
    <cellStyle name="Normal 20 2 3 2 2 2" xfId="11708"/>
    <cellStyle name="Normal 20 2 3 2 3" xfId="11709"/>
    <cellStyle name="Normal 20 2 3 3" xfId="11710"/>
    <cellStyle name="Normal 20 2 3 3 2" xfId="11711"/>
    <cellStyle name="Normal 20 2 3 4" xfId="11712"/>
    <cellStyle name="Normal 20 2 4" xfId="11713"/>
    <cellStyle name="Normal 20 2 4 2" xfId="11714"/>
    <cellStyle name="Normal 20 2 4 2 2" xfId="11715"/>
    <cellStyle name="Normal 20 2 4 2 2 2" xfId="11716"/>
    <cellStyle name="Normal 20 2 4 2 3" xfId="11717"/>
    <cellStyle name="Normal 20 2 4 3" xfId="11718"/>
    <cellStyle name="Normal 20 2 4 3 2" xfId="11719"/>
    <cellStyle name="Normal 20 2 4 4" xfId="11720"/>
    <cellStyle name="Normal 20 2 5" xfId="11721"/>
    <cellStyle name="Normal 20 2 5 2" xfId="11722"/>
    <cellStyle name="Normal 20 2 5 2 2" xfId="11723"/>
    <cellStyle name="Normal 20 2 5 3" xfId="11724"/>
    <cellStyle name="Normal 20 2 6" xfId="11725"/>
    <cellStyle name="Normal 20 2 6 2" xfId="11726"/>
    <cellStyle name="Normal 20 2 7" xfId="11727"/>
    <cellStyle name="Normal 20 2 7 2" xfId="11728"/>
    <cellStyle name="Normal 20 2 8" xfId="11729"/>
    <cellStyle name="Normal 20 2 9" xfId="11730"/>
    <cellStyle name="Normal 20 3" xfId="11731"/>
    <cellStyle name="Normal 20 3 2" xfId="11732"/>
    <cellStyle name="Normal 20 3 2 2" xfId="11733"/>
    <cellStyle name="Normal 20 3 2 2 2" xfId="11734"/>
    <cellStyle name="Normal 20 3 2 2 2 2" xfId="11735"/>
    <cellStyle name="Normal 20 3 2 2 2 2 2" xfId="11736"/>
    <cellStyle name="Normal 20 3 2 2 2 3" xfId="11737"/>
    <cellStyle name="Normal 20 3 2 2 3" xfId="11738"/>
    <cellStyle name="Normal 20 3 2 2 3 2" xfId="11739"/>
    <cellStyle name="Normal 20 3 2 2 4" xfId="11740"/>
    <cellStyle name="Normal 20 3 2 3" xfId="11741"/>
    <cellStyle name="Normal 20 3 2 3 2" xfId="11742"/>
    <cellStyle name="Normal 20 3 2 3 2 2" xfId="11743"/>
    <cellStyle name="Normal 20 3 2 3 3" xfId="11744"/>
    <cellStyle name="Normal 20 3 2 4" xfId="11745"/>
    <cellStyle name="Normal 20 3 2 4 2" xfId="11746"/>
    <cellStyle name="Normal 20 3 2 5" xfId="11747"/>
    <cellStyle name="Normal 20 3 3" xfId="11748"/>
    <cellStyle name="Normal 20 3 3 2" xfId="11749"/>
    <cellStyle name="Normal 20 3 3 2 2" xfId="11750"/>
    <cellStyle name="Normal 20 3 3 2 2 2" xfId="11751"/>
    <cellStyle name="Normal 20 3 3 2 3" xfId="11752"/>
    <cellStyle name="Normal 20 3 3 3" xfId="11753"/>
    <cellStyle name="Normal 20 3 3 3 2" xfId="11754"/>
    <cellStyle name="Normal 20 3 3 4" xfId="11755"/>
    <cellStyle name="Normal 20 3 4" xfId="11756"/>
    <cellStyle name="Normal 20 3 4 2" xfId="11757"/>
    <cellStyle name="Normal 20 3 4 2 2" xfId="11758"/>
    <cellStyle name="Normal 20 3 4 3" xfId="11759"/>
    <cellStyle name="Normal 20 3 5" xfId="11760"/>
    <cellStyle name="Normal 20 3 5 2" xfId="11761"/>
    <cellStyle name="Normal 20 3 6" xfId="11762"/>
    <cellStyle name="Normal 20 4" xfId="11763"/>
    <cellStyle name="Normal 20 4 2" xfId="11764"/>
    <cellStyle name="Normal 20 4 2 2" xfId="11765"/>
    <cellStyle name="Normal 20 4 2 2 2" xfId="11766"/>
    <cellStyle name="Normal 20 4 2 2 2 2" xfId="11767"/>
    <cellStyle name="Normal 20 4 2 2 3" xfId="11768"/>
    <cellStyle name="Normal 20 4 2 3" xfId="11769"/>
    <cellStyle name="Normal 20 4 2 3 2" xfId="11770"/>
    <cellStyle name="Normal 20 4 2 4" xfId="11771"/>
    <cellStyle name="Normal 20 4 3" xfId="11772"/>
    <cellStyle name="Normal 20 4 3 2" xfId="11773"/>
    <cellStyle name="Normal 20 4 3 2 2" xfId="11774"/>
    <cellStyle name="Normal 20 4 3 3" xfId="11775"/>
    <cellStyle name="Normal 20 4 4" xfId="11776"/>
    <cellStyle name="Normal 20 4 4 2" xfId="11777"/>
    <cellStyle name="Normal 20 4 5" xfId="11778"/>
    <cellStyle name="Normal 20 5" xfId="11779"/>
    <cellStyle name="Normal 20 5 2" xfId="11780"/>
    <cellStyle name="Normal 20 5 2 2" xfId="11781"/>
    <cellStyle name="Normal 20 5 2 2 2" xfId="11782"/>
    <cellStyle name="Normal 20 5 2 3" xfId="11783"/>
    <cellStyle name="Normal 20 5 3" xfId="11784"/>
    <cellStyle name="Normal 20 5 3 2" xfId="11785"/>
    <cellStyle name="Normal 20 5 4" xfId="11786"/>
    <cellStyle name="Normal 20 6" xfId="11787"/>
    <cellStyle name="Normal 20 6 2" xfId="11788"/>
    <cellStyle name="Normal 20 6 2 2" xfId="11789"/>
    <cellStyle name="Normal 20 6 2 2 2" xfId="11790"/>
    <cellStyle name="Normal 20 6 2 3" xfId="11791"/>
    <cellStyle name="Normal 20 6 3" xfId="11792"/>
    <cellStyle name="Normal 20 6 3 2" xfId="11793"/>
    <cellStyle name="Normal 20 6 4" xfId="11794"/>
    <cellStyle name="Normal 20 7" xfId="11795"/>
    <cellStyle name="Normal 20 7 2" xfId="11796"/>
    <cellStyle name="Normal 20 7 2 2" xfId="11797"/>
    <cellStyle name="Normal 20 7 2 2 2" xfId="11798"/>
    <cellStyle name="Normal 20 7 2 3" xfId="11799"/>
    <cellStyle name="Normal 20 7 3" xfId="11800"/>
    <cellStyle name="Normal 20 7 3 2" xfId="11801"/>
    <cellStyle name="Normal 20 7 4" xfId="11802"/>
    <cellStyle name="Normal 20 8" xfId="11803"/>
    <cellStyle name="Normal 20 8 2" xfId="11804"/>
    <cellStyle name="Normal 20 8 2 2" xfId="11805"/>
    <cellStyle name="Normal 20 8 3" xfId="11806"/>
    <cellStyle name="Normal 20 9" xfId="11807"/>
    <cellStyle name="Normal 20 9 2" xfId="11808"/>
    <cellStyle name="Normal 21" xfId="11809"/>
    <cellStyle name="Normal 21 2" xfId="11810"/>
    <cellStyle name="Normal 21 2 2" xfId="11811"/>
    <cellStyle name="Normal 21 2 2 2" xfId="11812"/>
    <cellStyle name="Normal 21 2 2 2 2" xfId="11813"/>
    <cellStyle name="Normal 21 2 2 2 2 2" xfId="11814"/>
    <cellStyle name="Normal 21 2 2 2 2 2 2" xfId="11815"/>
    <cellStyle name="Normal 21 2 2 2 2 3" xfId="11816"/>
    <cellStyle name="Normal 21 2 2 2 3" xfId="11817"/>
    <cellStyle name="Normal 21 2 2 2 3 2" xfId="11818"/>
    <cellStyle name="Normal 21 2 2 2 4" xfId="11819"/>
    <cellStyle name="Normal 21 2 2 3" xfId="11820"/>
    <cellStyle name="Normal 21 2 2 3 2" xfId="11821"/>
    <cellStyle name="Normal 21 2 2 3 2 2" xfId="11822"/>
    <cellStyle name="Normal 21 2 2 3 3" xfId="11823"/>
    <cellStyle name="Normal 21 2 2 4" xfId="11824"/>
    <cellStyle name="Normal 21 2 2 4 2" xfId="11825"/>
    <cellStyle name="Normal 21 2 2 5" xfId="11826"/>
    <cellStyle name="Normal 21 2 3" xfId="11827"/>
    <cellStyle name="Normal 21 2 3 2" xfId="11828"/>
    <cellStyle name="Normal 21 2 3 2 2" xfId="11829"/>
    <cellStyle name="Normal 21 2 3 2 2 2" xfId="11830"/>
    <cellStyle name="Normal 21 2 3 2 3" xfId="11831"/>
    <cellStyle name="Normal 21 2 3 3" xfId="11832"/>
    <cellStyle name="Normal 21 2 3 3 2" xfId="11833"/>
    <cellStyle name="Normal 21 2 3 4" xfId="11834"/>
    <cellStyle name="Normal 21 2 4" xfId="11835"/>
    <cellStyle name="Normal 21 2 4 2" xfId="11836"/>
    <cellStyle name="Normal 21 2 4 2 2" xfId="11837"/>
    <cellStyle name="Normal 21 2 4 2 2 2" xfId="11838"/>
    <cellStyle name="Normal 21 2 4 2 3" xfId="11839"/>
    <cellStyle name="Normal 21 2 4 3" xfId="11840"/>
    <cellStyle name="Normal 21 2 4 3 2" xfId="11841"/>
    <cellStyle name="Normal 21 2 4 4" xfId="11842"/>
    <cellStyle name="Normal 21 2 5" xfId="11843"/>
    <cellStyle name="Normal 21 2 5 2" xfId="11844"/>
    <cellStyle name="Normal 21 2 5 2 2" xfId="11845"/>
    <cellStyle name="Normal 21 2 5 3" xfId="11846"/>
    <cellStyle name="Normal 21 2 6" xfId="11847"/>
    <cellStyle name="Normal 21 2 6 2" xfId="11848"/>
    <cellStyle name="Normal 21 2 7" xfId="11849"/>
    <cellStyle name="Normal 21 3" xfId="11850"/>
    <cellStyle name="Normal 21 3 2" xfId="11851"/>
    <cellStyle name="Normal 21 3 2 2" xfId="11852"/>
    <cellStyle name="Normal 21 3 3" xfId="11853"/>
    <cellStyle name="Normal 21 3 3 2" xfId="11854"/>
    <cellStyle name="Normal 21 3 3 2 2" xfId="11855"/>
    <cellStyle name="Normal 21 3 3 3" xfId="11856"/>
    <cellStyle name="Normal 21 3 4" xfId="11857"/>
    <cellStyle name="Normal 21 3 4 2" xfId="11858"/>
    <cellStyle name="Normal 21 3 4 2 2" xfId="11859"/>
    <cellStyle name="Normal 21 3 4 3" xfId="11860"/>
    <cellStyle name="Normal 21 3 5" xfId="11861"/>
    <cellStyle name="Normal 21 4" xfId="11862"/>
    <cellStyle name="Normal 21 4 2" xfId="11863"/>
    <cellStyle name="Normal 21 5" xfId="11864"/>
    <cellStyle name="Normal 21 5 2" xfId="11865"/>
    <cellStyle name="Normal 21 5 2 2" xfId="11866"/>
    <cellStyle name="Normal 21 5 3" xfId="11867"/>
    <cellStyle name="Normal 21 6" xfId="11868"/>
    <cellStyle name="Normal 21 6 2" xfId="11869"/>
    <cellStyle name="Normal 21 6 2 2" xfId="11870"/>
    <cellStyle name="Normal 21 6 3" xfId="11871"/>
    <cellStyle name="Normal 21 7" xfId="11872"/>
    <cellStyle name="Normal 22" xfId="11873"/>
    <cellStyle name="Normal 22 2" xfId="11874"/>
    <cellStyle name="Normal 22 2 2" xfId="11875"/>
    <cellStyle name="Normal 22 2 2 2" xfId="11876"/>
    <cellStyle name="Normal 22 2 2 2 2" xfId="11877"/>
    <cellStyle name="Normal 22 2 2 2 2 2" xfId="11878"/>
    <cellStyle name="Normal 22 2 2 2 2 2 2" xfId="11879"/>
    <cellStyle name="Normal 22 2 2 2 2 3" xfId="11880"/>
    <cellStyle name="Normal 22 2 2 2 3" xfId="11881"/>
    <cellStyle name="Normal 22 2 2 2 3 2" xfId="11882"/>
    <cellStyle name="Normal 22 2 2 2 4" xfId="11883"/>
    <cellStyle name="Normal 22 2 2 3" xfId="11884"/>
    <cellStyle name="Normal 22 2 2 3 2" xfId="11885"/>
    <cellStyle name="Normal 22 2 2 3 2 2" xfId="11886"/>
    <cellStyle name="Normal 22 2 2 3 3" xfId="11887"/>
    <cellStyle name="Normal 22 2 2 4" xfId="11888"/>
    <cellStyle name="Normal 22 2 2 4 2" xfId="11889"/>
    <cellStyle name="Normal 22 2 2 5" xfId="11890"/>
    <cellStyle name="Normal 22 2 3" xfId="11891"/>
    <cellStyle name="Normal 22 2 3 2" xfId="11892"/>
    <cellStyle name="Normal 22 2 3 2 2" xfId="11893"/>
    <cellStyle name="Normal 22 2 3 2 2 2" xfId="11894"/>
    <cellStyle name="Normal 22 2 3 2 3" xfId="11895"/>
    <cellStyle name="Normal 22 2 3 3" xfId="11896"/>
    <cellStyle name="Normal 22 2 3 3 2" xfId="11897"/>
    <cellStyle name="Normal 22 2 3 4" xfId="11898"/>
    <cellStyle name="Normal 22 2 4" xfId="11899"/>
    <cellStyle name="Normal 22 2 4 2" xfId="11900"/>
    <cellStyle name="Normal 22 2 4 2 2" xfId="11901"/>
    <cellStyle name="Normal 22 2 4 3" xfId="11902"/>
    <cellStyle name="Normal 22 2 5" xfId="11903"/>
    <cellStyle name="Normal 22 2 5 2" xfId="11904"/>
    <cellStyle name="Normal 22 2 6" xfId="11905"/>
    <cellStyle name="Normal 22 3" xfId="11906"/>
    <cellStyle name="Normal 22 4" xfId="11907"/>
    <cellStyle name="Normal 22 4 2" xfId="11908"/>
    <cellStyle name="Normal 22 4 2 2" xfId="11909"/>
    <cellStyle name="Normal 22 4 2 2 2" xfId="11910"/>
    <cellStyle name="Normal 22 4 2 2 2 2" xfId="11911"/>
    <cellStyle name="Normal 22 4 2 2 3" xfId="11912"/>
    <cellStyle name="Normal 22 4 2 3" xfId="11913"/>
    <cellStyle name="Normal 22 4 2 3 2" xfId="11914"/>
    <cellStyle name="Normal 22 4 2 4" xfId="11915"/>
    <cellStyle name="Normal 22 4 3" xfId="11916"/>
    <cellStyle name="Normal 22 4 3 2" xfId="11917"/>
    <cellStyle name="Normal 22 4 3 2 2" xfId="11918"/>
    <cellStyle name="Normal 22 4 3 3" xfId="11919"/>
    <cellStyle name="Normal 22 4 4" xfId="11920"/>
    <cellStyle name="Normal 22 4 4 2" xfId="11921"/>
    <cellStyle name="Normal 22 4 5" xfId="11922"/>
    <cellStyle name="Normal 22 5" xfId="11923"/>
    <cellStyle name="Normal 22 5 2" xfId="11924"/>
    <cellStyle name="Normal 22 5 2 2" xfId="11925"/>
    <cellStyle name="Normal 22 5 2 2 2" xfId="11926"/>
    <cellStyle name="Normal 22 5 2 3" xfId="11927"/>
    <cellStyle name="Normal 22 5 3" xfId="11928"/>
    <cellStyle name="Normal 22 5 3 2" xfId="11929"/>
    <cellStyle name="Normal 22 5 4" xfId="11930"/>
    <cellStyle name="Normal 22 6" xfId="11931"/>
    <cellStyle name="Normal 22 7" xfId="11932"/>
    <cellStyle name="Normal 22 7 2" xfId="11933"/>
    <cellStyle name="Normal 22 7 2 2" xfId="11934"/>
    <cellStyle name="Normal 22 7 3" xfId="11935"/>
    <cellStyle name="Normal 22 8" xfId="11936"/>
    <cellStyle name="Normal 22 8 2" xfId="11937"/>
    <cellStyle name="Normal 22 9" xfId="11938"/>
    <cellStyle name="Normal 23" xfId="11939"/>
    <cellStyle name="Normal 23 2" xfId="11940"/>
    <cellStyle name="Normal 23 2 2" xfId="11941"/>
    <cellStyle name="Normal 23 2 2 2" xfId="11942"/>
    <cellStyle name="Normal 23 2 2 2 2" xfId="11943"/>
    <cellStyle name="Normal 23 2 2 2 2 2" xfId="11944"/>
    <cellStyle name="Normal 23 2 2 2 2 2 2" xfId="11945"/>
    <cellStyle name="Normal 23 2 2 2 2 3" xfId="11946"/>
    <cellStyle name="Normal 23 2 2 2 3" xfId="11947"/>
    <cellStyle name="Normal 23 2 2 2 3 2" xfId="11948"/>
    <cellStyle name="Normal 23 2 2 2 4" xfId="11949"/>
    <cellStyle name="Normal 23 2 2 3" xfId="11950"/>
    <cellStyle name="Normal 23 2 2 3 2" xfId="11951"/>
    <cellStyle name="Normal 23 2 2 3 2 2" xfId="11952"/>
    <cellStyle name="Normal 23 2 2 3 3" xfId="11953"/>
    <cellStyle name="Normal 23 2 2 4" xfId="11954"/>
    <cellStyle name="Normal 23 2 2 4 2" xfId="11955"/>
    <cellStyle name="Normal 23 2 2 5" xfId="11956"/>
    <cellStyle name="Normal 23 2 3" xfId="11957"/>
    <cellStyle name="Normal 23 2 3 2" xfId="11958"/>
    <cellStyle name="Normal 23 2 3 2 2" xfId="11959"/>
    <cellStyle name="Normal 23 2 3 2 2 2" xfId="11960"/>
    <cellStyle name="Normal 23 2 3 2 3" xfId="11961"/>
    <cellStyle name="Normal 23 2 3 3" xfId="11962"/>
    <cellStyle name="Normal 23 2 3 3 2" xfId="11963"/>
    <cellStyle name="Normal 23 2 3 4" xfId="11964"/>
    <cellStyle name="Normal 23 2 4" xfId="11965"/>
    <cellStyle name="Normal 23 2 4 2" xfId="11966"/>
    <cellStyle name="Normal 23 2 4 2 2" xfId="11967"/>
    <cellStyle name="Normal 23 2 4 3" xfId="11968"/>
    <cellStyle name="Normal 23 2 5" xfId="11969"/>
    <cellStyle name="Normal 23 2 5 2" xfId="11970"/>
    <cellStyle name="Normal 23 2 6" xfId="11971"/>
    <cellStyle name="Normal 23 3" xfId="11972"/>
    <cellStyle name="Normal 23 4" xfId="11973"/>
    <cellStyle name="Normal 23 4 2" xfId="11974"/>
    <cellStyle name="Normal 23 4 2 2" xfId="11975"/>
    <cellStyle name="Normal 23 4 2 2 2" xfId="11976"/>
    <cellStyle name="Normal 23 4 2 2 2 2" xfId="11977"/>
    <cellStyle name="Normal 23 4 2 2 3" xfId="11978"/>
    <cellStyle name="Normal 23 4 2 3" xfId="11979"/>
    <cellStyle name="Normal 23 4 2 3 2" xfId="11980"/>
    <cellStyle name="Normal 23 4 2 4" xfId="11981"/>
    <cellStyle name="Normal 23 4 3" xfId="11982"/>
    <cellStyle name="Normal 23 4 3 2" xfId="11983"/>
    <cellStyle name="Normal 23 4 3 2 2" xfId="11984"/>
    <cellStyle name="Normal 23 4 3 3" xfId="11985"/>
    <cellStyle name="Normal 23 4 4" xfId="11986"/>
    <cellStyle name="Normal 23 4 4 2" xfId="11987"/>
    <cellStyle name="Normal 23 4 5" xfId="11988"/>
    <cellStyle name="Normal 23 5" xfId="11989"/>
    <cellStyle name="Normal 23 5 2" xfId="11990"/>
    <cellStyle name="Normal 23 5 2 2" xfId="11991"/>
    <cellStyle name="Normal 23 5 2 2 2" xfId="11992"/>
    <cellStyle name="Normal 23 5 2 3" xfId="11993"/>
    <cellStyle name="Normal 23 5 3" xfId="11994"/>
    <cellStyle name="Normal 23 5 3 2" xfId="11995"/>
    <cellStyle name="Normal 23 5 4" xfId="11996"/>
    <cellStyle name="Normal 23 6" xfId="11997"/>
    <cellStyle name="Normal 23 7" xfId="11998"/>
    <cellStyle name="Normal 23 7 2" xfId="11999"/>
    <cellStyle name="Normal 23 7 2 2" xfId="12000"/>
    <cellStyle name="Normal 23 7 3" xfId="12001"/>
    <cellStyle name="Normal 23 8" xfId="12002"/>
    <cellStyle name="Normal 23 8 2" xfId="12003"/>
    <cellStyle name="Normal 23 9" xfId="12004"/>
    <cellStyle name="Normal 24" xfId="12005"/>
    <cellStyle name="Normal 24 2" xfId="12006"/>
    <cellStyle name="Normal 24 2 2" xfId="12007"/>
    <cellStyle name="Normal 24 2 2 2" xfId="12008"/>
    <cellStyle name="Normal 24 2 2 2 2" xfId="12009"/>
    <cellStyle name="Normal 24 2 2 2 2 2" xfId="12010"/>
    <cellStyle name="Normal 24 2 2 2 2 2 2" xfId="12011"/>
    <cellStyle name="Normal 24 2 2 2 2 3" xfId="12012"/>
    <cellStyle name="Normal 24 2 2 2 3" xfId="12013"/>
    <cellStyle name="Normal 24 2 2 2 3 2" xfId="12014"/>
    <cellStyle name="Normal 24 2 2 2 4" xfId="12015"/>
    <cellStyle name="Normal 24 2 2 3" xfId="12016"/>
    <cellStyle name="Normal 24 2 2 3 2" xfId="12017"/>
    <cellStyle name="Normal 24 2 2 3 2 2" xfId="12018"/>
    <cellStyle name="Normal 24 2 2 3 3" xfId="12019"/>
    <cellStyle name="Normal 24 2 2 4" xfId="12020"/>
    <cellStyle name="Normal 24 2 2 4 2" xfId="12021"/>
    <cellStyle name="Normal 24 2 2 5" xfId="12022"/>
    <cellStyle name="Normal 24 2 3" xfId="12023"/>
    <cellStyle name="Normal 24 2 3 2" xfId="12024"/>
    <cellStyle name="Normal 24 2 3 2 2" xfId="12025"/>
    <cellStyle name="Normal 24 2 3 2 2 2" xfId="12026"/>
    <cellStyle name="Normal 24 2 3 2 3" xfId="12027"/>
    <cellStyle name="Normal 24 2 3 3" xfId="12028"/>
    <cellStyle name="Normal 24 2 3 3 2" xfId="12029"/>
    <cellStyle name="Normal 24 2 3 4" xfId="12030"/>
    <cellStyle name="Normal 24 2 4" xfId="12031"/>
    <cellStyle name="Normal 24 2 4 2" xfId="12032"/>
    <cellStyle name="Normal 24 2 4 2 2" xfId="12033"/>
    <cellStyle name="Normal 24 2 4 3" xfId="12034"/>
    <cellStyle name="Normal 24 2 5" xfId="12035"/>
    <cellStyle name="Normal 24 2 5 2" xfId="12036"/>
    <cellStyle name="Normal 24 2 6" xfId="12037"/>
    <cellStyle name="Normal 24 3" xfId="12038"/>
    <cellStyle name="Normal 24 4" xfId="12039"/>
    <cellStyle name="Normal 24 4 2" xfId="12040"/>
    <cellStyle name="Normal 24 4 2 2" xfId="12041"/>
    <cellStyle name="Normal 24 4 2 2 2" xfId="12042"/>
    <cellStyle name="Normal 24 4 2 2 2 2" xfId="12043"/>
    <cellStyle name="Normal 24 4 2 2 3" xfId="12044"/>
    <cellStyle name="Normal 24 4 2 3" xfId="12045"/>
    <cellStyle name="Normal 24 4 2 3 2" xfId="12046"/>
    <cellStyle name="Normal 24 4 2 4" xfId="12047"/>
    <cellStyle name="Normal 24 4 3" xfId="12048"/>
    <cellStyle name="Normal 24 4 3 2" xfId="12049"/>
    <cellStyle name="Normal 24 4 3 2 2" xfId="12050"/>
    <cellStyle name="Normal 24 4 3 3" xfId="12051"/>
    <cellStyle name="Normal 24 4 4" xfId="12052"/>
    <cellStyle name="Normal 24 4 4 2" xfId="12053"/>
    <cellStyle name="Normal 24 4 5" xfId="12054"/>
    <cellStyle name="Normal 24 5" xfId="12055"/>
    <cellStyle name="Normal 24 5 2" xfId="12056"/>
    <cellStyle name="Normal 24 5 2 2" xfId="12057"/>
    <cellStyle name="Normal 24 5 2 2 2" xfId="12058"/>
    <cellStyle name="Normal 24 5 2 3" xfId="12059"/>
    <cellStyle name="Normal 24 5 3" xfId="12060"/>
    <cellStyle name="Normal 24 5 3 2" xfId="12061"/>
    <cellStyle name="Normal 24 5 4" xfId="12062"/>
    <cellStyle name="Normal 24 6" xfId="12063"/>
    <cellStyle name="Normal 24 7" xfId="12064"/>
    <cellStyle name="Normal 24 7 2" xfId="12065"/>
    <cellStyle name="Normal 24 7 2 2" xfId="12066"/>
    <cellStyle name="Normal 24 7 3" xfId="12067"/>
    <cellStyle name="Normal 24 8" xfId="12068"/>
    <cellStyle name="Normal 24 8 2" xfId="12069"/>
    <cellStyle name="Normal 24 9" xfId="12070"/>
    <cellStyle name="Normal 25" xfId="12071"/>
    <cellStyle name="Normal 25 2" xfId="12072"/>
    <cellStyle name="Normal 25 2 2" xfId="12073"/>
    <cellStyle name="Normal 25 2 2 2" xfId="12074"/>
    <cellStyle name="Normal 25 2 2 2 2" xfId="12075"/>
    <cellStyle name="Normal 25 2 2 2 2 2" xfId="12076"/>
    <cellStyle name="Normal 25 2 2 2 3" xfId="12077"/>
    <cellStyle name="Normal 25 2 2 3" xfId="12078"/>
    <cellStyle name="Normal 25 2 2 3 2" xfId="12079"/>
    <cellStyle name="Normal 25 2 2 4" xfId="12080"/>
    <cellStyle name="Normal 25 2 3" xfId="12081"/>
    <cellStyle name="Normal 25 2 3 2" xfId="12082"/>
    <cellStyle name="Normal 25 2 3 2 2" xfId="12083"/>
    <cellStyle name="Normal 25 2 3 3" xfId="12084"/>
    <cellStyle name="Normal 25 2 4" xfId="12085"/>
    <cellStyle name="Normal 25 2 4 2" xfId="12086"/>
    <cellStyle name="Normal 25 2 5" xfId="12087"/>
    <cellStyle name="Normal 25 3" xfId="12088"/>
    <cellStyle name="Normal 25 3 2" xfId="12089"/>
    <cellStyle name="Normal 25 3 2 2" xfId="12090"/>
    <cellStyle name="Normal 25 3 2 2 2" xfId="12091"/>
    <cellStyle name="Normal 25 3 2 3" xfId="12092"/>
    <cellStyle name="Normal 25 3 3" xfId="12093"/>
    <cellStyle name="Normal 25 3 3 2" xfId="12094"/>
    <cellStyle name="Normal 25 3 4" xfId="12095"/>
    <cellStyle name="Normal 25 4" xfId="12096"/>
    <cellStyle name="Normal 25 4 2" xfId="12097"/>
    <cellStyle name="Normal 25 4 2 2" xfId="12098"/>
    <cellStyle name="Normal 25 4 2 2 2" xfId="12099"/>
    <cellStyle name="Normal 25 4 2 3" xfId="12100"/>
    <cellStyle name="Normal 25 4 3" xfId="12101"/>
    <cellStyle name="Normal 25 4 3 2" xfId="12102"/>
    <cellStyle name="Normal 25 4 4" xfId="12103"/>
    <cellStyle name="Normal 25 5" xfId="12104"/>
    <cellStyle name="Normal 25 5 2" xfId="12105"/>
    <cellStyle name="Normal 25 6" xfId="12106"/>
    <cellStyle name="Normal 25 6 2" xfId="12107"/>
    <cellStyle name="Normal 25 6 2 2" xfId="12108"/>
    <cellStyle name="Normal 25 6 3" xfId="12109"/>
    <cellStyle name="Normal 25 7" xfId="12110"/>
    <cellStyle name="Normal 25 7 2" xfId="12111"/>
    <cellStyle name="Normal 25 8" xfId="12112"/>
    <cellStyle name="Normal 26" xfId="12113"/>
    <cellStyle name="Normal 26 2" xfId="12114"/>
    <cellStyle name="Normal 26 2 2" xfId="12115"/>
    <cellStyle name="Normal 26 2 2 2" xfId="12116"/>
    <cellStyle name="Normal 26 2 2 2 2" xfId="12117"/>
    <cellStyle name="Normal 26 2 2 3" xfId="12118"/>
    <cellStyle name="Normal 26 2 3" xfId="12119"/>
    <cellStyle name="Normal 26 2 3 2" xfId="12120"/>
    <cellStyle name="Normal 26 2 4" xfId="12121"/>
    <cellStyle name="Normal 26 3" xfId="12122"/>
    <cellStyle name="Normal 26 3 2" xfId="12123"/>
    <cellStyle name="Normal 26 3 2 2" xfId="12124"/>
    <cellStyle name="Normal 26 3 2 2 2" xfId="12125"/>
    <cellStyle name="Normal 26 3 2 3" xfId="12126"/>
    <cellStyle name="Normal 26 3 3" xfId="12127"/>
    <cellStyle name="Normal 26 3 3 2" xfId="12128"/>
    <cellStyle name="Normal 26 3 4" xfId="12129"/>
    <cellStyle name="Normal 26 4" xfId="12130"/>
    <cellStyle name="Normal 26 4 2" xfId="12131"/>
    <cellStyle name="Normal 26 4 2 2" xfId="12132"/>
    <cellStyle name="Normal 26 4 3" xfId="12133"/>
    <cellStyle name="Normal 26 5" xfId="12134"/>
    <cellStyle name="Normal 26 5 2" xfId="12135"/>
    <cellStyle name="Normal 26 6" xfId="12136"/>
    <cellStyle name="Normal 27" xfId="12137"/>
    <cellStyle name="Normal 27 2" xfId="12138"/>
    <cellStyle name="Normal 27 2 2" xfId="12139"/>
    <cellStyle name="Normal 27 2 2 2" xfId="12140"/>
    <cellStyle name="Normal 27 2 3" xfId="12141"/>
    <cellStyle name="Normal 27 3" xfId="12142"/>
    <cellStyle name="Normal 27 3 2" xfId="12143"/>
    <cellStyle name="Normal 27 4" xfId="12144"/>
    <cellStyle name="Normal 28" xfId="12145"/>
    <cellStyle name="Normal 28 2" xfId="12146"/>
    <cellStyle name="Normal 28 2 2" xfId="12147"/>
    <cellStyle name="Normal 28 2 2 2" xfId="12148"/>
    <cellStyle name="Normal 28 2 3" xfId="12149"/>
    <cellStyle name="Normal 28 3" xfId="12150"/>
    <cellStyle name="Normal 28 3 2" xfId="12151"/>
    <cellStyle name="Normal 28 4" xfId="12152"/>
    <cellStyle name="Normal 29" xfId="12153"/>
    <cellStyle name="Normal 29 2" xfId="12154"/>
    <cellStyle name="Normal 29 2 2" xfId="12155"/>
    <cellStyle name="Normal 29 2 2 2" xfId="12156"/>
    <cellStyle name="Normal 29 2 3" xfId="12157"/>
    <cellStyle name="Normal 29 3" xfId="12158"/>
    <cellStyle name="Normal 29 3 2" xfId="12159"/>
    <cellStyle name="Normal 29 4" xfId="12160"/>
    <cellStyle name="Normal 3" xfId="16"/>
    <cellStyle name="Normal 3 10" xfId="12161"/>
    <cellStyle name="Normal 3 10 2" xfId="12162"/>
    <cellStyle name="Normal 3 10 2 2" xfId="12163"/>
    <cellStyle name="Normal 3 10 2 2 2" xfId="12164"/>
    <cellStyle name="Normal 3 10 2 2 2 2" xfId="12165"/>
    <cellStyle name="Normal 3 10 2 2 2 2 2" xfId="12166"/>
    <cellStyle name="Normal 3 10 2 2 2 2 2 2" xfId="12167"/>
    <cellStyle name="Normal 3 10 2 2 2 2 3" xfId="12168"/>
    <cellStyle name="Normal 3 10 2 2 2 3" xfId="12169"/>
    <cellStyle name="Normal 3 10 2 2 2 3 2" xfId="12170"/>
    <cellStyle name="Normal 3 10 2 2 2 4" xfId="12171"/>
    <cellStyle name="Normal 3 10 2 2 3" xfId="12172"/>
    <cellStyle name="Normal 3 10 2 2 3 2" xfId="12173"/>
    <cellStyle name="Normal 3 10 2 2 3 2 2" xfId="12174"/>
    <cellStyle name="Normal 3 10 2 2 3 3" xfId="12175"/>
    <cellStyle name="Normal 3 10 2 2 4" xfId="12176"/>
    <cellStyle name="Normal 3 10 2 2 4 2" xfId="12177"/>
    <cellStyle name="Normal 3 10 2 2 5" xfId="12178"/>
    <cellStyle name="Normal 3 10 2 3" xfId="12179"/>
    <cellStyle name="Normal 3 10 2 3 2" xfId="12180"/>
    <cellStyle name="Normal 3 10 2 3 2 2" xfId="12181"/>
    <cellStyle name="Normal 3 10 2 3 2 2 2" xfId="12182"/>
    <cellStyle name="Normal 3 10 2 3 2 3" xfId="12183"/>
    <cellStyle name="Normal 3 10 2 3 3" xfId="12184"/>
    <cellStyle name="Normal 3 10 2 3 3 2" xfId="12185"/>
    <cellStyle name="Normal 3 10 2 3 4" xfId="12186"/>
    <cellStyle name="Normal 3 10 2 4" xfId="12187"/>
    <cellStyle name="Normal 3 10 2 4 2" xfId="12188"/>
    <cellStyle name="Normal 3 10 2 4 2 2" xfId="12189"/>
    <cellStyle name="Normal 3 10 2 4 2 2 2" xfId="12190"/>
    <cellStyle name="Normal 3 10 2 4 2 3" xfId="12191"/>
    <cellStyle name="Normal 3 10 2 4 3" xfId="12192"/>
    <cellStyle name="Normal 3 10 2 4 3 2" xfId="12193"/>
    <cellStyle name="Normal 3 10 2 4 4" xfId="12194"/>
    <cellStyle name="Normal 3 10 2 5" xfId="12195"/>
    <cellStyle name="Normal 3 10 2 5 2" xfId="12196"/>
    <cellStyle name="Normal 3 10 2 5 2 2" xfId="12197"/>
    <cellStyle name="Normal 3 10 2 5 3" xfId="12198"/>
    <cellStyle name="Normal 3 10 2 6" xfId="12199"/>
    <cellStyle name="Normal 3 10 2 6 2" xfId="12200"/>
    <cellStyle name="Normal 3 10 2 7" xfId="12201"/>
    <cellStyle name="Normal 3 10 2 7 2" xfId="12202"/>
    <cellStyle name="Normal 3 10 2 8" xfId="12203"/>
    <cellStyle name="Normal 3 10 3" xfId="12204"/>
    <cellStyle name="Normal 3 10 3 2" xfId="12205"/>
    <cellStyle name="Normal 3 10 3 2 2" xfId="12206"/>
    <cellStyle name="Normal 3 10 3 2 2 2" xfId="12207"/>
    <cellStyle name="Normal 3 10 3 2 2 2 2" xfId="12208"/>
    <cellStyle name="Normal 3 10 3 2 2 3" xfId="12209"/>
    <cellStyle name="Normal 3 10 3 2 3" xfId="12210"/>
    <cellStyle name="Normal 3 10 3 2 3 2" xfId="12211"/>
    <cellStyle name="Normal 3 10 3 2 4" xfId="12212"/>
    <cellStyle name="Normal 3 10 3 3" xfId="12213"/>
    <cellStyle name="Normal 3 10 3 3 2" xfId="12214"/>
    <cellStyle name="Normal 3 10 3 3 2 2" xfId="12215"/>
    <cellStyle name="Normal 3 10 3 3 3" xfId="12216"/>
    <cellStyle name="Normal 3 10 3 4" xfId="12217"/>
    <cellStyle name="Normal 3 10 3 4 2" xfId="12218"/>
    <cellStyle name="Normal 3 10 3 5" xfId="12219"/>
    <cellStyle name="Normal 3 10 4" xfId="12220"/>
    <cellStyle name="Normal 3 10 4 2" xfId="12221"/>
    <cellStyle name="Normal 3 10 4 2 2" xfId="12222"/>
    <cellStyle name="Normal 3 10 4 2 2 2" xfId="12223"/>
    <cellStyle name="Normal 3 10 4 2 3" xfId="12224"/>
    <cellStyle name="Normal 3 10 4 3" xfId="12225"/>
    <cellStyle name="Normal 3 10 4 3 2" xfId="12226"/>
    <cellStyle name="Normal 3 10 4 4" xfId="12227"/>
    <cellStyle name="Normal 3 10 5" xfId="12228"/>
    <cellStyle name="Normal 3 10 5 2" xfId="12229"/>
    <cellStyle name="Normal 3 10 5 2 2" xfId="12230"/>
    <cellStyle name="Normal 3 10 5 2 2 2" xfId="12231"/>
    <cellStyle name="Normal 3 10 5 2 3" xfId="12232"/>
    <cellStyle name="Normal 3 10 5 3" xfId="12233"/>
    <cellStyle name="Normal 3 10 5 3 2" xfId="12234"/>
    <cellStyle name="Normal 3 10 5 4" xfId="12235"/>
    <cellStyle name="Normal 3 10 6" xfId="12236"/>
    <cellStyle name="Normal 3 10 6 2" xfId="12237"/>
    <cellStyle name="Normal 3 10 6 2 2" xfId="12238"/>
    <cellStyle name="Normal 3 10 6 3" xfId="12239"/>
    <cellStyle name="Normal 3 10 7" xfId="12240"/>
    <cellStyle name="Normal 3 10 7 2" xfId="12241"/>
    <cellStyle name="Normal 3 10 8" xfId="12242"/>
    <cellStyle name="Normal 3 10 8 2" xfId="12243"/>
    <cellStyle name="Normal 3 10 9" xfId="12244"/>
    <cellStyle name="Normal 3 10_T-straight with PEDs adjustor" xfId="12245"/>
    <cellStyle name="Normal 3 11" xfId="12246"/>
    <cellStyle name="Normal 3 11 2" xfId="12247"/>
    <cellStyle name="Normal 3 11 2 2" xfId="12248"/>
    <cellStyle name="Normal 3 11 2 2 2" xfId="12249"/>
    <cellStyle name="Normal 3 11 2 2 2 2" xfId="12250"/>
    <cellStyle name="Normal 3 11 2 2 2 2 2" xfId="12251"/>
    <cellStyle name="Normal 3 11 2 2 2 3" xfId="12252"/>
    <cellStyle name="Normal 3 11 2 2 3" xfId="12253"/>
    <cellStyle name="Normal 3 11 2 2 3 2" xfId="12254"/>
    <cellStyle name="Normal 3 11 2 2 4" xfId="12255"/>
    <cellStyle name="Normal 3 11 2 3" xfId="12256"/>
    <cellStyle name="Normal 3 11 2 3 2" xfId="12257"/>
    <cellStyle name="Normal 3 11 2 3 2 2" xfId="12258"/>
    <cellStyle name="Normal 3 11 2 3 3" xfId="12259"/>
    <cellStyle name="Normal 3 11 2 4" xfId="12260"/>
    <cellStyle name="Normal 3 11 2 4 2" xfId="12261"/>
    <cellStyle name="Normal 3 11 2 5" xfId="12262"/>
    <cellStyle name="Normal 3 11 3" xfId="12263"/>
    <cellStyle name="Normal 3 11 3 2" xfId="12264"/>
    <cellStyle name="Normal 3 11 3 2 2" xfId="12265"/>
    <cellStyle name="Normal 3 11 3 2 2 2" xfId="12266"/>
    <cellStyle name="Normal 3 11 3 2 3" xfId="12267"/>
    <cellStyle name="Normal 3 11 3 3" xfId="12268"/>
    <cellStyle name="Normal 3 11 3 3 2" xfId="12269"/>
    <cellStyle name="Normal 3 11 3 4" xfId="12270"/>
    <cellStyle name="Normal 3 11 4" xfId="12271"/>
    <cellStyle name="Normal 3 11 4 2" xfId="12272"/>
    <cellStyle name="Normal 3 11 4 2 2" xfId="12273"/>
    <cellStyle name="Normal 3 11 4 2 2 2" xfId="12274"/>
    <cellStyle name="Normal 3 11 4 2 3" xfId="12275"/>
    <cellStyle name="Normal 3 11 4 3" xfId="12276"/>
    <cellStyle name="Normal 3 11 4 3 2" xfId="12277"/>
    <cellStyle name="Normal 3 11 4 4" xfId="12278"/>
    <cellStyle name="Normal 3 11 5" xfId="12279"/>
    <cellStyle name="Normal 3 11 5 2" xfId="12280"/>
    <cellStyle name="Normal 3 11 5 2 2" xfId="12281"/>
    <cellStyle name="Normal 3 11 5 3" xfId="12282"/>
    <cellStyle name="Normal 3 11 6" xfId="12283"/>
    <cellStyle name="Normal 3 11 6 2" xfId="12284"/>
    <cellStyle name="Normal 3 11 7" xfId="12285"/>
    <cellStyle name="Normal 3 11 7 2" xfId="12286"/>
    <cellStyle name="Normal 3 11 8" xfId="12287"/>
    <cellStyle name="Normal 3 12" xfId="12288"/>
    <cellStyle name="Normal 3 12 2" xfId="12289"/>
    <cellStyle name="Normal 3 12 2 2" xfId="12290"/>
    <cellStyle name="Normal 3 12 2 2 2" xfId="12291"/>
    <cellStyle name="Normal 3 12 2 2 2 2" xfId="12292"/>
    <cellStyle name="Normal 3 12 2 2 2 2 2" xfId="12293"/>
    <cellStyle name="Normal 3 12 2 2 2 3" xfId="12294"/>
    <cellStyle name="Normal 3 12 2 2 3" xfId="12295"/>
    <cellStyle name="Normal 3 12 2 2 3 2" xfId="12296"/>
    <cellStyle name="Normal 3 12 2 2 4" xfId="12297"/>
    <cellStyle name="Normal 3 12 2 3" xfId="12298"/>
    <cellStyle name="Normal 3 12 2 3 2" xfId="12299"/>
    <cellStyle name="Normal 3 12 2 3 2 2" xfId="12300"/>
    <cellStyle name="Normal 3 12 2 3 3" xfId="12301"/>
    <cellStyle name="Normal 3 12 2 4" xfId="12302"/>
    <cellStyle name="Normal 3 12 2 4 2" xfId="12303"/>
    <cellStyle name="Normal 3 12 2 5" xfId="12304"/>
    <cellStyle name="Normal 3 12 2 6" xfId="12305"/>
    <cellStyle name="Normal 3 12 3" xfId="12306"/>
    <cellStyle name="Normal 3 12 3 2" xfId="12307"/>
    <cellStyle name="Normal 3 12 3 2 2" xfId="12308"/>
    <cellStyle name="Normal 3 12 3 2 2 2" xfId="12309"/>
    <cellStyle name="Normal 3 12 3 2 3" xfId="12310"/>
    <cellStyle name="Normal 3 12 3 3" xfId="12311"/>
    <cellStyle name="Normal 3 12 3 3 2" xfId="12312"/>
    <cellStyle name="Normal 3 12 3 4" xfId="12313"/>
    <cellStyle name="Normal 3 12 4" xfId="12314"/>
    <cellStyle name="Normal 3 12 4 2" xfId="12315"/>
    <cellStyle name="Normal 3 12 4 2 2" xfId="12316"/>
    <cellStyle name="Normal 3 12 4 2 2 2" xfId="12317"/>
    <cellStyle name="Normal 3 12 4 2 3" xfId="12318"/>
    <cellStyle name="Normal 3 12 4 3" xfId="12319"/>
    <cellStyle name="Normal 3 12 4 3 2" xfId="12320"/>
    <cellStyle name="Normal 3 12 4 4" xfId="12321"/>
    <cellStyle name="Normal 3 12 5" xfId="12322"/>
    <cellStyle name="Normal 3 12 5 2" xfId="12323"/>
    <cellStyle name="Normal 3 12 5 2 2" xfId="12324"/>
    <cellStyle name="Normal 3 12 5 3" xfId="12325"/>
    <cellStyle name="Normal 3 12 6" xfId="12326"/>
    <cellStyle name="Normal 3 12 6 2" xfId="12327"/>
    <cellStyle name="Normal 3 12 7" xfId="12328"/>
    <cellStyle name="Normal 3 12 7 2" xfId="12329"/>
    <cellStyle name="Normal 3 12 8" xfId="12330"/>
    <cellStyle name="Normal 3 12 9" xfId="12331"/>
    <cellStyle name="Normal 3 13" xfId="12332"/>
    <cellStyle name="Normal 3 13 2" xfId="12333"/>
    <cellStyle name="Normal 3 13 2 2" xfId="12334"/>
    <cellStyle name="Normal 3 13 2 2 2" xfId="12335"/>
    <cellStyle name="Normal 3 13 2 2 2 2" xfId="12336"/>
    <cellStyle name="Normal 3 13 2 2 2 2 2" xfId="12337"/>
    <cellStyle name="Normal 3 13 2 2 2 3" xfId="12338"/>
    <cellStyle name="Normal 3 13 2 2 3" xfId="12339"/>
    <cellStyle name="Normal 3 13 2 2 3 2" xfId="12340"/>
    <cellStyle name="Normal 3 13 2 2 4" xfId="12341"/>
    <cellStyle name="Normal 3 13 2 3" xfId="12342"/>
    <cellStyle name="Normal 3 13 2 3 2" xfId="12343"/>
    <cellStyle name="Normal 3 13 2 3 2 2" xfId="12344"/>
    <cellStyle name="Normal 3 13 2 3 3" xfId="12345"/>
    <cellStyle name="Normal 3 13 2 4" xfId="12346"/>
    <cellStyle name="Normal 3 13 2 4 2" xfId="12347"/>
    <cellStyle name="Normal 3 13 2 5" xfId="12348"/>
    <cellStyle name="Normal 3 13 2 6" xfId="12349"/>
    <cellStyle name="Normal 3 13 3" xfId="12350"/>
    <cellStyle name="Normal 3 13 3 2" xfId="12351"/>
    <cellStyle name="Normal 3 13 3 2 2" xfId="12352"/>
    <cellStyle name="Normal 3 13 3 2 2 2" xfId="12353"/>
    <cellStyle name="Normal 3 13 3 2 3" xfId="12354"/>
    <cellStyle name="Normal 3 13 3 3" xfId="12355"/>
    <cellStyle name="Normal 3 13 3 3 2" xfId="12356"/>
    <cellStyle name="Normal 3 13 3 4" xfId="12357"/>
    <cellStyle name="Normal 3 13 4" xfId="12358"/>
    <cellStyle name="Normal 3 13 4 2" xfId="12359"/>
    <cellStyle name="Normal 3 13 4 2 2" xfId="12360"/>
    <cellStyle name="Normal 3 13 4 3" xfId="12361"/>
    <cellStyle name="Normal 3 13 5" xfId="12362"/>
    <cellStyle name="Normal 3 13 5 2" xfId="12363"/>
    <cellStyle name="Normal 3 13 6" xfId="12364"/>
    <cellStyle name="Normal 3 13 7" xfId="12365"/>
    <cellStyle name="Normal 3 14" xfId="12366"/>
    <cellStyle name="Normal 3 14 2" xfId="12367"/>
    <cellStyle name="Normal 3 14 2 2" xfId="12368"/>
    <cellStyle name="Normal 3 14 2 2 2" xfId="12369"/>
    <cellStyle name="Normal 3 14 2 2 2 2" xfId="12370"/>
    <cellStyle name="Normal 3 14 2 2 2 2 2" xfId="12371"/>
    <cellStyle name="Normal 3 14 2 2 2 3" xfId="12372"/>
    <cellStyle name="Normal 3 14 2 2 3" xfId="12373"/>
    <cellStyle name="Normal 3 14 2 2 3 2" xfId="12374"/>
    <cellStyle name="Normal 3 14 2 2 4" xfId="12375"/>
    <cellStyle name="Normal 3 14 2 3" xfId="12376"/>
    <cellStyle name="Normal 3 14 2 3 2" xfId="12377"/>
    <cellStyle name="Normal 3 14 2 3 2 2" xfId="12378"/>
    <cellStyle name="Normal 3 14 2 3 3" xfId="12379"/>
    <cellStyle name="Normal 3 14 2 4" xfId="12380"/>
    <cellStyle name="Normal 3 14 2 4 2" xfId="12381"/>
    <cellStyle name="Normal 3 14 2 5" xfId="12382"/>
    <cellStyle name="Normal 3 14 3" xfId="12383"/>
    <cellStyle name="Normal 3 14 3 2" xfId="12384"/>
    <cellStyle name="Normal 3 14 3 2 2" xfId="12385"/>
    <cellStyle name="Normal 3 14 3 2 2 2" xfId="12386"/>
    <cellStyle name="Normal 3 14 3 2 3" xfId="12387"/>
    <cellStyle name="Normal 3 14 3 3" xfId="12388"/>
    <cellStyle name="Normal 3 14 3 3 2" xfId="12389"/>
    <cellStyle name="Normal 3 14 3 4" xfId="12390"/>
    <cellStyle name="Normal 3 14 4" xfId="12391"/>
    <cellStyle name="Normal 3 14 4 2" xfId="12392"/>
    <cellStyle name="Normal 3 14 4 2 2" xfId="12393"/>
    <cellStyle name="Normal 3 14 4 3" xfId="12394"/>
    <cellStyle name="Normal 3 14 5" xfId="12395"/>
    <cellStyle name="Normal 3 14 5 2" xfId="12396"/>
    <cellStyle name="Normal 3 14 6" xfId="12397"/>
    <cellStyle name="Normal 3 14 7" xfId="12398"/>
    <cellStyle name="Normal 3 15" xfId="12399"/>
    <cellStyle name="Normal 3 15 2" xfId="12400"/>
    <cellStyle name="Normal 3 15 2 2" xfId="12401"/>
    <cellStyle name="Normal 3 15 2 2 2" xfId="12402"/>
    <cellStyle name="Normal 3 15 2 2 2 2" xfId="12403"/>
    <cellStyle name="Normal 3 15 2 2 3" xfId="12404"/>
    <cellStyle name="Normal 3 15 2 3" xfId="12405"/>
    <cellStyle name="Normal 3 15 2 3 2" xfId="12406"/>
    <cellStyle name="Normal 3 15 2 4" xfId="12407"/>
    <cellStyle name="Normal 3 15 3" xfId="12408"/>
    <cellStyle name="Normal 3 15 3 2" xfId="12409"/>
    <cellStyle name="Normal 3 15 3 2 2" xfId="12410"/>
    <cellStyle name="Normal 3 15 3 3" xfId="12411"/>
    <cellStyle name="Normal 3 15 4" xfId="12412"/>
    <cellStyle name="Normal 3 15 4 2" xfId="12413"/>
    <cellStyle name="Normal 3 15 5" xfId="12414"/>
    <cellStyle name="Normal 3 16" xfId="12415"/>
    <cellStyle name="Normal 3 16 2" xfId="12416"/>
    <cellStyle name="Normal 3 16 2 2" xfId="12417"/>
    <cellStyle name="Normal 3 16 2 2 2" xfId="12418"/>
    <cellStyle name="Normal 3 16 2 3" xfId="12419"/>
    <cellStyle name="Normal 3 16 3" xfId="12420"/>
    <cellStyle name="Normal 3 16 3 2" xfId="12421"/>
    <cellStyle name="Normal 3 16 4" xfId="12422"/>
    <cellStyle name="Normal 3 17" xfId="12423"/>
    <cellStyle name="Normal 3 17 2" xfId="12424"/>
    <cellStyle name="Normal 3 17 2 2" xfId="12425"/>
    <cellStyle name="Normal 3 17 2 2 2" xfId="12426"/>
    <cellStyle name="Normal 3 17 2 3" xfId="12427"/>
    <cellStyle name="Normal 3 17 3" xfId="12428"/>
    <cellStyle name="Normal 3 17 3 2" xfId="12429"/>
    <cellStyle name="Normal 3 17 4" xfId="12430"/>
    <cellStyle name="Normal 3 18" xfId="12431"/>
    <cellStyle name="Normal 3 18 2" xfId="12432"/>
    <cellStyle name="Normal 3 18 2 2" xfId="12433"/>
    <cellStyle name="Normal 3 18 2 2 2" xfId="12434"/>
    <cellStyle name="Normal 3 18 2 3" xfId="12435"/>
    <cellStyle name="Normal 3 18 3" xfId="12436"/>
    <cellStyle name="Normal 3 18 3 2" xfId="12437"/>
    <cellStyle name="Normal 3 18 4" xfId="12438"/>
    <cellStyle name="Normal 3 19" xfId="12439"/>
    <cellStyle name="Normal 3 19 2" xfId="12440"/>
    <cellStyle name="Normal 3 19 2 2" xfId="12441"/>
    <cellStyle name="Normal 3 19 3" xfId="12442"/>
    <cellStyle name="Normal 3 2" xfId="37"/>
    <cellStyle name="Normal 3 2 10" xfId="12443"/>
    <cellStyle name="Normal 3 2 10 2" xfId="12444"/>
    <cellStyle name="Normal 3 2 10 2 2" xfId="12445"/>
    <cellStyle name="Normal 3 2 10 2 2 2" xfId="12446"/>
    <cellStyle name="Normal 3 2 10 2 2 2 2" xfId="12447"/>
    <cellStyle name="Normal 3 2 10 2 2 2 2 2" xfId="12448"/>
    <cellStyle name="Normal 3 2 10 2 2 2 3" xfId="12449"/>
    <cellStyle name="Normal 3 2 10 2 2 3" xfId="12450"/>
    <cellStyle name="Normal 3 2 10 2 2 3 2" xfId="12451"/>
    <cellStyle name="Normal 3 2 10 2 2 4" xfId="12452"/>
    <cellStyle name="Normal 3 2 10 2 3" xfId="12453"/>
    <cellStyle name="Normal 3 2 10 2 3 2" xfId="12454"/>
    <cellStyle name="Normal 3 2 10 2 3 2 2" xfId="12455"/>
    <cellStyle name="Normal 3 2 10 2 3 3" xfId="12456"/>
    <cellStyle name="Normal 3 2 10 2 4" xfId="12457"/>
    <cellStyle name="Normal 3 2 10 2 4 2" xfId="12458"/>
    <cellStyle name="Normal 3 2 10 2 5" xfId="12459"/>
    <cellStyle name="Normal 3 2 10 3" xfId="12460"/>
    <cellStyle name="Normal 3 2 10 3 2" xfId="12461"/>
    <cellStyle name="Normal 3 2 10 3 2 2" xfId="12462"/>
    <cellStyle name="Normal 3 2 10 3 2 2 2" xfId="12463"/>
    <cellStyle name="Normal 3 2 10 3 2 3" xfId="12464"/>
    <cellStyle name="Normal 3 2 10 3 3" xfId="12465"/>
    <cellStyle name="Normal 3 2 10 3 3 2" xfId="12466"/>
    <cellStyle name="Normal 3 2 10 3 4" xfId="12467"/>
    <cellStyle name="Normal 3 2 10 4" xfId="12468"/>
    <cellStyle name="Normal 3 2 10 4 2" xfId="12469"/>
    <cellStyle name="Normal 3 2 10 4 2 2" xfId="12470"/>
    <cellStyle name="Normal 3 2 10 4 2 2 2" xfId="12471"/>
    <cellStyle name="Normal 3 2 10 4 2 3" xfId="12472"/>
    <cellStyle name="Normal 3 2 10 4 3" xfId="12473"/>
    <cellStyle name="Normal 3 2 10 4 3 2" xfId="12474"/>
    <cellStyle name="Normal 3 2 10 4 4" xfId="12475"/>
    <cellStyle name="Normal 3 2 10 5" xfId="12476"/>
    <cellStyle name="Normal 3 2 10 5 2" xfId="12477"/>
    <cellStyle name="Normal 3 2 10 5 2 2" xfId="12478"/>
    <cellStyle name="Normal 3 2 10 5 3" xfId="12479"/>
    <cellStyle name="Normal 3 2 10 6" xfId="12480"/>
    <cellStyle name="Normal 3 2 10 6 2" xfId="12481"/>
    <cellStyle name="Normal 3 2 10 7" xfId="12482"/>
    <cellStyle name="Normal 3 2 10 7 2" xfId="12483"/>
    <cellStyle name="Normal 3 2 10 8" xfId="12484"/>
    <cellStyle name="Normal 3 2 11" xfId="12485"/>
    <cellStyle name="Normal 3 2 11 2" xfId="12486"/>
    <cellStyle name="Normal 3 2 11 2 2" xfId="12487"/>
    <cellStyle name="Normal 3 2 11 2 2 2" xfId="12488"/>
    <cellStyle name="Normal 3 2 11 2 2 2 2" xfId="12489"/>
    <cellStyle name="Normal 3 2 11 2 2 2 2 2" xfId="12490"/>
    <cellStyle name="Normal 3 2 11 2 2 2 3" xfId="12491"/>
    <cellStyle name="Normal 3 2 11 2 2 3" xfId="12492"/>
    <cellStyle name="Normal 3 2 11 2 2 3 2" xfId="12493"/>
    <cellStyle name="Normal 3 2 11 2 2 4" xfId="12494"/>
    <cellStyle name="Normal 3 2 11 2 3" xfId="12495"/>
    <cellStyle name="Normal 3 2 11 2 3 2" xfId="12496"/>
    <cellStyle name="Normal 3 2 11 2 3 2 2" xfId="12497"/>
    <cellStyle name="Normal 3 2 11 2 3 3" xfId="12498"/>
    <cellStyle name="Normal 3 2 11 2 4" xfId="12499"/>
    <cellStyle name="Normal 3 2 11 2 4 2" xfId="12500"/>
    <cellStyle name="Normal 3 2 11 2 5" xfId="12501"/>
    <cellStyle name="Normal 3 2 11 3" xfId="12502"/>
    <cellStyle name="Normal 3 2 11 3 2" xfId="12503"/>
    <cellStyle name="Normal 3 2 11 3 2 2" xfId="12504"/>
    <cellStyle name="Normal 3 2 11 3 2 2 2" xfId="12505"/>
    <cellStyle name="Normal 3 2 11 3 2 3" xfId="12506"/>
    <cellStyle name="Normal 3 2 11 3 3" xfId="12507"/>
    <cellStyle name="Normal 3 2 11 3 3 2" xfId="12508"/>
    <cellStyle name="Normal 3 2 11 3 4" xfId="12509"/>
    <cellStyle name="Normal 3 2 11 4" xfId="12510"/>
    <cellStyle name="Normal 3 2 11 4 2" xfId="12511"/>
    <cellStyle name="Normal 3 2 11 4 2 2" xfId="12512"/>
    <cellStyle name="Normal 3 2 11 4 2 2 2" xfId="12513"/>
    <cellStyle name="Normal 3 2 11 4 2 3" xfId="12514"/>
    <cellStyle name="Normal 3 2 11 4 3" xfId="12515"/>
    <cellStyle name="Normal 3 2 11 4 3 2" xfId="12516"/>
    <cellStyle name="Normal 3 2 11 4 4" xfId="12517"/>
    <cellStyle name="Normal 3 2 11 5" xfId="12518"/>
    <cellStyle name="Normal 3 2 11 5 2" xfId="12519"/>
    <cellStyle name="Normal 3 2 11 5 2 2" xfId="12520"/>
    <cellStyle name="Normal 3 2 11 5 3" xfId="12521"/>
    <cellStyle name="Normal 3 2 11 6" xfId="12522"/>
    <cellStyle name="Normal 3 2 11 6 2" xfId="12523"/>
    <cellStyle name="Normal 3 2 11 7" xfId="12524"/>
    <cellStyle name="Normal 3 2 11 7 2" xfId="12525"/>
    <cellStyle name="Normal 3 2 11 8" xfId="12526"/>
    <cellStyle name="Normal 3 2 12" xfId="12527"/>
    <cellStyle name="Normal 3 2 12 2" xfId="12528"/>
    <cellStyle name="Normal 3 2 12 2 2" xfId="12529"/>
    <cellStyle name="Normal 3 2 12 2 2 2" xfId="12530"/>
    <cellStyle name="Normal 3 2 12 2 2 2 2" xfId="12531"/>
    <cellStyle name="Normal 3 2 12 2 2 2 2 2" xfId="12532"/>
    <cellStyle name="Normal 3 2 12 2 2 2 3" xfId="12533"/>
    <cellStyle name="Normal 3 2 12 2 2 3" xfId="12534"/>
    <cellStyle name="Normal 3 2 12 2 2 3 2" xfId="12535"/>
    <cellStyle name="Normal 3 2 12 2 2 4" xfId="12536"/>
    <cellStyle name="Normal 3 2 12 2 3" xfId="12537"/>
    <cellStyle name="Normal 3 2 12 2 3 2" xfId="12538"/>
    <cellStyle name="Normal 3 2 12 2 3 2 2" xfId="12539"/>
    <cellStyle name="Normal 3 2 12 2 3 3" xfId="12540"/>
    <cellStyle name="Normal 3 2 12 2 4" xfId="12541"/>
    <cellStyle name="Normal 3 2 12 2 4 2" xfId="12542"/>
    <cellStyle name="Normal 3 2 12 2 5" xfId="12543"/>
    <cellStyle name="Normal 3 2 12 3" xfId="12544"/>
    <cellStyle name="Normal 3 2 12 3 2" xfId="12545"/>
    <cellStyle name="Normal 3 2 12 3 2 2" xfId="12546"/>
    <cellStyle name="Normal 3 2 12 3 2 2 2" xfId="12547"/>
    <cellStyle name="Normal 3 2 12 3 2 3" xfId="12548"/>
    <cellStyle name="Normal 3 2 12 3 3" xfId="12549"/>
    <cellStyle name="Normal 3 2 12 3 3 2" xfId="12550"/>
    <cellStyle name="Normal 3 2 12 3 4" xfId="12551"/>
    <cellStyle name="Normal 3 2 12 4" xfId="12552"/>
    <cellStyle name="Normal 3 2 12 4 2" xfId="12553"/>
    <cellStyle name="Normal 3 2 12 4 2 2" xfId="12554"/>
    <cellStyle name="Normal 3 2 12 4 3" xfId="12555"/>
    <cellStyle name="Normal 3 2 12 5" xfId="12556"/>
    <cellStyle name="Normal 3 2 12 5 2" xfId="12557"/>
    <cellStyle name="Normal 3 2 12 6" xfId="12558"/>
    <cellStyle name="Normal 3 2 13" xfId="12559"/>
    <cellStyle name="Normal 3 2 13 2" xfId="12560"/>
    <cellStyle name="Normal 3 2 13 2 2" xfId="12561"/>
    <cellStyle name="Normal 3 2 13 2 2 2" xfId="12562"/>
    <cellStyle name="Normal 3 2 13 2 2 2 2" xfId="12563"/>
    <cellStyle name="Normal 3 2 13 2 2 2 2 2" xfId="12564"/>
    <cellStyle name="Normal 3 2 13 2 2 2 3" xfId="12565"/>
    <cellStyle name="Normal 3 2 13 2 2 3" xfId="12566"/>
    <cellStyle name="Normal 3 2 13 2 2 3 2" xfId="12567"/>
    <cellStyle name="Normal 3 2 13 2 2 4" xfId="12568"/>
    <cellStyle name="Normal 3 2 13 2 3" xfId="12569"/>
    <cellStyle name="Normal 3 2 13 2 3 2" xfId="12570"/>
    <cellStyle name="Normal 3 2 13 2 3 2 2" xfId="12571"/>
    <cellStyle name="Normal 3 2 13 2 3 3" xfId="12572"/>
    <cellStyle name="Normal 3 2 13 2 4" xfId="12573"/>
    <cellStyle name="Normal 3 2 13 2 4 2" xfId="12574"/>
    <cellStyle name="Normal 3 2 13 2 5" xfId="12575"/>
    <cellStyle name="Normal 3 2 13 3" xfId="12576"/>
    <cellStyle name="Normal 3 2 13 3 2" xfId="12577"/>
    <cellStyle name="Normal 3 2 13 3 2 2" xfId="12578"/>
    <cellStyle name="Normal 3 2 13 3 2 2 2" xfId="12579"/>
    <cellStyle name="Normal 3 2 13 3 2 3" xfId="12580"/>
    <cellStyle name="Normal 3 2 13 3 3" xfId="12581"/>
    <cellStyle name="Normal 3 2 13 3 3 2" xfId="12582"/>
    <cellStyle name="Normal 3 2 13 3 4" xfId="12583"/>
    <cellStyle name="Normal 3 2 13 4" xfId="12584"/>
    <cellStyle name="Normal 3 2 13 4 2" xfId="12585"/>
    <cellStyle name="Normal 3 2 13 4 2 2" xfId="12586"/>
    <cellStyle name="Normal 3 2 13 4 3" xfId="12587"/>
    <cellStyle name="Normal 3 2 13 5" xfId="12588"/>
    <cellStyle name="Normal 3 2 13 5 2" xfId="12589"/>
    <cellStyle name="Normal 3 2 13 6" xfId="12590"/>
    <cellStyle name="Normal 3 2 14" xfId="12591"/>
    <cellStyle name="Normal 3 2 14 2" xfId="12592"/>
    <cellStyle name="Normal 3 2 14 2 2" xfId="12593"/>
    <cellStyle name="Normal 3 2 14 2 2 2" xfId="12594"/>
    <cellStyle name="Normal 3 2 14 2 2 2 2" xfId="12595"/>
    <cellStyle name="Normal 3 2 14 2 2 3" xfId="12596"/>
    <cellStyle name="Normal 3 2 14 2 3" xfId="12597"/>
    <cellStyle name="Normal 3 2 14 2 3 2" xfId="12598"/>
    <cellStyle name="Normal 3 2 14 2 4" xfId="12599"/>
    <cellStyle name="Normal 3 2 14 3" xfId="12600"/>
    <cellStyle name="Normal 3 2 14 3 2" xfId="12601"/>
    <cellStyle name="Normal 3 2 14 3 2 2" xfId="12602"/>
    <cellStyle name="Normal 3 2 14 3 3" xfId="12603"/>
    <cellStyle name="Normal 3 2 14 4" xfId="12604"/>
    <cellStyle name="Normal 3 2 14 4 2" xfId="12605"/>
    <cellStyle name="Normal 3 2 14 5" xfId="12606"/>
    <cellStyle name="Normal 3 2 15" xfId="12607"/>
    <cellStyle name="Normal 3 2 15 2" xfId="12608"/>
    <cellStyle name="Normal 3 2 15 2 2" xfId="12609"/>
    <cellStyle name="Normal 3 2 15 2 2 2" xfId="12610"/>
    <cellStyle name="Normal 3 2 15 2 3" xfId="12611"/>
    <cellStyle name="Normal 3 2 15 3" xfId="12612"/>
    <cellStyle name="Normal 3 2 15 3 2" xfId="12613"/>
    <cellStyle name="Normal 3 2 15 4" xfId="12614"/>
    <cellStyle name="Normal 3 2 16" xfId="12615"/>
    <cellStyle name="Normal 3 2 16 2" xfId="12616"/>
    <cellStyle name="Normal 3 2 16 2 2" xfId="12617"/>
    <cellStyle name="Normal 3 2 16 2 2 2" xfId="12618"/>
    <cellStyle name="Normal 3 2 16 2 3" xfId="12619"/>
    <cellStyle name="Normal 3 2 16 3" xfId="12620"/>
    <cellStyle name="Normal 3 2 16 3 2" xfId="12621"/>
    <cellStyle name="Normal 3 2 16 4" xfId="12622"/>
    <cellStyle name="Normal 3 2 17" xfId="12623"/>
    <cellStyle name="Normal 3 2 17 2" xfId="12624"/>
    <cellStyle name="Normal 3 2 17 2 2" xfId="12625"/>
    <cellStyle name="Normal 3 2 17 2 2 2" xfId="12626"/>
    <cellStyle name="Normal 3 2 17 2 3" xfId="12627"/>
    <cellStyle name="Normal 3 2 17 3" xfId="12628"/>
    <cellStyle name="Normal 3 2 17 3 2" xfId="12629"/>
    <cellStyle name="Normal 3 2 17 4" xfId="12630"/>
    <cellStyle name="Normal 3 2 18" xfId="12631"/>
    <cellStyle name="Normal 3 2 18 2" xfId="12632"/>
    <cellStyle name="Normal 3 2 18 2 2" xfId="12633"/>
    <cellStyle name="Normal 3 2 18 3" xfId="12634"/>
    <cellStyle name="Normal 3 2 19" xfId="12635"/>
    <cellStyle name="Normal 3 2 19 2" xfId="12636"/>
    <cellStyle name="Normal 3 2 2" xfId="12637"/>
    <cellStyle name="Normal 3 2 2 10" xfId="12638"/>
    <cellStyle name="Normal 3 2 2 10 2" xfId="12639"/>
    <cellStyle name="Normal 3 2 2 10 2 2" xfId="12640"/>
    <cellStyle name="Normal 3 2 2 10 2 2 2" xfId="12641"/>
    <cellStyle name="Normal 3 2 2 10 2 2 2 2" xfId="12642"/>
    <cellStyle name="Normal 3 2 2 10 2 2 2 2 2" xfId="12643"/>
    <cellStyle name="Normal 3 2 2 10 2 2 2 3" xfId="12644"/>
    <cellStyle name="Normal 3 2 2 10 2 2 3" xfId="12645"/>
    <cellStyle name="Normal 3 2 2 10 2 2 3 2" xfId="12646"/>
    <cellStyle name="Normal 3 2 2 10 2 2 4" xfId="12647"/>
    <cellStyle name="Normal 3 2 2 10 2 3" xfId="12648"/>
    <cellStyle name="Normal 3 2 2 10 2 3 2" xfId="12649"/>
    <cellStyle name="Normal 3 2 2 10 2 3 2 2" xfId="12650"/>
    <cellStyle name="Normal 3 2 2 10 2 3 3" xfId="12651"/>
    <cellStyle name="Normal 3 2 2 10 2 4" xfId="12652"/>
    <cellStyle name="Normal 3 2 2 10 2 4 2" xfId="12653"/>
    <cellStyle name="Normal 3 2 2 10 2 5" xfId="12654"/>
    <cellStyle name="Normal 3 2 2 10 3" xfId="12655"/>
    <cellStyle name="Normal 3 2 2 10 3 2" xfId="12656"/>
    <cellStyle name="Normal 3 2 2 10 3 2 2" xfId="12657"/>
    <cellStyle name="Normal 3 2 2 10 3 2 2 2" xfId="12658"/>
    <cellStyle name="Normal 3 2 2 10 3 2 3" xfId="12659"/>
    <cellStyle name="Normal 3 2 2 10 3 3" xfId="12660"/>
    <cellStyle name="Normal 3 2 2 10 3 3 2" xfId="12661"/>
    <cellStyle name="Normal 3 2 2 10 3 4" xfId="12662"/>
    <cellStyle name="Normal 3 2 2 10 4" xfId="12663"/>
    <cellStyle name="Normal 3 2 2 10 4 2" xfId="12664"/>
    <cellStyle name="Normal 3 2 2 10 4 2 2" xfId="12665"/>
    <cellStyle name="Normal 3 2 2 10 4 2 2 2" xfId="12666"/>
    <cellStyle name="Normal 3 2 2 10 4 2 3" xfId="12667"/>
    <cellStyle name="Normal 3 2 2 10 4 3" xfId="12668"/>
    <cellStyle name="Normal 3 2 2 10 4 3 2" xfId="12669"/>
    <cellStyle name="Normal 3 2 2 10 4 4" xfId="12670"/>
    <cellStyle name="Normal 3 2 2 10 5" xfId="12671"/>
    <cellStyle name="Normal 3 2 2 10 5 2" xfId="12672"/>
    <cellStyle name="Normal 3 2 2 10 5 2 2" xfId="12673"/>
    <cellStyle name="Normal 3 2 2 10 5 3" xfId="12674"/>
    <cellStyle name="Normal 3 2 2 10 6" xfId="12675"/>
    <cellStyle name="Normal 3 2 2 10 6 2" xfId="12676"/>
    <cellStyle name="Normal 3 2 2 10 7" xfId="12677"/>
    <cellStyle name="Normal 3 2 2 10 7 2" xfId="12678"/>
    <cellStyle name="Normal 3 2 2 10 8" xfId="12679"/>
    <cellStyle name="Normal 3 2 2 11" xfId="12680"/>
    <cellStyle name="Normal 3 2 2 11 2" xfId="12681"/>
    <cellStyle name="Normal 3 2 2 11 2 2" xfId="12682"/>
    <cellStyle name="Normal 3 2 2 11 2 2 2" xfId="12683"/>
    <cellStyle name="Normal 3 2 2 11 2 2 2 2" xfId="12684"/>
    <cellStyle name="Normal 3 2 2 11 2 2 2 2 2" xfId="12685"/>
    <cellStyle name="Normal 3 2 2 11 2 2 2 3" xfId="12686"/>
    <cellStyle name="Normal 3 2 2 11 2 2 3" xfId="12687"/>
    <cellStyle name="Normal 3 2 2 11 2 2 3 2" xfId="12688"/>
    <cellStyle name="Normal 3 2 2 11 2 2 4" xfId="12689"/>
    <cellStyle name="Normal 3 2 2 11 2 3" xfId="12690"/>
    <cellStyle name="Normal 3 2 2 11 2 3 2" xfId="12691"/>
    <cellStyle name="Normal 3 2 2 11 2 3 2 2" xfId="12692"/>
    <cellStyle name="Normal 3 2 2 11 2 3 3" xfId="12693"/>
    <cellStyle name="Normal 3 2 2 11 2 4" xfId="12694"/>
    <cellStyle name="Normal 3 2 2 11 2 4 2" xfId="12695"/>
    <cellStyle name="Normal 3 2 2 11 2 5" xfId="12696"/>
    <cellStyle name="Normal 3 2 2 11 3" xfId="12697"/>
    <cellStyle name="Normal 3 2 2 11 3 2" xfId="12698"/>
    <cellStyle name="Normal 3 2 2 11 3 2 2" xfId="12699"/>
    <cellStyle name="Normal 3 2 2 11 3 2 2 2" xfId="12700"/>
    <cellStyle name="Normal 3 2 2 11 3 2 3" xfId="12701"/>
    <cellStyle name="Normal 3 2 2 11 3 3" xfId="12702"/>
    <cellStyle name="Normal 3 2 2 11 3 3 2" xfId="12703"/>
    <cellStyle name="Normal 3 2 2 11 3 4" xfId="12704"/>
    <cellStyle name="Normal 3 2 2 11 4" xfId="12705"/>
    <cellStyle name="Normal 3 2 2 11 4 2" xfId="12706"/>
    <cellStyle name="Normal 3 2 2 11 4 2 2" xfId="12707"/>
    <cellStyle name="Normal 3 2 2 11 4 3" xfId="12708"/>
    <cellStyle name="Normal 3 2 2 11 5" xfId="12709"/>
    <cellStyle name="Normal 3 2 2 11 5 2" xfId="12710"/>
    <cellStyle name="Normal 3 2 2 11 6" xfId="12711"/>
    <cellStyle name="Normal 3 2 2 12" xfId="12712"/>
    <cellStyle name="Normal 3 2 2 12 2" xfId="12713"/>
    <cellStyle name="Normal 3 2 2 12 2 2" xfId="12714"/>
    <cellStyle name="Normal 3 2 2 12 2 2 2" xfId="12715"/>
    <cellStyle name="Normal 3 2 2 12 2 2 2 2" xfId="12716"/>
    <cellStyle name="Normal 3 2 2 12 2 2 2 2 2" xfId="12717"/>
    <cellStyle name="Normal 3 2 2 12 2 2 2 3" xfId="12718"/>
    <cellStyle name="Normal 3 2 2 12 2 2 3" xfId="12719"/>
    <cellStyle name="Normal 3 2 2 12 2 2 3 2" xfId="12720"/>
    <cellStyle name="Normal 3 2 2 12 2 2 4" xfId="12721"/>
    <cellStyle name="Normal 3 2 2 12 2 3" xfId="12722"/>
    <cellStyle name="Normal 3 2 2 12 2 3 2" xfId="12723"/>
    <cellStyle name="Normal 3 2 2 12 2 3 2 2" xfId="12724"/>
    <cellStyle name="Normal 3 2 2 12 2 3 3" xfId="12725"/>
    <cellStyle name="Normal 3 2 2 12 2 4" xfId="12726"/>
    <cellStyle name="Normal 3 2 2 12 2 4 2" xfId="12727"/>
    <cellStyle name="Normal 3 2 2 12 2 5" xfId="12728"/>
    <cellStyle name="Normal 3 2 2 12 3" xfId="12729"/>
    <cellStyle name="Normal 3 2 2 12 3 2" xfId="12730"/>
    <cellStyle name="Normal 3 2 2 12 3 2 2" xfId="12731"/>
    <cellStyle name="Normal 3 2 2 12 3 2 2 2" xfId="12732"/>
    <cellStyle name="Normal 3 2 2 12 3 2 3" xfId="12733"/>
    <cellStyle name="Normal 3 2 2 12 3 3" xfId="12734"/>
    <cellStyle name="Normal 3 2 2 12 3 3 2" xfId="12735"/>
    <cellStyle name="Normal 3 2 2 12 3 4" xfId="12736"/>
    <cellStyle name="Normal 3 2 2 12 4" xfId="12737"/>
    <cellStyle name="Normal 3 2 2 12 4 2" xfId="12738"/>
    <cellStyle name="Normal 3 2 2 12 4 2 2" xfId="12739"/>
    <cellStyle name="Normal 3 2 2 12 4 3" xfId="12740"/>
    <cellStyle name="Normal 3 2 2 12 5" xfId="12741"/>
    <cellStyle name="Normal 3 2 2 12 5 2" xfId="12742"/>
    <cellStyle name="Normal 3 2 2 12 6" xfId="12743"/>
    <cellStyle name="Normal 3 2 2 13" xfId="12744"/>
    <cellStyle name="Normal 3 2 2 13 2" xfId="12745"/>
    <cellStyle name="Normal 3 2 2 13 2 2" xfId="12746"/>
    <cellStyle name="Normal 3 2 2 13 2 2 2" xfId="12747"/>
    <cellStyle name="Normal 3 2 2 13 2 2 2 2" xfId="12748"/>
    <cellStyle name="Normal 3 2 2 13 2 2 3" xfId="12749"/>
    <cellStyle name="Normal 3 2 2 13 2 3" xfId="12750"/>
    <cellStyle name="Normal 3 2 2 13 2 3 2" xfId="12751"/>
    <cellStyle name="Normal 3 2 2 13 2 4" xfId="12752"/>
    <cellStyle name="Normal 3 2 2 13 3" xfId="12753"/>
    <cellStyle name="Normal 3 2 2 13 3 2" xfId="12754"/>
    <cellStyle name="Normal 3 2 2 13 3 2 2" xfId="12755"/>
    <cellStyle name="Normal 3 2 2 13 3 3" xfId="12756"/>
    <cellStyle name="Normal 3 2 2 13 4" xfId="12757"/>
    <cellStyle name="Normal 3 2 2 13 4 2" xfId="12758"/>
    <cellStyle name="Normal 3 2 2 13 5" xfId="12759"/>
    <cellStyle name="Normal 3 2 2 14" xfId="12760"/>
    <cellStyle name="Normal 3 2 2 14 2" xfId="12761"/>
    <cellStyle name="Normal 3 2 2 14 2 2" xfId="12762"/>
    <cellStyle name="Normal 3 2 2 14 2 2 2" xfId="12763"/>
    <cellStyle name="Normal 3 2 2 14 2 3" xfId="12764"/>
    <cellStyle name="Normal 3 2 2 14 3" xfId="12765"/>
    <cellStyle name="Normal 3 2 2 14 3 2" xfId="12766"/>
    <cellStyle name="Normal 3 2 2 14 4" xfId="12767"/>
    <cellStyle name="Normal 3 2 2 15" xfId="12768"/>
    <cellStyle name="Normal 3 2 2 15 2" xfId="12769"/>
    <cellStyle name="Normal 3 2 2 15 2 2" xfId="12770"/>
    <cellStyle name="Normal 3 2 2 15 2 2 2" xfId="12771"/>
    <cellStyle name="Normal 3 2 2 15 2 3" xfId="12772"/>
    <cellStyle name="Normal 3 2 2 15 3" xfId="12773"/>
    <cellStyle name="Normal 3 2 2 15 3 2" xfId="12774"/>
    <cellStyle name="Normal 3 2 2 15 4" xfId="12775"/>
    <cellStyle name="Normal 3 2 2 16" xfId="12776"/>
    <cellStyle name="Normal 3 2 2 16 2" xfId="12777"/>
    <cellStyle name="Normal 3 2 2 16 2 2" xfId="12778"/>
    <cellStyle name="Normal 3 2 2 16 2 2 2" xfId="12779"/>
    <cellStyle name="Normal 3 2 2 16 2 3" xfId="12780"/>
    <cellStyle name="Normal 3 2 2 16 3" xfId="12781"/>
    <cellStyle name="Normal 3 2 2 16 3 2" xfId="12782"/>
    <cellStyle name="Normal 3 2 2 16 4" xfId="12783"/>
    <cellStyle name="Normal 3 2 2 17" xfId="12784"/>
    <cellStyle name="Normal 3 2 2 17 2" xfId="12785"/>
    <cellStyle name="Normal 3 2 2 17 2 2" xfId="12786"/>
    <cellStyle name="Normal 3 2 2 17 3" xfId="12787"/>
    <cellStyle name="Normal 3 2 2 18" xfId="12788"/>
    <cellStyle name="Normal 3 2 2 18 2" xfId="12789"/>
    <cellStyle name="Normal 3 2 2 19" xfId="12790"/>
    <cellStyle name="Normal 3 2 2 19 2" xfId="12791"/>
    <cellStyle name="Normal 3 2 2 2" xfId="12792"/>
    <cellStyle name="Normal 3 2 2 2 10" xfId="12793"/>
    <cellStyle name="Normal 3 2 2 2 10 2" xfId="12794"/>
    <cellStyle name="Normal 3 2 2 2 10 2 2" xfId="12795"/>
    <cellStyle name="Normal 3 2 2 2 10 2 2 2" xfId="12796"/>
    <cellStyle name="Normal 3 2 2 2 10 2 2 2 2" xfId="12797"/>
    <cellStyle name="Normal 3 2 2 2 10 2 2 2 2 2" xfId="12798"/>
    <cellStyle name="Normal 3 2 2 2 10 2 2 2 3" xfId="12799"/>
    <cellStyle name="Normal 3 2 2 2 10 2 2 3" xfId="12800"/>
    <cellStyle name="Normal 3 2 2 2 10 2 2 3 2" xfId="12801"/>
    <cellStyle name="Normal 3 2 2 2 10 2 2 4" xfId="12802"/>
    <cellStyle name="Normal 3 2 2 2 10 2 3" xfId="12803"/>
    <cellStyle name="Normal 3 2 2 2 10 2 3 2" xfId="12804"/>
    <cellStyle name="Normal 3 2 2 2 10 2 3 2 2" xfId="12805"/>
    <cellStyle name="Normal 3 2 2 2 10 2 3 3" xfId="12806"/>
    <cellStyle name="Normal 3 2 2 2 10 2 4" xfId="12807"/>
    <cellStyle name="Normal 3 2 2 2 10 2 4 2" xfId="12808"/>
    <cellStyle name="Normal 3 2 2 2 10 2 5" xfId="12809"/>
    <cellStyle name="Normal 3 2 2 2 10 3" xfId="12810"/>
    <cellStyle name="Normal 3 2 2 2 10 3 2" xfId="12811"/>
    <cellStyle name="Normal 3 2 2 2 10 3 2 2" xfId="12812"/>
    <cellStyle name="Normal 3 2 2 2 10 3 2 2 2" xfId="12813"/>
    <cellStyle name="Normal 3 2 2 2 10 3 2 3" xfId="12814"/>
    <cellStyle name="Normal 3 2 2 2 10 3 3" xfId="12815"/>
    <cellStyle name="Normal 3 2 2 2 10 3 3 2" xfId="12816"/>
    <cellStyle name="Normal 3 2 2 2 10 3 4" xfId="12817"/>
    <cellStyle name="Normal 3 2 2 2 10 4" xfId="12818"/>
    <cellStyle name="Normal 3 2 2 2 10 4 2" xfId="12819"/>
    <cellStyle name="Normal 3 2 2 2 10 4 2 2" xfId="12820"/>
    <cellStyle name="Normal 3 2 2 2 10 4 3" xfId="12821"/>
    <cellStyle name="Normal 3 2 2 2 10 5" xfId="12822"/>
    <cellStyle name="Normal 3 2 2 2 10 5 2" xfId="12823"/>
    <cellStyle name="Normal 3 2 2 2 10 6" xfId="12824"/>
    <cellStyle name="Normal 3 2 2 2 11" xfId="12825"/>
    <cellStyle name="Normal 3 2 2 2 11 2" xfId="12826"/>
    <cellStyle name="Normal 3 2 2 2 11 2 2" xfId="12827"/>
    <cellStyle name="Normal 3 2 2 2 11 2 2 2" xfId="12828"/>
    <cellStyle name="Normal 3 2 2 2 11 2 2 2 2" xfId="12829"/>
    <cellStyle name="Normal 3 2 2 2 11 2 2 2 2 2" xfId="12830"/>
    <cellStyle name="Normal 3 2 2 2 11 2 2 2 3" xfId="12831"/>
    <cellStyle name="Normal 3 2 2 2 11 2 2 3" xfId="12832"/>
    <cellStyle name="Normal 3 2 2 2 11 2 2 3 2" xfId="12833"/>
    <cellStyle name="Normal 3 2 2 2 11 2 2 4" xfId="12834"/>
    <cellStyle name="Normal 3 2 2 2 11 2 3" xfId="12835"/>
    <cellStyle name="Normal 3 2 2 2 11 2 3 2" xfId="12836"/>
    <cellStyle name="Normal 3 2 2 2 11 2 3 2 2" xfId="12837"/>
    <cellStyle name="Normal 3 2 2 2 11 2 3 3" xfId="12838"/>
    <cellStyle name="Normal 3 2 2 2 11 2 4" xfId="12839"/>
    <cellStyle name="Normal 3 2 2 2 11 2 4 2" xfId="12840"/>
    <cellStyle name="Normal 3 2 2 2 11 2 5" xfId="12841"/>
    <cellStyle name="Normal 3 2 2 2 11 3" xfId="12842"/>
    <cellStyle name="Normal 3 2 2 2 11 3 2" xfId="12843"/>
    <cellStyle name="Normal 3 2 2 2 11 3 2 2" xfId="12844"/>
    <cellStyle name="Normal 3 2 2 2 11 3 2 2 2" xfId="12845"/>
    <cellStyle name="Normal 3 2 2 2 11 3 2 3" xfId="12846"/>
    <cellStyle name="Normal 3 2 2 2 11 3 3" xfId="12847"/>
    <cellStyle name="Normal 3 2 2 2 11 3 3 2" xfId="12848"/>
    <cellStyle name="Normal 3 2 2 2 11 3 4" xfId="12849"/>
    <cellStyle name="Normal 3 2 2 2 11 4" xfId="12850"/>
    <cellStyle name="Normal 3 2 2 2 11 4 2" xfId="12851"/>
    <cellStyle name="Normal 3 2 2 2 11 4 2 2" xfId="12852"/>
    <cellStyle name="Normal 3 2 2 2 11 4 3" xfId="12853"/>
    <cellStyle name="Normal 3 2 2 2 11 5" xfId="12854"/>
    <cellStyle name="Normal 3 2 2 2 11 5 2" xfId="12855"/>
    <cellStyle name="Normal 3 2 2 2 11 6" xfId="12856"/>
    <cellStyle name="Normal 3 2 2 2 12" xfId="12857"/>
    <cellStyle name="Normal 3 2 2 2 12 2" xfId="12858"/>
    <cellStyle name="Normal 3 2 2 2 12 2 2" xfId="12859"/>
    <cellStyle name="Normal 3 2 2 2 12 2 2 2" xfId="12860"/>
    <cellStyle name="Normal 3 2 2 2 12 2 2 2 2" xfId="12861"/>
    <cellStyle name="Normal 3 2 2 2 12 2 2 3" xfId="12862"/>
    <cellStyle name="Normal 3 2 2 2 12 2 3" xfId="12863"/>
    <cellStyle name="Normal 3 2 2 2 12 2 3 2" xfId="12864"/>
    <cellStyle name="Normal 3 2 2 2 12 2 4" xfId="12865"/>
    <cellStyle name="Normal 3 2 2 2 12 3" xfId="12866"/>
    <cellStyle name="Normal 3 2 2 2 12 3 2" xfId="12867"/>
    <cellStyle name="Normal 3 2 2 2 12 3 2 2" xfId="12868"/>
    <cellStyle name="Normal 3 2 2 2 12 3 3" xfId="12869"/>
    <cellStyle name="Normal 3 2 2 2 12 4" xfId="12870"/>
    <cellStyle name="Normal 3 2 2 2 12 4 2" xfId="12871"/>
    <cellStyle name="Normal 3 2 2 2 12 5" xfId="12872"/>
    <cellStyle name="Normal 3 2 2 2 13" xfId="12873"/>
    <cellStyle name="Normal 3 2 2 2 13 2" xfId="12874"/>
    <cellStyle name="Normal 3 2 2 2 13 2 2" xfId="12875"/>
    <cellStyle name="Normal 3 2 2 2 13 2 2 2" xfId="12876"/>
    <cellStyle name="Normal 3 2 2 2 13 2 3" xfId="12877"/>
    <cellStyle name="Normal 3 2 2 2 13 3" xfId="12878"/>
    <cellStyle name="Normal 3 2 2 2 13 3 2" xfId="12879"/>
    <cellStyle name="Normal 3 2 2 2 13 4" xfId="12880"/>
    <cellStyle name="Normal 3 2 2 2 14" xfId="12881"/>
    <cellStyle name="Normal 3 2 2 2 14 2" xfId="12882"/>
    <cellStyle name="Normal 3 2 2 2 14 2 2" xfId="12883"/>
    <cellStyle name="Normal 3 2 2 2 14 2 2 2" xfId="12884"/>
    <cellStyle name="Normal 3 2 2 2 14 2 3" xfId="12885"/>
    <cellStyle name="Normal 3 2 2 2 14 3" xfId="12886"/>
    <cellStyle name="Normal 3 2 2 2 14 3 2" xfId="12887"/>
    <cellStyle name="Normal 3 2 2 2 14 4" xfId="12888"/>
    <cellStyle name="Normal 3 2 2 2 15" xfId="12889"/>
    <cellStyle name="Normal 3 2 2 2 15 2" xfId="12890"/>
    <cellStyle name="Normal 3 2 2 2 15 2 2" xfId="12891"/>
    <cellStyle name="Normal 3 2 2 2 15 2 2 2" xfId="12892"/>
    <cellStyle name="Normal 3 2 2 2 15 2 3" xfId="12893"/>
    <cellStyle name="Normal 3 2 2 2 15 3" xfId="12894"/>
    <cellStyle name="Normal 3 2 2 2 15 3 2" xfId="12895"/>
    <cellStyle name="Normal 3 2 2 2 15 4" xfId="12896"/>
    <cellStyle name="Normal 3 2 2 2 16" xfId="12897"/>
    <cellStyle name="Normal 3 2 2 2 16 2" xfId="12898"/>
    <cellStyle name="Normal 3 2 2 2 16 2 2" xfId="12899"/>
    <cellStyle name="Normal 3 2 2 2 16 3" xfId="12900"/>
    <cellStyle name="Normal 3 2 2 2 17" xfId="12901"/>
    <cellStyle name="Normal 3 2 2 2 17 2" xfId="12902"/>
    <cellStyle name="Normal 3 2 2 2 18" xfId="12903"/>
    <cellStyle name="Normal 3 2 2 2 18 2" xfId="12904"/>
    <cellStyle name="Normal 3 2 2 2 19" xfId="12905"/>
    <cellStyle name="Normal 3 2 2 2 2" xfId="12906"/>
    <cellStyle name="Normal 3 2 2 2 2 10" xfId="12907"/>
    <cellStyle name="Normal 3 2 2 2 2 10 2" xfId="12908"/>
    <cellStyle name="Normal 3 2 2 2 2 10 2 2" xfId="12909"/>
    <cellStyle name="Normal 3 2 2 2 2 10 2 2 2" xfId="12910"/>
    <cellStyle name="Normal 3 2 2 2 2 10 2 2 2 2" xfId="12911"/>
    <cellStyle name="Normal 3 2 2 2 2 10 2 2 2 2 2" xfId="12912"/>
    <cellStyle name="Normal 3 2 2 2 2 10 2 2 2 3" xfId="12913"/>
    <cellStyle name="Normal 3 2 2 2 2 10 2 2 3" xfId="12914"/>
    <cellStyle name="Normal 3 2 2 2 2 10 2 2 3 2" xfId="12915"/>
    <cellStyle name="Normal 3 2 2 2 2 10 2 2 4" xfId="12916"/>
    <cellStyle name="Normal 3 2 2 2 2 10 2 3" xfId="12917"/>
    <cellStyle name="Normal 3 2 2 2 2 10 2 3 2" xfId="12918"/>
    <cellStyle name="Normal 3 2 2 2 2 10 2 3 2 2" xfId="12919"/>
    <cellStyle name="Normal 3 2 2 2 2 10 2 3 3" xfId="12920"/>
    <cellStyle name="Normal 3 2 2 2 2 10 2 4" xfId="12921"/>
    <cellStyle name="Normal 3 2 2 2 2 10 2 4 2" xfId="12922"/>
    <cellStyle name="Normal 3 2 2 2 2 10 2 5" xfId="12923"/>
    <cellStyle name="Normal 3 2 2 2 2 10 3" xfId="12924"/>
    <cellStyle name="Normal 3 2 2 2 2 10 3 2" xfId="12925"/>
    <cellStyle name="Normal 3 2 2 2 2 10 3 2 2" xfId="12926"/>
    <cellStyle name="Normal 3 2 2 2 2 10 3 2 2 2" xfId="12927"/>
    <cellStyle name="Normal 3 2 2 2 2 10 3 2 3" xfId="12928"/>
    <cellStyle name="Normal 3 2 2 2 2 10 3 3" xfId="12929"/>
    <cellStyle name="Normal 3 2 2 2 2 10 3 3 2" xfId="12930"/>
    <cellStyle name="Normal 3 2 2 2 2 10 3 4" xfId="12931"/>
    <cellStyle name="Normal 3 2 2 2 2 10 4" xfId="12932"/>
    <cellStyle name="Normal 3 2 2 2 2 10 4 2" xfId="12933"/>
    <cellStyle name="Normal 3 2 2 2 2 10 4 2 2" xfId="12934"/>
    <cellStyle name="Normal 3 2 2 2 2 10 4 3" xfId="12935"/>
    <cellStyle name="Normal 3 2 2 2 2 10 5" xfId="12936"/>
    <cellStyle name="Normal 3 2 2 2 2 10 5 2" xfId="12937"/>
    <cellStyle name="Normal 3 2 2 2 2 10 6" xfId="12938"/>
    <cellStyle name="Normal 3 2 2 2 2 11" xfId="12939"/>
    <cellStyle name="Normal 3 2 2 2 2 11 2" xfId="12940"/>
    <cellStyle name="Normal 3 2 2 2 2 11 2 2" xfId="12941"/>
    <cellStyle name="Normal 3 2 2 2 2 11 2 2 2" xfId="12942"/>
    <cellStyle name="Normal 3 2 2 2 2 11 2 2 2 2" xfId="12943"/>
    <cellStyle name="Normal 3 2 2 2 2 11 2 2 3" xfId="12944"/>
    <cellStyle name="Normal 3 2 2 2 2 11 2 3" xfId="12945"/>
    <cellStyle name="Normal 3 2 2 2 2 11 2 3 2" xfId="12946"/>
    <cellStyle name="Normal 3 2 2 2 2 11 2 4" xfId="12947"/>
    <cellStyle name="Normal 3 2 2 2 2 11 3" xfId="12948"/>
    <cellStyle name="Normal 3 2 2 2 2 11 3 2" xfId="12949"/>
    <cellStyle name="Normal 3 2 2 2 2 11 3 2 2" xfId="12950"/>
    <cellStyle name="Normal 3 2 2 2 2 11 3 3" xfId="12951"/>
    <cellStyle name="Normal 3 2 2 2 2 11 4" xfId="12952"/>
    <cellStyle name="Normal 3 2 2 2 2 11 4 2" xfId="12953"/>
    <cellStyle name="Normal 3 2 2 2 2 11 5" xfId="12954"/>
    <cellStyle name="Normal 3 2 2 2 2 12" xfId="12955"/>
    <cellStyle name="Normal 3 2 2 2 2 12 2" xfId="12956"/>
    <cellStyle name="Normal 3 2 2 2 2 12 2 2" xfId="12957"/>
    <cellStyle name="Normal 3 2 2 2 2 12 2 2 2" xfId="12958"/>
    <cellStyle name="Normal 3 2 2 2 2 12 2 3" xfId="12959"/>
    <cellStyle name="Normal 3 2 2 2 2 12 3" xfId="12960"/>
    <cellStyle name="Normal 3 2 2 2 2 12 3 2" xfId="12961"/>
    <cellStyle name="Normal 3 2 2 2 2 12 4" xfId="12962"/>
    <cellStyle name="Normal 3 2 2 2 2 13" xfId="12963"/>
    <cellStyle name="Normal 3 2 2 2 2 13 2" xfId="12964"/>
    <cellStyle name="Normal 3 2 2 2 2 13 2 2" xfId="12965"/>
    <cellStyle name="Normal 3 2 2 2 2 13 2 2 2" xfId="12966"/>
    <cellStyle name="Normal 3 2 2 2 2 13 2 3" xfId="12967"/>
    <cellStyle name="Normal 3 2 2 2 2 13 3" xfId="12968"/>
    <cellStyle name="Normal 3 2 2 2 2 13 3 2" xfId="12969"/>
    <cellStyle name="Normal 3 2 2 2 2 13 4" xfId="12970"/>
    <cellStyle name="Normal 3 2 2 2 2 14" xfId="12971"/>
    <cellStyle name="Normal 3 2 2 2 2 14 2" xfId="12972"/>
    <cellStyle name="Normal 3 2 2 2 2 14 2 2" xfId="12973"/>
    <cellStyle name="Normal 3 2 2 2 2 14 2 2 2" xfId="12974"/>
    <cellStyle name="Normal 3 2 2 2 2 14 2 3" xfId="12975"/>
    <cellStyle name="Normal 3 2 2 2 2 14 3" xfId="12976"/>
    <cellStyle name="Normal 3 2 2 2 2 14 3 2" xfId="12977"/>
    <cellStyle name="Normal 3 2 2 2 2 14 4" xfId="12978"/>
    <cellStyle name="Normal 3 2 2 2 2 15" xfId="12979"/>
    <cellStyle name="Normal 3 2 2 2 2 15 2" xfId="12980"/>
    <cellStyle name="Normal 3 2 2 2 2 15 2 2" xfId="12981"/>
    <cellStyle name="Normal 3 2 2 2 2 15 3" xfId="12982"/>
    <cellStyle name="Normal 3 2 2 2 2 16" xfId="12983"/>
    <cellStyle name="Normal 3 2 2 2 2 16 2" xfId="12984"/>
    <cellStyle name="Normal 3 2 2 2 2 17" xfId="12985"/>
    <cellStyle name="Normal 3 2 2 2 2 17 2" xfId="12986"/>
    <cellStyle name="Normal 3 2 2 2 2 18" xfId="12987"/>
    <cellStyle name="Normal 3 2 2 2 2 2" xfId="12988"/>
    <cellStyle name="Normal 3 2 2 2 2 2 10" xfId="12989"/>
    <cellStyle name="Normal 3 2 2 2 2 2 10 2" xfId="12990"/>
    <cellStyle name="Normal 3 2 2 2 2 2 10 2 2" xfId="12991"/>
    <cellStyle name="Normal 3 2 2 2 2 2 10 2 2 2" xfId="12992"/>
    <cellStyle name="Normal 3 2 2 2 2 2 10 2 3" xfId="12993"/>
    <cellStyle name="Normal 3 2 2 2 2 2 10 3" xfId="12994"/>
    <cellStyle name="Normal 3 2 2 2 2 2 10 3 2" xfId="12995"/>
    <cellStyle name="Normal 3 2 2 2 2 2 10 4" xfId="12996"/>
    <cellStyle name="Normal 3 2 2 2 2 2 11" xfId="12997"/>
    <cellStyle name="Normal 3 2 2 2 2 2 11 2" xfId="12998"/>
    <cellStyle name="Normal 3 2 2 2 2 2 11 2 2" xfId="12999"/>
    <cellStyle name="Normal 3 2 2 2 2 2 11 2 2 2" xfId="13000"/>
    <cellStyle name="Normal 3 2 2 2 2 2 11 2 3" xfId="13001"/>
    <cellStyle name="Normal 3 2 2 2 2 2 11 3" xfId="13002"/>
    <cellStyle name="Normal 3 2 2 2 2 2 11 3 2" xfId="13003"/>
    <cellStyle name="Normal 3 2 2 2 2 2 11 4" xfId="13004"/>
    <cellStyle name="Normal 3 2 2 2 2 2 12" xfId="13005"/>
    <cellStyle name="Normal 3 2 2 2 2 2 12 2" xfId="13006"/>
    <cellStyle name="Normal 3 2 2 2 2 2 12 2 2" xfId="13007"/>
    <cellStyle name="Normal 3 2 2 2 2 2 12 2 2 2" xfId="13008"/>
    <cellStyle name="Normal 3 2 2 2 2 2 12 2 3" xfId="13009"/>
    <cellStyle name="Normal 3 2 2 2 2 2 12 3" xfId="13010"/>
    <cellStyle name="Normal 3 2 2 2 2 2 12 3 2" xfId="13011"/>
    <cellStyle name="Normal 3 2 2 2 2 2 12 4" xfId="13012"/>
    <cellStyle name="Normal 3 2 2 2 2 2 13" xfId="13013"/>
    <cellStyle name="Normal 3 2 2 2 2 2 13 2" xfId="13014"/>
    <cellStyle name="Normal 3 2 2 2 2 2 13 2 2" xfId="13015"/>
    <cellStyle name="Normal 3 2 2 2 2 2 13 3" xfId="13016"/>
    <cellStyle name="Normal 3 2 2 2 2 2 14" xfId="13017"/>
    <cellStyle name="Normal 3 2 2 2 2 2 14 2" xfId="13018"/>
    <cellStyle name="Normal 3 2 2 2 2 2 15" xfId="13019"/>
    <cellStyle name="Normal 3 2 2 2 2 2 15 2" xfId="13020"/>
    <cellStyle name="Normal 3 2 2 2 2 2 16" xfId="13021"/>
    <cellStyle name="Normal 3 2 2 2 2 2 2" xfId="13022"/>
    <cellStyle name="Normal 3 2 2 2 2 2 2 10" xfId="13023"/>
    <cellStyle name="Normal 3 2 2 2 2 2 2 2" xfId="13024"/>
    <cellStyle name="Normal 3 2 2 2 2 2 2 2 2" xfId="13025"/>
    <cellStyle name="Normal 3 2 2 2 2 2 2 2 2 2" xfId="13026"/>
    <cellStyle name="Normal 3 2 2 2 2 2 2 2 2 2 2" xfId="13027"/>
    <cellStyle name="Normal 3 2 2 2 2 2 2 2 2 2 2 2" xfId="13028"/>
    <cellStyle name="Normal 3 2 2 2 2 2 2 2 2 2 2 2 2" xfId="13029"/>
    <cellStyle name="Normal 3 2 2 2 2 2 2 2 2 2 2 2 2 2" xfId="13030"/>
    <cellStyle name="Normal 3 2 2 2 2 2 2 2 2 2 2 2 3" xfId="13031"/>
    <cellStyle name="Normal 3 2 2 2 2 2 2 2 2 2 2 3" xfId="13032"/>
    <cellStyle name="Normal 3 2 2 2 2 2 2 2 2 2 2 3 2" xfId="13033"/>
    <cellStyle name="Normal 3 2 2 2 2 2 2 2 2 2 2 4" xfId="13034"/>
    <cellStyle name="Normal 3 2 2 2 2 2 2 2 2 2 3" xfId="13035"/>
    <cellStyle name="Normal 3 2 2 2 2 2 2 2 2 2 3 2" xfId="13036"/>
    <cellStyle name="Normal 3 2 2 2 2 2 2 2 2 2 3 2 2" xfId="13037"/>
    <cellStyle name="Normal 3 2 2 2 2 2 2 2 2 2 3 3" xfId="13038"/>
    <cellStyle name="Normal 3 2 2 2 2 2 2 2 2 2 4" xfId="13039"/>
    <cellStyle name="Normal 3 2 2 2 2 2 2 2 2 2 4 2" xfId="13040"/>
    <cellStyle name="Normal 3 2 2 2 2 2 2 2 2 2 5" xfId="13041"/>
    <cellStyle name="Normal 3 2 2 2 2 2 2 2 2 3" xfId="13042"/>
    <cellStyle name="Normal 3 2 2 2 2 2 2 2 2 3 2" xfId="13043"/>
    <cellStyle name="Normal 3 2 2 2 2 2 2 2 2 3 2 2" xfId="13044"/>
    <cellStyle name="Normal 3 2 2 2 2 2 2 2 2 3 2 2 2" xfId="13045"/>
    <cellStyle name="Normal 3 2 2 2 2 2 2 2 2 3 2 3" xfId="13046"/>
    <cellStyle name="Normal 3 2 2 2 2 2 2 2 2 3 3" xfId="13047"/>
    <cellStyle name="Normal 3 2 2 2 2 2 2 2 2 3 3 2" xfId="13048"/>
    <cellStyle name="Normal 3 2 2 2 2 2 2 2 2 3 4" xfId="13049"/>
    <cellStyle name="Normal 3 2 2 2 2 2 2 2 2 4" xfId="13050"/>
    <cellStyle name="Normal 3 2 2 2 2 2 2 2 2 4 2" xfId="13051"/>
    <cellStyle name="Normal 3 2 2 2 2 2 2 2 2 4 2 2" xfId="13052"/>
    <cellStyle name="Normal 3 2 2 2 2 2 2 2 2 4 2 2 2" xfId="13053"/>
    <cellStyle name="Normal 3 2 2 2 2 2 2 2 2 4 2 3" xfId="13054"/>
    <cellStyle name="Normal 3 2 2 2 2 2 2 2 2 4 3" xfId="13055"/>
    <cellStyle name="Normal 3 2 2 2 2 2 2 2 2 4 3 2" xfId="13056"/>
    <cellStyle name="Normal 3 2 2 2 2 2 2 2 2 4 4" xfId="13057"/>
    <cellStyle name="Normal 3 2 2 2 2 2 2 2 2 5" xfId="13058"/>
    <cellStyle name="Normal 3 2 2 2 2 2 2 2 2 5 2" xfId="13059"/>
    <cellStyle name="Normal 3 2 2 2 2 2 2 2 2 5 2 2" xfId="13060"/>
    <cellStyle name="Normal 3 2 2 2 2 2 2 2 2 5 3" xfId="13061"/>
    <cellStyle name="Normal 3 2 2 2 2 2 2 2 2 6" xfId="13062"/>
    <cellStyle name="Normal 3 2 2 2 2 2 2 2 2 6 2" xfId="13063"/>
    <cellStyle name="Normal 3 2 2 2 2 2 2 2 2 7" xfId="13064"/>
    <cellStyle name="Normal 3 2 2 2 2 2 2 2 2 7 2" xfId="13065"/>
    <cellStyle name="Normal 3 2 2 2 2 2 2 2 2 8" xfId="13066"/>
    <cellStyle name="Normal 3 2 2 2 2 2 2 2 3" xfId="13067"/>
    <cellStyle name="Normal 3 2 2 2 2 2 2 2 3 2" xfId="13068"/>
    <cellStyle name="Normal 3 2 2 2 2 2 2 2 3 2 2" xfId="13069"/>
    <cellStyle name="Normal 3 2 2 2 2 2 2 2 3 2 2 2" xfId="13070"/>
    <cellStyle name="Normal 3 2 2 2 2 2 2 2 3 2 2 2 2" xfId="13071"/>
    <cellStyle name="Normal 3 2 2 2 2 2 2 2 3 2 2 3" xfId="13072"/>
    <cellStyle name="Normal 3 2 2 2 2 2 2 2 3 2 3" xfId="13073"/>
    <cellStyle name="Normal 3 2 2 2 2 2 2 2 3 2 3 2" xfId="13074"/>
    <cellStyle name="Normal 3 2 2 2 2 2 2 2 3 2 4" xfId="13075"/>
    <cellStyle name="Normal 3 2 2 2 2 2 2 2 3 3" xfId="13076"/>
    <cellStyle name="Normal 3 2 2 2 2 2 2 2 3 3 2" xfId="13077"/>
    <cellStyle name="Normal 3 2 2 2 2 2 2 2 3 3 2 2" xfId="13078"/>
    <cellStyle name="Normal 3 2 2 2 2 2 2 2 3 3 3" xfId="13079"/>
    <cellStyle name="Normal 3 2 2 2 2 2 2 2 3 4" xfId="13080"/>
    <cellStyle name="Normal 3 2 2 2 2 2 2 2 3 4 2" xfId="13081"/>
    <cellStyle name="Normal 3 2 2 2 2 2 2 2 3 5" xfId="13082"/>
    <cellStyle name="Normal 3 2 2 2 2 2 2 2 4" xfId="13083"/>
    <cellStyle name="Normal 3 2 2 2 2 2 2 2 4 2" xfId="13084"/>
    <cellStyle name="Normal 3 2 2 2 2 2 2 2 4 2 2" xfId="13085"/>
    <cellStyle name="Normal 3 2 2 2 2 2 2 2 4 2 2 2" xfId="13086"/>
    <cellStyle name="Normal 3 2 2 2 2 2 2 2 4 2 3" xfId="13087"/>
    <cellStyle name="Normal 3 2 2 2 2 2 2 2 4 3" xfId="13088"/>
    <cellStyle name="Normal 3 2 2 2 2 2 2 2 4 3 2" xfId="13089"/>
    <cellStyle name="Normal 3 2 2 2 2 2 2 2 4 4" xfId="13090"/>
    <cellStyle name="Normal 3 2 2 2 2 2 2 2 5" xfId="13091"/>
    <cellStyle name="Normal 3 2 2 2 2 2 2 2 5 2" xfId="13092"/>
    <cellStyle name="Normal 3 2 2 2 2 2 2 2 5 2 2" xfId="13093"/>
    <cellStyle name="Normal 3 2 2 2 2 2 2 2 5 2 2 2" xfId="13094"/>
    <cellStyle name="Normal 3 2 2 2 2 2 2 2 5 2 3" xfId="13095"/>
    <cellStyle name="Normal 3 2 2 2 2 2 2 2 5 3" xfId="13096"/>
    <cellStyle name="Normal 3 2 2 2 2 2 2 2 5 3 2" xfId="13097"/>
    <cellStyle name="Normal 3 2 2 2 2 2 2 2 5 4" xfId="13098"/>
    <cellStyle name="Normal 3 2 2 2 2 2 2 2 6" xfId="13099"/>
    <cellStyle name="Normal 3 2 2 2 2 2 2 2 6 2" xfId="13100"/>
    <cellStyle name="Normal 3 2 2 2 2 2 2 2 6 2 2" xfId="13101"/>
    <cellStyle name="Normal 3 2 2 2 2 2 2 2 6 3" xfId="13102"/>
    <cellStyle name="Normal 3 2 2 2 2 2 2 2 7" xfId="13103"/>
    <cellStyle name="Normal 3 2 2 2 2 2 2 2 7 2" xfId="13104"/>
    <cellStyle name="Normal 3 2 2 2 2 2 2 2 8" xfId="13105"/>
    <cellStyle name="Normal 3 2 2 2 2 2 2 2 8 2" xfId="13106"/>
    <cellStyle name="Normal 3 2 2 2 2 2 2 2 9" xfId="13107"/>
    <cellStyle name="Normal 3 2 2 2 2 2 2 3" xfId="13108"/>
    <cellStyle name="Normal 3 2 2 2 2 2 2 3 2" xfId="13109"/>
    <cellStyle name="Normal 3 2 2 2 2 2 2 3 2 2" xfId="13110"/>
    <cellStyle name="Normal 3 2 2 2 2 2 2 3 2 2 2" xfId="13111"/>
    <cellStyle name="Normal 3 2 2 2 2 2 2 3 2 2 2 2" xfId="13112"/>
    <cellStyle name="Normal 3 2 2 2 2 2 2 3 2 2 2 2 2" xfId="13113"/>
    <cellStyle name="Normal 3 2 2 2 2 2 2 3 2 2 2 3" xfId="13114"/>
    <cellStyle name="Normal 3 2 2 2 2 2 2 3 2 2 3" xfId="13115"/>
    <cellStyle name="Normal 3 2 2 2 2 2 2 3 2 2 3 2" xfId="13116"/>
    <cellStyle name="Normal 3 2 2 2 2 2 2 3 2 2 4" xfId="13117"/>
    <cellStyle name="Normal 3 2 2 2 2 2 2 3 2 3" xfId="13118"/>
    <cellStyle name="Normal 3 2 2 2 2 2 2 3 2 3 2" xfId="13119"/>
    <cellStyle name="Normal 3 2 2 2 2 2 2 3 2 3 2 2" xfId="13120"/>
    <cellStyle name="Normal 3 2 2 2 2 2 2 3 2 3 3" xfId="13121"/>
    <cellStyle name="Normal 3 2 2 2 2 2 2 3 2 4" xfId="13122"/>
    <cellStyle name="Normal 3 2 2 2 2 2 2 3 2 4 2" xfId="13123"/>
    <cellStyle name="Normal 3 2 2 2 2 2 2 3 2 5" xfId="13124"/>
    <cellStyle name="Normal 3 2 2 2 2 2 2 3 3" xfId="13125"/>
    <cellStyle name="Normal 3 2 2 2 2 2 2 3 3 2" xfId="13126"/>
    <cellStyle name="Normal 3 2 2 2 2 2 2 3 3 2 2" xfId="13127"/>
    <cellStyle name="Normal 3 2 2 2 2 2 2 3 3 2 2 2" xfId="13128"/>
    <cellStyle name="Normal 3 2 2 2 2 2 2 3 3 2 3" xfId="13129"/>
    <cellStyle name="Normal 3 2 2 2 2 2 2 3 3 3" xfId="13130"/>
    <cellStyle name="Normal 3 2 2 2 2 2 2 3 3 3 2" xfId="13131"/>
    <cellStyle name="Normal 3 2 2 2 2 2 2 3 3 4" xfId="13132"/>
    <cellStyle name="Normal 3 2 2 2 2 2 2 3 4" xfId="13133"/>
    <cellStyle name="Normal 3 2 2 2 2 2 2 3 4 2" xfId="13134"/>
    <cellStyle name="Normal 3 2 2 2 2 2 2 3 4 2 2" xfId="13135"/>
    <cellStyle name="Normal 3 2 2 2 2 2 2 3 4 2 2 2" xfId="13136"/>
    <cellStyle name="Normal 3 2 2 2 2 2 2 3 4 2 3" xfId="13137"/>
    <cellStyle name="Normal 3 2 2 2 2 2 2 3 4 3" xfId="13138"/>
    <cellStyle name="Normal 3 2 2 2 2 2 2 3 4 3 2" xfId="13139"/>
    <cellStyle name="Normal 3 2 2 2 2 2 2 3 4 4" xfId="13140"/>
    <cellStyle name="Normal 3 2 2 2 2 2 2 3 5" xfId="13141"/>
    <cellStyle name="Normal 3 2 2 2 2 2 2 3 5 2" xfId="13142"/>
    <cellStyle name="Normal 3 2 2 2 2 2 2 3 5 2 2" xfId="13143"/>
    <cellStyle name="Normal 3 2 2 2 2 2 2 3 5 3" xfId="13144"/>
    <cellStyle name="Normal 3 2 2 2 2 2 2 3 6" xfId="13145"/>
    <cellStyle name="Normal 3 2 2 2 2 2 2 3 6 2" xfId="13146"/>
    <cellStyle name="Normal 3 2 2 2 2 2 2 3 7" xfId="13147"/>
    <cellStyle name="Normal 3 2 2 2 2 2 2 3 7 2" xfId="13148"/>
    <cellStyle name="Normal 3 2 2 2 2 2 2 3 8" xfId="13149"/>
    <cellStyle name="Normal 3 2 2 2 2 2 2 4" xfId="13150"/>
    <cellStyle name="Normal 3 2 2 2 2 2 2 4 2" xfId="13151"/>
    <cellStyle name="Normal 3 2 2 2 2 2 2 4 2 2" xfId="13152"/>
    <cellStyle name="Normal 3 2 2 2 2 2 2 4 2 2 2" xfId="13153"/>
    <cellStyle name="Normal 3 2 2 2 2 2 2 4 2 2 2 2" xfId="13154"/>
    <cellStyle name="Normal 3 2 2 2 2 2 2 4 2 2 3" xfId="13155"/>
    <cellStyle name="Normal 3 2 2 2 2 2 2 4 2 3" xfId="13156"/>
    <cellStyle name="Normal 3 2 2 2 2 2 2 4 2 3 2" xfId="13157"/>
    <cellStyle name="Normal 3 2 2 2 2 2 2 4 2 4" xfId="13158"/>
    <cellStyle name="Normal 3 2 2 2 2 2 2 4 3" xfId="13159"/>
    <cellStyle name="Normal 3 2 2 2 2 2 2 4 3 2" xfId="13160"/>
    <cellStyle name="Normal 3 2 2 2 2 2 2 4 3 2 2" xfId="13161"/>
    <cellStyle name="Normal 3 2 2 2 2 2 2 4 3 3" xfId="13162"/>
    <cellStyle name="Normal 3 2 2 2 2 2 2 4 4" xfId="13163"/>
    <cellStyle name="Normal 3 2 2 2 2 2 2 4 4 2" xfId="13164"/>
    <cellStyle name="Normal 3 2 2 2 2 2 2 4 5" xfId="13165"/>
    <cellStyle name="Normal 3 2 2 2 2 2 2 5" xfId="13166"/>
    <cellStyle name="Normal 3 2 2 2 2 2 2 5 2" xfId="13167"/>
    <cellStyle name="Normal 3 2 2 2 2 2 2 5 2 2" xfId="13168"/>
    <cellStyle name="Normal 3 2 2 2 2 2 2 5 2 2 2" xfId="13169"/>
    <cellStyle name="Normal 3 2 2 2 2 2 2 5 2 3" xfId="13170"/>
    <cellStyle name="Normal 3 2 2 2 2 2 2 5 3" xfId="13171"/>
    <cellStyle name="Normal 3 2 2 2 2 2 2 5 3 2" xfId="13172"/>
    <cellStyle name="Normal 3 2 2 2 2 2 2 5 4" xfId="13173"/>
    <cellStyle name="Normal 3 2 2 2 2 2 2 6" xfId="13174"/>
    <cellStyle name="Normal 3 2 2 2 2 2 2 6 2" xfId="13175"/>
    <cellStyle name="Normal 3 2 2 2 2 2 2 6 2 2" xfId="13176"/>
    <cellStyle name="Normal 3 2 2 2 2 2 2 6 2 2 2" xfId="13177"/>
    <cellStyle name="Normal 3 2 2 2 2 2 2 6 2 3" xfId="13178"/>
    <cellStyle name="Normal 3 2 2 2 2 2 2 6 3" xfId="13179"/>
    <cellStyle name="Normal 3 2 2 2 2 2 2 6 3 2" xfId="13180"/>
    <cellStyle name="Normal 3 2 2 2 2 2 2 6 4" xfId="13181"/>
    <cellStyle name="Normal 3 2 2 2 2 2 2 7" xfId="13182"/>
    <cellStyle name="Normal 3 2 2 2 2 2 2 7 2" xfId="13183"/>
    <cellStyle name="Normal 3 2 2 2 2 2 2 7 2 2" xfId="13184"/>
    <cellStyle name="Normal 3 2 2 2 2 2 2 7 3" xfId="13185"/>
    <cellStyle name="Normal 3 2 2 2 2 2 2 8" xfId="13186"/>
    <cellStyle name="Normal 3 2 2 2 2 2 2 8 2" xfId="13187"/>
    <cellStyle name="Normal 3 2 2 2 2 2 2 9" xfId="13188"/>
    <cellStyle name="Normal 3 2 2 2 2 2 2 9 2" xfId="13189"/>
    <cellStyle name="Normal 3 2 2 2 2 2 3" xfId="13190"/>
    <cellStyle name="Normal 3 2 2 2 2 2 3 10" xfId="13191"/>
    <cellStyle name="Normal 3 2 2 2 2 2 3 2" xfId="13192"/>
    <cellStyle name="Normal 3 2 2 2 2 2 3 2 2" xfId="13193"/>
    <cellStyle name="Normal 3 2 2 2 2 2 3 2 2 2" xfId="13194"/>
    <cellStyle name="Normal 3 2 2 2 2 2 3 2 2 2 2" xfId="13195"/>
    <cellStyle name="Normal 3 2 2 2 2 2 3 2 2 2 2 2" xfId="13196"/>
    <cellStyle name="Normal 3 2 2 2 2 2 3 2 2 2 2 2 2" xfId="13197"/>
    <cellStyle name="Normal 3 2 2 2 2 2 3 2 2 2 2 2 2 2" xfId="13198"/>
    <cellStyle name="Normal 3 2 2 2 2 2 3 2 2 2 2 2 3" xfId="13199"/>
    <cellStyle name="Normal 3 2 2 2 2 2 3 2 2 2 2 3" xfId="13200"/>
    <cellStyle name="Normal 3 2 2 2 2 2 3 2 2 2 2 3 2" xfId="13201"/>
    <cellStyle name="Normal 3 2 2 2 2 2 3 2 2 2 2 4" xfId="13202"/>
    <cellStyle name="Normal 3 2 2 2 2 2 3 2 2 2 3" xfId="13203"/>
    <cellStyle name="Normal 3 2 2 2 2 2 3 2 2 2 3 2" xfId="13204"/>
    <cellStyle name="Normal 3 2 2 2 2 2 3 2 2 2 3 2 2" xfId="13205"/>
    <cellStyle name="Normal 3 2 2 2 2 2 3 2 2 2 3 3" xfId="13206"/>
    <cellStyle name="Normal 3 2 2 2 2 2 3 2 2 2 4" xfId="13207"/>
    <cellStyle name="Normal 3 2 2 2 2 2 3 2 2 2 4 2" xfId="13208"/>
    <cellStyle name="Normal 3 2 2 2 2 2 3 2 2 2 5" xfId="13209"/>
    <cellStyle name="Normal 3 2 2 2 2 2 3 2 2 3" xfId="13210"/>
    <cellStyle name="Normal 3 2 2 2 2 2 3 2 2 3 2" xfId="13211"/>
    <cellStyle name="Normal 3 2 2 2 2 2 3 2 2 3 2 2" xfId="13212"/>
    <cellStyle name="Normal 3 2 2 2 2 2 3 2 2 3 2 2 2" xfId="13213"/>
    <cellStyle name="Normal 3 2 2 2 2 2 3 2 2 3 2 3" xfId="13214"/>
    <cellStyle name="Normal 3 2 2 2 2 2 3 2 2 3 3" xfId="13215"/>
    <cellStyle name="Normal 3 2 2 2 2 2 3 2 2 3 3 2" xfId="13216"/>
    <cellStyle name="Normal 3 2 2 2 2 2 3 2 2 3 4" xfId="13217"/>
    <cellStyle name="Normal 3 2 2 2 2 2 3 2 2 4" xfId="13218"/>
    <cellStyle name="Normal 3 2 2 2 2 2 3 2 2 4 2" xfId="13219"/>
    <cellStyle name="Normal 3 2 2 2 2 2 3 2 2 4 2 2" xfId="13220"/>
    <cellStyle name="Normal 3 2 2 2 2 2 3 2 2 4 2 2 2" xfId="13221"/>
    <cellStyle name="Normal 3 2 2 2 2 2 3 2 2 4 2 3" xfId="13222"/>
    <cellStyle name="Normal 3 2 2 2 2 2 3 2 2 4 3" xfId="13223"/>
    <cellStyle name="Normal 3 2 2 2 2 2 3 2 2 4 3 2" xfId="13224"/>
    <cellStyle name="Normal 3 2 2 2 2 2 3 2 2 4 4" xfId="13225"/>
    <cellStyle name="Normal 3 2 2 2 2 2 3 2 2 5" xfId="13226"/>
    <cellStyle name="Normal 3 2 2 2 2 2 3 2 2 5 2" xfId="13227"/>
    <cellStyle name="Normal 3 2 2 2 2 2 3 2 2 5 2 2" xfId="13228"/>
    <cellStyle name="Normal 3 2 2 2 2 2 3 2 2 5 3" xfId="13229"/>
    <cellStyle name="Normal 3 2 2 2 2 2 3 2 2 6" xfId="13230"/>
    <cellStyle name="Normal 3 2 2 2 2 2 3 2 2 6 2" xfId="13231"/>
    <cellStyle name="Normal 3 2 2 2 2 2 3 2 2 7" xfId="13232"/>
    <cellStyle name="Normal 3 2 2 2 2 2 3 2 2 7 2" xfId="13233"/>
    <cellStyle name="Normal 3 2 2 2 2 2 3 2 2 8" xfId="13234"/>
    <cellStyle name="Normal 3 2 2 2 2 2 3 2 3" xfId="13235"/>
    <cellStyle name="Normal 3 2 2 2 2 2 3 2 3 2" xfId="13236"/>
    <cellStyle name="Normal 3 2 2 2 2 2 3 2 3 2 2" xfId="13237"/>
    <cellStyle name="Normal 3 2 2 2 2 2 3 2 3 2 2 2" xfId="13238"/>
    <cellStyle name="Normal 3 2 2 2 2 2 3 2 3 2 2 2 2" xfId="13239"/>
    <cellStyle name="Normal 3 2 2 2 2 2 3 2 3 2 2 3" xfId="13240"/>
    <cellStyle name="Normal 3 2 2 2 2 2 3 2 3 2 3" xfId="13241"/>
    <cellStyle name="Normal 3 2 2 2 2 2 3 2 3 2 3 2" xfId="13242"/>
    <cellStyle name="Normal 3 2 2 2 2 2 3 2 3 2 4" xfId="13243"/>
    <cellStyle name="Normal 3 2 2 2 2 2 3 2 3 3" xfId="13244"/>
    <cellStyle name="Normal 3 2 2 2 2 2 3 2 3 3 2" xfId="13245"/>
    <cellStyle name="Normal 3 2 2 2 2 2 3 2 3 3 2 2" xfId="13246"/>
    <cellStyle name="Normal 3 2 2 2 2 2 3 2 3 3 3" xfId="13247"/>
    <cellStyle name="Normal 3 2 2 2 2 2 3 2 3 4" xfId="13248"/>
    <cellStyle name="Normal 3 2 2 2 2 2 3 2 3 4 2" xfId="13249"/>
    <cellStyle name="Normal 3 2 2 2 2 2 3 2 3 5" xfId="13250"/>
    <cellStyle name="Normal 3 2 2 2 2 2 3 2 4" xfId="13251"/>
    <cellStyle name="Normal 3 2 2 2 2 2 3 2 4 2" xfId="13252"/>
    <cellStyle name="Normal 3 2 2 2 2 2 3 2 4 2 2" xfId="13253"/>
    <cellStyle name="Normal 3 2 2 2 2 2 3 2 4 2 2 2" xfId="13254"/>
    <cellStyle name="Normal 3 2 2 2 2 2 3 2 4 2 3" xfId="13255"/>
    <cellStyle name="Normal 3 2 2 2 2 2 3 2 4 3" xfId="13256"/>
    <cellStyle name="Normal 3 2 2 2 2 2 3 2 4 3 2" xfId="13257"/>
    <cellStyle name="Normal 3 2 2 2 2 2 3 2 4 4" xfId="13258"/>
    <cellStyle name="Normal 3 2 2 2 2 2 3 2 5" xfId="13259"/>
    <cellStyle name="Normal 3 2 2 2 2 2 3 2 5 2" xfId="13260"/>
    <cellStyle name="Normal 3 2 2 2 2 2 3 2 5 2 2" xfId="13261"/>
    <cellStyle name="Normal 3 2 2 2 2 2 3 2 5 2 2 2" xfId="13262"/>
    <cellStyle name="Normal 3 2 2 2 2 2 3 2 5 2 3" xfId="13263"/>
    <cellStyle name="Normal 3 2 2 2 2 2 3 2 5 3" xfId="13264"/>
    <cellStyle name="Normal 3 2 2 2 2 2 3 2 5 3 2" xfId="13265"/>
    <cellStyle name="Normal 3 2 2 2 2 2 3 2 5 4" xfId="13266"/>
    <cellStyle name="Normal 3 2 2 2 2 2 3 2 6" xfId="13267"/>
    <cellStyle name="Normal 3 2 2 2 2 2 3 2 6 2" xfId="13268"/>
    <cellStyle name="Normal 3 2 2 2 2 2 3 2 6 2 2" xfId="13269"/>
    <cellStyle name="Normal 3 2 2 2 2 2 3 2 6 3" xfId="13270"/>
    <cellStyle name="Normal 3 2 2 2 2 2 3 2 7" xfId="13271"/>
    <cellStyle name="Normal 3 2 2 2 2 2 3 2 7 2" xfId="13272"/>
    <cellStyle name="Normal 3 2 2 2 2 2 3 2 8" xfId="13273"/>
    <cellStyle name="Normal 3 2 2 2 2 2 3 2 8 2" xfId="13274"/>
    <cellStyle name="Normal 3 2 2 2 2 2 3 2 9" xfId="13275"/>
    <cellStyle name="Normal 3 2 2 2 2 2 3 3" xfId="13276"/>
    <cellStyle name="Normal 3 2 2 2 2 2 3 3 2" xfId="13277"/>
    <cellStyle name="Normal 3 2 2 2 2 2 3 3 2 2" xfId="13278"/>
    <cellStyle name="Normal 3 2 2 2 2 2 3 3 2 2 2" xfId="13279"/>
    <cellStyle name="Normal 3 2 2 2 2 2 3 3 2 2 2 2" xfId="13280"/>
    <cellStyle name="Normal 3 2 2 2 2 2 3 3 2 2 2 2 2" xfId="13281"/>
    <cellStyle name="Normal 3 2 2 2 2 2 3 3 2 2 2 3" xfId="13282"/>
    <cellStyle name="Normal 3 2 2 2 2 2 3 3 2 2 3" xfId="13283"/>
    <cellStyle name="Normal 3 2 2 2 2 2 3 3 2 2 3 2" xfId="13284"/>
    <cellStyle name="Normal 3 2 2 2 2 2 3 3 2 2 4" xfId="13285"/>
    <cellStyle name="Normal 3 2 2 2 2 2 3 3 2 3" xfId="13286"/>
    <cellStyle name="Normal 3 2 2 2 2 2 3 3 2 3 2" xfId="13287"/>
    <cellStyle name="Normal 3 2 2 2 2 2 3 3 2 3 2 2" xfId="13288"/>
    <cellStyle name="Normal 3 2 2 2 2 2 3 3 2 3 3" xfId="13289"/>
    <cellStyle name="Normal 3 2 2 2 2 2 3 3 2 4" xfId="13290"/>
    <cellStyle name="Normal 3 2 2 2 2 2 3 3 2 4 2" xfId="13291"/>
    <cellStyle name="Normal 3 2 2 2 2 2 3 3 2 5" xfId="13292"/>
    <cellStyle name="Normal 3 2 2 2 2 2 3 3 3" xfId="13293"/>
    <cellStyle name="Normal 3 2 2 2 2 2 3 3 3 2" xfId="13294"/>
    <cellStyle name="Normal 3 2 2 2 2 2 3 3 3 2 2" xfId="13295"/>
    <cellStyle name="Normal 3 2 2 2 2 2 3 3 3 2 2 2" xfId="13296"/>
    <cellStyle name="Normal 3 2 2 2 2 2 3 3 3 2 3" xfId="13297"/>
    <cellStyle name="Normal 3 2 2 2 2 2 3 3 3 3" xfId="13298"/>
    <cellStyle name="Normal 3 2 2 2 2 2 3 3 3 3 2" xfId="13299"/>
    <cellStyle name="Normal 3 2 2 2 2 2 3 3 3 4" xfId="13300"/>
    <cellStyle name="Normal 3 2 2 2 2 2 3 3 4" xfId="13301"/>
    <cellStyle name="Normal 3 2 2 2 2 2 3 3 4 2" xfId="13302"/>
    <cellStyle name="Normal 3 2 2 2 2 2 3 3 4 2 2" xfId="13303"/>
    <cellStyle name="Normal 3 2 2 2 2 2 3 3 4 2 2 2" xfId="13304"/>
    <cellStyle name="Normal 3 2 2 2 2 2 3 3 4 2 3" xfId="13305"/>
    <cellStyle name="Normal 3 2 2 2 2 2 3 3 4 3" xfId="13306"/>
    <cellStyle name="Normal 3 2 2 2 2 2 3 3 4 3 2" xfId="13307"/>
    <cellStyle name="Normal 3 2 2 2 2 2 3 3 4 4" xfId="13308"/>
    <cellStyle name="Normal 3 2 2 2 2 2 3 3 5" xfId="13309"/>
    <cellStyle name="Normal 3 2 2 2 2 2 3 3 5 2" xfId="13310"/>
    <cellStyle name="Normal 3 2 2 2 2 2 3 3 5 2 2" xfId="13311"/>
    <cellStyle name="Normal 3 2 2 2 2 2 3 3 5 3" xfId="13312"/>
    <cellStyle name="Normal 3 2 2 2 2 2 3 3 6" xfId="13313"/>
    <cellStyle name="Normal 3 2 2 2 2 2 3 3 6 2" xfId="13314"/>
    <cellStyle name="Normal 3 2 2 2 2 2 3 3 7" xfId="13315"/>
    <cellStyle name="Normal 3 2 2 2 2 2 3 3 7 2" xfId="13316"/>
    <cellStyle name="Normal 3 2 2 2 2 2 3 3 8" xfId="13317"/>
    <cellStyle name="Normal 3 2 2 2 2 2 3 4" xfId="13318"/>
    <cellStyle name="Normal 3 2 2 2 2 2 3 4 2" xfId="13319"/>
    <cellStyle name="Normal 3 2 2 2 2 2 3 4 2 2" xfId="13320"/>
    <cellStyle name="Normal 3 2 2 2 2 2 3 4 2 2 2" xfId="13321"/>
    <cellStyle name="Normal 3 2 2 2 2 2 3 4 2 2 2 2" xfId="13322"/>
    <cellStyle name="Normal 3 2 2 2 2 2 3 4 2 2 3" xfId="13323"/>
    <cellStyle name="Normal 3 2 2 2 2 2 3 4 2 3" xfId="13324"/>
    <cellStyle name="Normal 3 2 2 2 2 2 3 4 2 3 2" xfId="13325"/>
    <cellStyle name="Normal 3 2 2 2 2 2 3 4 2 4" xfId="13326"/>
    <cellStyle name="Normal 3 2 2 2 2 2 3 4 3" xfId="13327"/>
    <cellStyle name="Normal 3 2 2 2 2 2 3 4 3 2" xfId="13328"/>
    <cellStyle name="Normal 3 2 2 2 2 2 3 4 3 2 2" xfId="13329"/>
    <cellStyle name="Normal 3 2 2 2 2 2 3 4 3 3" xfId="13330"/>
    <cellStyle name="Normal 3 2 2 2 2 2 3 4 4" xfId="13331"/>
    <cellStyle name="Normal 3 2 2 2 2 2 3 4 4 2" xfId="13332"/>
    <cellStyle name="Normal 3 2 2 2 2 2 3 4 5" xfId="13333"/>
    <cellStyle name="Normal 3 2 2 2 2 2 3 5" xfId="13334"/>
    <cellStyle name="Normal 3 2 2 2 2 2 3 5 2" xfId="13335"/>
    <cellStyle name="Normal 3 2 2 2 2 2 3 5 2 2" xfId="13336"/>
    <cellStyle name="Normal 3 2 2 2 2 2 3 5 2 2 2" xfId="13337"/>
    <cellStyle name="Normal 3 2 2 2 2 2 3 5 2 3" xfId="13338"/>
    <cellStyle name="Normal 3 2 2 2 2 2 3 5 3" xfId="13339"/>
    <cellStyle name="Normal 3 2 2 2 2 2 3 5 3 2" xfId="13340"/>
    <cellStyle name="Normal 3 2 2 2 2 2 3 5 4" xfId="13341"/>
    <cellStyle name="Normal 3 2 2 2 2 2 3 6" xfId="13342"/>
    <cellStyle name="Normal 3 2 2 2 2 2 3 6 2" xfId="13343"/>
    <cellStyle name="Normal 3 2 2 2 2 2 3 6 2 2" xfId="13344"/>
    <cellStyle name="Normal 3 2 2 2 2 2 3 6 2 2 2" xfId="13345"/>
    <cellStyle name="Normal 3 2 2 2 2 2 3 6 2 3" xfId="13346"/>
    <cellStyle name="Normal 3 2 2 2 2 2 3 6 3" xfId="13347"/>
    <cellStyle name="Normal 3 2 2 2 2 2 3 6 3 2" xfId="13348"/>
    <cellStyle name="Normal 3 2 2 2 2 2 3 6 4" xfId="13349"/>
    <cellStyle name="Normal 3 2 2 2 2 2 3 7" xfId="13350"/>
    <cellStyle name="Normal 3 2 2 2 2 2 3 7 2" xfId="13351"/>
    <cellStyle name="Normal 3 2 2 2 2 2 3 7 2 2" xfId="13352"/>
    <cellStyle name="Normal 3 2 2 2 2 2 3 7 3" xfId="13353"/>
    <cellStyle name="Normal 3 2 2 2 2 2 3 8" xfId="13354"/>
    <cellStyle name="Normal 3 2 2 2 2 2 3 8 2" xfId="13355"/>
    <cellStyle name="Normal 3 2 2 2 2 2 3 9" xfId="13356"/>
    <cellStyle name="Normal 3 2 2 2 2 2 3 9 2" xfId="13357"/>
    <cellStyle name="Normal 3 2 2 2 2 2 4" xfId="13358"/>
    <cellStyle name="Normal 3 2 2 2 2 2 4 10" xfId="13359"/>
    <cellStyle name="Normal 3 2 2 2 2 2 4 2" xfId="13360"/>
    <cellStyle name="Normal 3 2 2 2 2 2 4 2 2" xfId="13361"/>
    <cellStyle name="Normal 3 2 2 2 2 2 4 2 2 2" xfId="13362"/>
    <cellStyle name="Normal 3 2 2 2 2 2 4 2 2 2 2" xfId="13363"/>
    <cellStyle name="Normal 3 2 2 2 2 2 4 2 2 2 2 2" xfId="13364"/>
    <cellStyle name="Normal 3 2 2 2 2 2 4 2 2 2 2 2 2" xfId="13365"/>
    <cellStyle name="Normal 3 2 2 2 2 2 4 2 2 2 2 2 2 2" xfId="13366"/>
    <cellStyle name="Normal 3 2 2 2 2 2 4 2 2 2 2 2 3" xfId="13367"/>
    <cellStyle name="Normal 3 2 2 2 2 2 4 2 2 2 2 3" xfId="13368"/>
    <cellStyle name="Normal 3 2 2 2 2 2 4 2 2 2 2 3 2" xfId="13369"/>
    <cellStyle name="Normal 3 2 2 2 2 2 4 2 2 2 2 4" xfId="13370"/>
    <cellStyle name="Normal 3 2 2 2 2 2 4 2 2 2 3" xfId="13371"/>
    <cellStyle name="Normal 3 2 2 2 2 2 4 2 2 2 3 2" xfId="13372"/>
    <cellStyle name="Normal 3 2 2 2 2 2 4 2 2 2 3 2 2" xfId="13373"/>
    <cellStyle name="Normal 3 2 2 2 2 2 4 2 2 2 3 3" xfId="13374"/>
    <cellStyle name="Normal 3 2 2 2 2 2 4 2 2 2 4" xfId="13375"/>
    <cellStyle name="Normal 3 2 2 2 2 2 4 2 2 2 4 2" xfId="13376"/>
    <cellStyle name="Normal 3 2 2 2 2 2 4 2 2 2 5" xfId="13377"/>
    <cellStyle name="Normal 3 2 2 2 2 2 4 2 2 3" xfId="13378"/>
    <cellStyle name="Normal 3 2 2 2 2 2 4 2 2 3 2" xfId="13379"/>
    <cellStyle name="Normal 3 2 2 2 2 2 4 2 2 3 2 2" xfId="13380"/>
    <cellStyle name="Normal 3 2 2 2 2 2 4 2 2 3 2 2 2" xfId="13381"/>
    <cellStyle name="Normal 3 2 2 2 2 2 4 2 2 3 2 3" xfId="13382"/>
    <cellStyle name="Normal 3 2 2 2 2 2 4 2 2 3 3" xfId="13383"/>
    <cellStyle name="Normal 3 2 2 2 2 2 4 2 2 3 3 2" xfId="13384"/>
    <cellStyle name="Normal 3 2 2 2 2 2 4 2 2 3 4" xfId="13385"/>
    <cellStyle name="Normal 3 2 2 2 2 2 4 2 2 4" xfId="13386"/>
    <cellStyle name="Normal 3 2 2 2 2 2 4 2 2 4 2" xfId="13387"/>
    <cellStyle name="Normal 3 2 2 2 2 2 4 2 2 4 2 2" xfId="13388"/>
    <cellStyle name="Normal 3 2 2 2 2 2 4 2 2 4 2 2 2" xfId="13389"/>
    <cellStyle name="Normal 3 2 2 2 2 2 4 2 2 4 2 3" xfId="13390"/>
    <cellStyle name="Normal 3 2 2 2 2 2 4 2 2 4 3" xfId="13391"/>
    <cellStyle name="Normal 3 2 2 2 2 2 4 2 2 4 3 2" xfId="13392"/>
    <cellStyle name="Normal 3 2 2 2 2 2 4 2 2 4 4" xfId="13393"/>
    <cellStyle name="Normal 3 2 2 2 2 2 4 2 2 5" xfId="13394"/>
    <cellStyle name="Normal 3 2 2 2 2 2 4 2 2 5 2" xfId="13395"/>
    <cellStyle name="Normal 3 2 2 2 2 2 4 2 2 5 2 2" xfId="13396"/>
    <cellStyle name="Normal 3 2 2 2 2 2 4 2 2 5 3" xfId="13397"/>
    <cellStyle name="Normal 3 2 2 2 2 2 4 2 2 6" xfId="13398"/>
    <cellStyle name="Normal 3 2 2 2 2 2 4 2 2 6 2" xfId="13399"/>
    <cellStyle name="Normal 3 2 2 2 2 2 4 2 2 7" xfId="13400"/>
    <cellStyle name="Normal 3 2 2 2 2 2 4 2 2 7 2" xfId="13401"/>
    <cellStyle name="Normal 3 2 2 2 2 2 4 2 2 8" xfId="13402"/>
    <cellStyle name="Normal 3 2 2 2 2 2 4 2 3" xfId="13403"/>
    <cellStyle name="Normal 3 2 2 2 2 2 4 2 3 2" xfId="13404"/>
    <cellStyle name="Normal 3 2 2 2 2 2 4 2 3 2 2" xfId="13405"/>
    <cellStyle name="Normal 3 2 2 2 2 2 4 2 3 2 2 2" xfId="13406"/>
    <cellStyle name="Normal 3 2 2 2 2 2 4 2 3 2 2 2 2" xfId="13407"/>
    <cellStyle name="Normal 3 2 2 2 2 2 4 2 3 2 2 3" xfId="13408"/>
    <cellStyle name="Normal 3 2 2 2 2 2 4 2 3 2 3" xfId="13409"/>
    <cellStyle name="Normal 3 2 2 2 2 2 4 2 3 2 3 2" xfId="13410"/>
    <cellStyle name="Normal 3 2 2 2 2 2 4 2 3 2 4" xfId="13411"/>
    <cellStyle name="Normal 3 2 2 2 2 2 4 2 3 3" xfId="13412"/>
    <cellStyle name="Normal 3 2 2 2 2 2 4 2 3 3 2" xfId="13413"/>
    <cellStyle name="Normal 3 2 2 2 2 2 4 2 3 3 2 2" xfId="13414"/>
    <cellStyle name="Normal 3 2 2 2 2 2 4 2 3 3 3" xfId="13415"/>
    <cellStyle name="Normal 3 2 2 2 2 2 4 2 3 4" xfId="13416"/>
    <cellStyle name="Normal 3 2 2 2 2 2 4 2 3 4 2" xfId="13417"/>
    <cellStyle name="Normal 3 2 2 2 2 2 4 2 3 5" xfId="13418"/>
    <cellStyle name="Normal 3 2 2 2 2 2 4 2 4" xfId="13419"/>
    <cellStyle name="Normal 3 2 2 2 2 2 4 2 4 2" xfId="13420"/>
    <cellStyle name="Normal 3 2 2 2 2 2 4 2 4 2 2" xfId="13421"/>
    <cellStyle name="Normal 3 2 2 2 2 2 4 2 4 2 2 2" xfId="13422"/>
    <cellStyle name="Normal 3 2 2 2 2 2 4 2 4 2 3" xfId="13423"/>
    <cellStyle name="Normal 3 2 2 2 2 2 4 2 4 3" xfId="13424"/>
    <cellStyle name="Normal 3 2 2 2 2 2 4 2 4 3 2" xfId="13425"/>
    <cellStyle name="Normal 3 2 2 2 2 2 4 2 4 4" xfId="13426"/>
    <cellStyle name="Normal 3 2 2 2 2 2 4 2 5" xfId="13427"/>
    <cellStyle name="Normal 3 2 2 2 2 2 4 2 5 2" xfId="13428"/>
    <cellStyle name="Normal 3 2 2 2 2 2 4 2 5 2 2" xfId="13429"/>
    <cellStyle name="Normal 3 2 2 2 2 2 4 2 5 2 2 2" xfId="13430"/>
    <cellStyle name="Normal 3 2 2 2 2 2 4 2 5 2 3" xfId="13431"/>
    <cellStyle name="Normal 3 2 2 2 2 2 4 2 5 3" xfId="13432"/>
    <cellStyle name="Normal 3 2 2 2 2 2 4 2 5 3 2" xfId="13433"/>
    <cellStyle name="Normal 3 2 2 2 2 2 4 2 5 4" xfId="13434"/>
    <cellStyle name="Normal 3 2 2 2 2 2 4 2 6" xfId="13435"/>
    <cellStyle name="Normal 3 2 2 2 2 2 4 2 6 2" xfId="13436"/>
    <cellStyle name="Normal 3 2 2 2 2 2 4 2 6 2 2" xfId="13437"/>
    <cellStyle name="Normal 3 2 2 2 2 2 4 2 6 3" xfId="13438"/>
    <cellStyle name="Normal 3 2 2 2 2 2 4 2 7" xfId="13439"/>
    <cellStyle name="Normal 3 2 2 2 2 2 4 2 7 2" xfId="13440"/>
    <cellStyle name="Normal 3 2 2 2 2 2 4 2 8" xfId="13441"/>
    <cellStyle name="Normal 3 2 2 2 2 2 4 2 8 2" xfId="13442"/>
    <cellStyle name="Normal 3 2 2 2 2 2 4 2 9" xfId="13443"/>
    <cellStyle name="Normal 3 2 2 2 2 2 4 3" xfId="13444"/>
    <cellStyle name="Normal 3 2 2 2 2 2 4 3 2" xfId="13445"/>
    <cellStyle name="Normal 3 2 2 2 2 2 4 3 2 2" xfId="13446"/>
    <cellStyle name="Normal 3 2 2 2 2 2 4 3 2 2 2" xfId="13447"/>
    <cellStyle name="Normal 3 2 2 2 2 2 4 3 2 2 2 2" xfId="13448"/>
    <cellStyle name="Normal 3 2 2 2 2 2 4 3 2 2 2 2 2" xfId="13449"/>
    <cellStyle name="Normal 3 2 2 2 2 2 4 3 2 2 2 3" xfId="13450"/>
    <cellStyle name="Normal 3 2 2 2 2 2 4 3 2 2 3" xfId="13451"/>
    <cellStyle name="Normal 3 2 2 2 2 2 4 3 2 2 3 2" xfId="13452"/>
    <cellStyle name="Normal 3 2 2 2 2 2 4 3 2 2 4" xfId="13453"/>
    <cellStyle name="Normal 3 2 2 2 2 2 4 3 2 3" xfId="13454"/>
    <cellStyle name="Normal 3 2 2 2 2 2 4 3 2 3 2" xfId="13455"/>
    <cellStyle name="Normal 3 2 2 2 2 2 4 3 2 3 2 2" xfId="13456"/>
    <cellStyle name="Normal 3 2 2 2 2 2 4 3 2 3 3" xfId="13457"/>
    <cellStyle name="Normal 3 2 2 2 2 2 4 3 2 4" xfId="13458"/>
    <cellStyle name="Normal 3 2 2 2 2 2 4 3 2 4 2" xfId="13459"/>
    <cellStyle name="Normal 3 2 2 2 2 2 4 3 2 5" xfId="13460"/>
    <cellStyle name="Normal 3 2 2 2 2 2 4 3 3" xfId="13461"/>
    <cellStyle name="Normal 3 2 2 2 2 2 4 3 3 2" xfId="13462"/>
    <cellStyle name="Normal 3 2 2 2 2 2 4 3 3 2 2" xfId="13463"/>
    <cellStyle name="Normal 3 2 2 2 2 2 4 3 3 2 2 2" xfId="13464"/>
    <cellStyle name="Normal 3 2 2 2 2 2 4 3 3 2 3" xfId="13465"/>
    <cellStyle name="Normal 3 2 2 2 2 2 4 3 3 3" xfId="13466"/>
    <cellStyle name="Normal 3 2 2 2 2 2 4 3 3 3 2" xfId="13467"/>
    <cellStyle name="Normal 3 2 2 2 2 2 4 3 3 4" xfId="13468"/>
    <cellStyle name="Normal 3 2 2 2 2 2 4 3 4" xfId="13469"/>
    <cellStyle name="Normal 3 2 2 2 2 2 4 3 4 2" xfId="13470"/>
    <cellStyle name="Normal 3 2 2 2 2 2 4 3 4 2 2" xfId="13471"/>
    <cellStyle name="Normal 3 2 2 2 2 2 4 3 4 2 2 2" xfId="13472"/>
    <cellStyle name="Normal 3 2 2 2 2 2 4 3 4 2 3" xfId="13473"/>
    <cellStyle name="Normal 3 2 2 2 2 2 4 3 4 3" xfId="13474"/>
    <cellStyle name="Normal 3 2 2 2 2 2 4 3 4 3 2" xfId="13475"/>
    <cellStyle name="Normal 3 2 2 2 2 2 4 3 4 4" xfId="13476"/>
    <cellStyle name="Normal 3 2 2 2 2 2 4 3 5" xfId="13477"/>
    <cellStyle name="Normal 3 2 2 2 2 2 4 3 5 2" xfId="13478"/>
    <cellStyle name="Normal 3 2 2 2 2 2 4 3 5 2 2" xfId="13479"/>
    <cellStyle name="Normal 3 2 2 2 2 2 4 3 5 3" xfId="13480"/>
    <cellStyle name="Normal 3 2 2 2 2 2 4 3 6" xfId="13481"/>
    <cellStyle name="Normal 3 2 2 2 2 2 4 3 6 2" xfId="13482"/>
    <cellStyle name="Normal 3 2 2 2 2 2 4 3 7" xfId="13483"/>
    <cellStyle name="Normal 3 2 2 2 2 2 4 3 7 2" xfId="13484"/>
    <cellStyle name="Normal 3 2 2 2 2 2 4 3 8" xfId="13485"/>
    <cellStyle name="Normal 3 2 2 2 2 2 4 4" xfId="13486"/>
    <cellStyle name="Normal 3 2 2 2 2 2 4 4 2" xfId="13487"/>
    <cellStyle name="Normal 3 2 2 2 2 2 4 4 2 2" xfId="13488"/>
    <cellStyle name="Normal 3 2 2 2 2 2 4 4 2 2 2" xfId="13489"/>
    <cellStyle name="Normal 3 2 2 2 2 2 4 4 2 2 2 2" xfId="13490"/>
    <cellStyle name="Normal 3 2 2 2 2 2 4 4 2 2 3" xfId="13491"/>
    <cellStyle name="Normal 3 2 2 2 2 2 4 4 2 3" xfId="13492"/>
    <cellStyle name="Normal 3 2 2 2 2 2 4 4 2 3 2" xfId="13493"/>
    <cellStyle name="Normal 3 2 2 2 2 2 4 4 2 4" xfId="13494"/>
    <cellStyle name="Normal 3 2 2 2 2 2 4 4 3" xfId="13495"/>
    <cellStyle name="Normal 3 2 2 2 2 2 4 4 3 2" xfId="13496"/>
    <cellStyle name="Normal 3 2 2 2 2 2 4 4 3 2 2" xfId="13497"/>
    <cellStyle name="Normal 3 2 2 2 2 2 4 4 3 3" xfId="13498"/>
    <cellStyle name="Normal 3 2 2 2 2 2 4 4 4" xfId="13499"/>
    <cellStyle name="Normal 3 2 2 2 2 2 4 4 4 2" xfId="13500"/>
    <cellStyle name="Normal 3 2 2 2 2 2 4 4 5" xfId="13501"/>
    <cellStyle name="Normal 3 2 2 2 2 2 4 5" xfId="13502"/>
    <cellStyle name="Normal 3 2 2 2 2 2 4 5 2" xfId="13503"/>
    <cellStyle name="Normal 3 2 2 2 2 2 4 5 2 2" xfId="13504"/>
    <cellStyle name="Normal 3 2 2 2 2 2 4 5 2 2 2" xfId="13505"/>
    <cellStyle name="Normal 3 2 2 2 2 2 4 5 2 3" xfId="13506"/>
    <cellStyle name="Normal 3 2 2 2 2 2 4 5 3" xfId="13507"/>
    <cellStyle name="Normal 3 2 2 2 2 2 4 5 3 2" xfId="13508"/>
    <cellStyle name="Normal 3 2 2 2 2 2 4 5 4" xfId="13509"/>
    <cellStyle name="Normal 3 2 2 2 2 2 4 6" xfId="13510"/>
    <cellStyle name="Normal 3 2 2 2 2 2 4 6 2" xfId="13511"/>
    <cellStyle name="Normal 3 2 2 2 2 2 4 6 2 2" xfId="13512"/>
    <cellStyle name="Normal 3 2 2 2 2 2 4 6 2 2 2" xfId="13513"/>
    <cellStyle name="Normal 3 2 2 2 2 2 4 6 2 3" xfId="13514"/>
    <cellStyle name="Normal 3 2 2 2 2 2 4 6 3" xfId="13515"/>
    <cellStyle name="Normal 3 2 2 2 2 2 4 6 3 2" xfId="13516"/>
    <cellStyle name="Normal 3 2 2 2 2 2 4 6 4" xfId="13517"/>
    <cellStyle name="Normal 3 2 2 2 2 2 4 7" xfId="13518"/>
    <cellStyle name="Normal 3 2 2 2 2 2 4 7 2" xfId="13519"/>
    <cellStyle name="Normal 3 2 2 2 2 2 4 7 2 2" xfId="13520"/>
    <cellStyle name="Normal 3 2 2 2 2 2 4 7 3" xfId="13521"/>
    <cellStyle name="Normal 3 2 2 2 2 2 4 8" xfId="13522"/>
    <cellStyle name="Normal 3 2 2 2 2 2 4 8 2" xfId="13523"/>
    <cellStyle name="Normal 3 2 2 2 2 2 4 9" xfId="13524"/>
    <cellStyle name="Normal 3 2 2 2 2 2 4 9 2" xfId="13525"/>
    <cellStyle name="Normal 3 2 2 2 2 2 5" xfId="13526"/>
    <cellStyle name="Normal 3 2 2 2 2 2 5 2" xfId="13527"/>
    <cellStyle name="Normal 3 2 2 2 2 2 5 2 2" xfId="13528"/>
    <cellStyle name="Normal 3 2 2 2 2 2 5 2 2 2" xfId="13529"/>
    <cellStyle name="Normal 3 2 2 2 2 2 5 2 2 2 2" xfId="13530"/>
    <cellStyle name="Normal 3 2 2 2 2 2 5 2 2 2 2 2" xfId="13531"/>
    <cellStyle name="Normal 3 2 2 2 2 2 5 2 2 2 2 2 2" xfId="13532"/>
    <cellStyle name="Normal 3 2 2 2 2 2 5 2 2 2 2 3" xfId="13533"/>
    <cellStyle name="Normal 3 2 2 2 2 2 5 2 2 2 3" xfId="13534"/>
    <cellStyle name="Normal 3 2 2 2 2 2 5 2 2 2 3 2" xfId="13535"/>
    <cellStyle name="Normal 3 2 2 2 2 2 5 2 2 2 4" xfId="13536"/>
    <cellStyle name="Normal 3 2 2 2 2 2 5 2 2 3" xfId="13537"/>
    <cellStyle name="Normal 3 2 2 2 2 2 5 2 2 3 2" xfId="13538"/>
    <cellStyle name="Normal 3 2 2 2 2 2 5 2 2 3 2 2" xfId="13539"/>
    <cellStyle name="Normal 3 2 2 2 2 2 5 2 2 3 3" xfId="13540"/>
    <cellStyle name="Normal 3 2 2 2 2 2 5 2 2 4" xfId="13541"/>
    <cellStyle name="Normal 3 2 2 2 2 2 5 2 2 4 2" xfId="13542"/>
    <cellStyle name="Normal 3 2 2 2 2 2 5 2 2 5" xfId="13543"/>
    <cellStyle name="Normal 3 2 2 2 2 2 5 2 3" xfId="13544"/>
    <cellStyle name="Normal 3 2 2 2 2 2 5 2 3 2" xfId="13545"/>
    <cellStyle name="Normal 3 2 2 2 2 2 5 2 3 2 2" xfId="13546"/>
    <cellStyle name="Normal 3 2 2 2 2 2 5 2 3 2 2 2" xfId="13547"/>
    <cellStyle name="Normal 3 2 2 2 2 2 5 2 3 2 3" xfId="13548"/>
    <cellStyle name="Normal 3 2 2 2 2 2 5 2 3 3" xfId="13549"/>
    <cellStyle name="Normal 3 2 2 2 2 2 5 2 3 3 2" xfId="13550"/>
    <cellStyle name="Normal 3 2 2 2 2 2 5 2 3 4" xfId="13551"/>
    <cellStyle name="Normal 3 2 2 2 2 2 5 2 4" xfId="13552"/>
    <cellStyle name="Normal 3 2 2 2 2 2 5 2 4 2" xfId="13553"/>
    <cellStyle name="Normal 3 2 2 2 2 2 5 2 4 2 2" xfId="13554"/>
    <cellStyle name="Normal 3 2 2 2 2 2 5 2 4 2 2 2" xfId="13555"/>
    <cellStyle name="Normal 3 2 2 2 2 2 5 2 4 2 3" xfId="13556"/>
    <cellStyle name="Normal 3 2 2 2 2 2 5 2 4 3" xfId="13557"/>
    <cellStyle name="Normal 3 2 2 2 2 2 5 2 4 3 2" xfId="13558"/>
    <cellStyle name="Normal 3 2 2 2 2 2 5 2 4 4" xfId="13559"/>
    <cellStyle name="Normal 3 2 2 2 2 2 5 2 5" xfId="13560"/>
    <cellStyle name="Normal 3 2 2 2 2 2 5 2 5 2" xfId="13561"/>
    <cellStyle name="Normal 3 2 2 2 2 2 5 2 5 2 2" xfId="13562"/>
    <cellStyle name="Normal 3 2 2 2 2 2 5 2 5 3" xfId="13563"/>
    <cellStyle name="Normal 3 2 2 2 2 2 5 2 6" xfId="13564"/>
    <cellStyle name="Normal 3 2 2 2 2 2 5 2 6 2" xfId="13565"/>
    <cellStyle name="Normal 3 2 2 2 2 2 5 2 7" xfId="13566"/>
    <cellStyle name="Normal 3 2 2 2 2 2 5 2 7 2" xfId="13567"/>
    <cellStyle name="Normal 3 2 2 2 2 2 5 2 8" xfId="13568"/>
    <cellStyle name="Normal 3 2 2 2 2 2 5 3" xfId="13569"/>
    <cellStyle name="Normal 3 2 2 2 2 2 5 3 2" xfId="13570"/>
    <cellStyle name="Normal 3 2 2 2 2 2 5 3 2 2" xfId="13571"/>
    <cellStyle name="Normal 3 2 2 2 2 2 5 3 2 2 2" xfId="13572"/>
    <cellStyle name="Normal 3 2 2 2 2 2 5 3 2 2 2 2" xfId="13573"/>
    <cellStyle name="Normal 3 2 2 2 2 2 5 3 2 2 3" xfId="13574"/>
    <cellStyle name="Normal 3 2 2 2 2 2 5 3 2 3" xfId="13575"/>
    <cellStyle name="Normal 3 2 2 2 2 2 5 3 2 3 2" xfId="13576"/>
    <cellStyle name="Normal 3 2 2 2 2 2 5 3 2 4" xfId="13577"/>
    <cellStyle name="Normal 3 2 2 2 2 2 5 3 3" xfId="13578"/>
    <cellStyle name="Normal 3 2 2 2 2 2 5 3 3 2" xfId="13579"/>
    <cellStyle name="Normal 3 2 2 2 2 2 5 3 3 2 2" xfId="13580"/>
    <cellStyle name="Normal 3 2 2 2 2 2 5 3 3 3" xfId="13581"/>
    <cellStyle name="Normal 3 2 2 2 2 2 5 3 4" xfId="13582"/>
    <cellStyle name="Normal 3 2 2 2 2 2 5 3 4 2" xfId="13583"/>
    <cellStyle name="Normal 3 2 2 2 2 2 5 3 5" xfId="13584"/>
    <cellStyle name="Normal 3 2 2 2 2 2 5 4" xfId="13585"/>
    <cellStyle name="Normal 3 2 2 2 2 2 5 4 2" xfId="13586"/>
    <cellStyle name="Normal 3 2 2 2 2 2 5 4 2 2" xfId="13587"/>
    <cellStyle name="Normal 3 2 2 2 2 2 5 4 2 2 2" xfId="13588"/>
    <cellStyle name="Normal 3 2 2 2 2 2 5 4 2 3" xfId="13589"/>
    <cellStyle name="Normal 3 2 2 2 2 2 5 4 3" xfId="13590"/>
    <cellStyle name="Normal 3 2 2 2 2 2 5 4 3 2" xfId="13591"/>
    <cellStyle name="Normal 3 2 2 2 2 2 5 4 4" xfId="13592"/>
    <cellStyle name="Normal 3 2 2 2 2 2 5 5" xfId="13593"/>
    <cellStyle name="Normal 3 2 2 2 2 2 5 5 2" xfId="13594"/>
    <cellStyle name="Normal 3 2 2 2 2 2 5 5 2 2" xfId="13595"/>
    <cellStyle name="Normal 3 2 2 2 2 2 5 5 2 2 2" xfId="13596"/>
    <cellStyle name="Normal 3 2 2 2 2 2 5 5 2 3" xfId="13597"/>
    <cellStyle name="Normal 3 2 2 2 2 2 5 5 3" xfId="13598"/>
    <cellStyle name="Normal 3 2 2 2 2 2 5 5 3 2" xfId="13599"/>
    <cellStyle name="Normal 3 2 2 2 2 2 5 5 4" xfId="13600"/>
    <cellStyle name="Normal 3 2 2 2 2 2 5 6" xfId="13601"/>
    <cellStyle name="Normal 3 2 2 2 2 2 5 6 2" xfId="13602"/>
    <cellStyle name="Normal 3 2 2 2 2 2 5 6 2 2" xfId="13603"/>
    <cellStyle name="Normal 3 2 2 2 2 2 5 6 3" xfId="13604"/>
    <cellStyle name="Normal 3 2 2 2 2 2 5 7" xfId="13605"/>
    <cellStyle name="Normal 3 2 2 2 2 2 5 7 2" xfId="13606"/>
    <cellStyle name="Normal 3 2 2 2 2 2 5 8" xfId="13607"/>
    <cellStyle name="Normal 3 2 2 2 2 2 5 8 2" xfId="13608"/>
    <cellStyle name="Normal 3 2 2 2 2 2 5 9" xfId="13609"/>
    <cellStyle name="Normal 3 2 2 2 2 2 6" xfId="13610"/>
    <cellStyle name="Normal 3 2 2 2 2 2 6 2" xfId="13611"/>
    <cellStyle name="Normal 3 2 2 2 2 2 6 2 2" xfId="13612"/>
    <cellStyle name="Normal 3 2 2 2 2 2 6 2 2 2" xfId="13613"/>
    <cellStyle name="Normal 3 2 2 2 2 2 6 2 2 2 2" xfId="13614"/>
    <cellStyle name="Normal 3 2 2 2 2 2 6 2 2 2 2 2" xfId="13615"/>
    <cellStyle name="Normal 3 2 2 2 2 2 6 2 2 2 3" xfId="13616"/>
    <cellStyle name="Normal 3 2 2 2 2 2 6 2 2 3" xfId="13617"/>
    <cellStyle name="Normal 3 2 2 2 2 2 6 2 2 3 2" xfId="13618"/>
    <cellStyle name="Normal 3 2 2 2 2 2 6 2 2 4" xfId="13619"/>
    <cellStyle name="Normal 3 2 2 2 2 2 6 2 3" xfId="13620"/>
    <cellStyle name="Normal 3 2 2 2 2 2 6 2 3 2" xfId="13621"/>
    <cellStyle name="Normal 3 2 2 2 2 2 6 2 3 2 2" xfId="13622"/>
    <cellStyle name="Normal 3 2 2 2 2 2 6 2 3 3" xfId="13623"/>
    <cellStyle name="Normal 3 2 2 2 2 2 6 2 4" xfId="13624"/>
    <cellStyle name="Normal 3 2 2 2 2 2 6 2 4 2" xfId="13625"/>
    <cellStyle name="Normal 3 2 2 2 2 2 6 2 5" xfId="13626"/>
    <cellStyle name="Normal 3 2 2 2 2 2 6 3" xfId="13627"/>
    <cellStyle name="Normal 3 2 2 2 2 2 6 3 2" xfId="13628"/>
    <cellStyle name="Normal 3 2 2 2 2 2 6 3 2 2" xfId="13629"/>
    <cellStyle name="Normal 3 2 2 2 2 2 6 3 2 2 2" xfId="13630"/>
    <cellStyle name="Normal 3 2 2 2 2 2 6 3 2 3" xfId="13631"/>
    <cellStyle name="Normal 3 2 2 2 2 2 6 3 3" xfId="13632"/>
    <cellStyle name="Normal 3 2 2 2 2 2 6 3 3 2" xfId="13633"/>
    <cellStyle name="Normal 3 2 2 2 2 2 6 3 4" xfId="13634"/>
    <cellStyle name="Normal 3 2 2 2 2 2 6 4" xfId="13635"/>
    <cellStyle name="Normal 3 2 2 2 2 2 6 4 2" xfId="13636"/>
    <cellStyle name="Normal 3 2 2 2 2 2 6 4 2 2" xfId="13637"/>
    <cellStyle name="Normal 3 2 2 2 2 2 6 4 2 2 2" xfId="13638"/>
    <cellStyle name="Normal 3 2 2 2 2 2 6 4 2 3" xfId="13639"/>
    <cellStyle name="Normal 3 2 2 2 2 2 6 4 3" xfId="13640"/>
    <cellStyle name="Normal 3 2 2 2 2 2 6 4 3 2" xfId="13641"/>
    <cellStyle name="Normal 3 2 2 2 2 2 6 4 4" xfId="13642"/>
    <cellStyle name="Normal 3 2 2 2 2 2 6 5" xfId="13643"/>
    <cellStyle name="Normal 3 2 2 2 2 2 6 5 2" xfId="13644"/>
    <cellStyle name="Normal 3 2 2 2 2 2 6 5 2 2" xfId="13645"/>
    <cellStyle name="Normal 3 2 2 2 2 2 6 5 3" xfId="13646"/>
    <cellStyle name="Normal 3 2 2 2 2 2 6 6" xfId="13647"/>
    <cellStyle name="Normal 3 2 2 2 2 2 6 6 2" xfId="13648"/>
    <cellStyle name="Normal 3 2 2 2 2 2 6 7" xfId="13649"/>
    <cellStyle name="Normal 3 2 2 2 2 2 6 7 2" xfId="13650"/>
    <cellStyle name="Normal 3 2 2 2 2 2 6 8" xfId="13651"/>
    <cellStyle name="Normal 3 2 2 2 2 2 7" xfId="13652"/>
    <cellStyle name="Normal 3 2 2 2 2 2 7 2" xfId="13653"/>
    <cellStyle name="Normal 3 2 2 2 2 2 7 2 2" xfId="13654"/>
    <cellStyle name="Normal 3 2 2 2 2 2 7 2 2 2" xfId="13655"/>
    <cellStyle name="Normal 3 2 2 2 2 2 7 2 2 2 2" xfId="13656"/>
    <cellStyle name="Normal 3 2 2 2 2 2 7 2 2 2 2 2" xfId="13657"/>
    <cellStyle name="Normal 3 2 2 2 2 2 7 2 2 2 3" xfId="13658"/>
    <cellStyle name="Normal 3 2 2 2 2 2 7 2 2 3" xfId="13659"/>
    <cellStyle name="Normal 3 2 2 2 2 2 7 2 2 3 2" xfId="13660"/>
    <cellStyle name="Normal 3 2 2 2 2 2 7 2 2 4" xfId="13661"/>
    <cellStyle name="Normal 3 2 2 2 2 2 7 2 3" xfId="13662"/>
    <cellStyle name="Normal 3 2 2 2 2 2 7 2 3 2" xfId="13663"/>
    <cellStyle name="Normal 3 2 2 2 2 2 7 2 3 2 2" xfId="13664"/>
    <cellStyle name="Normal 3 2 2 2 2 2 7 2 3 3" xfId="13665"/>
    <cellStyle name="Normal 3 2 2 2 2 2 7 2 4" xfId="13666"/>
    <cellStyle name="Normal 3 2 2 2 2 2 7 2 4 2" xfId="13667"/>
    <cellStyle name="Normal 3 2 2 2 2 2 7 2 5" xfId="13668"/>
    <cellStyle name="Normal 3 2 2 2 2 2 7 3" xfId="13669"/>
    <cellStyle name="Normal 3 2 2 2 2 2 7 3 2" xfId="13670"/>
    <cellStyle name="Normal 3 2 2 2 2 2 7 3 2 2" xfId="13671"/>
    <cellStyle name="Normal 3 2 2 2 2 2 7 3 2 2 2" xfId="13672"/>
    <cellStyle name="Normal 3 2 2 2 2 2 7 3 2 3" xfId="13673"/>
    <cellStyle name="Normal 3 2 2 2 2 2 7 3 3" xfId="13674"/>
    <cellStyle name="Normal 3 2 2 2 2 2 7 3 3 2" xfId="13675"/>
    <cellStyle name="Normal 3 2 2 2 2 2 7 3 4" xfId="13676"/>
    <cellStyle name="Normal 3 2 2 2 2 2 7 4" xfId="13677"/>
    <cellStyle name="Normal 3 2 2 2 2 2 7 4 2" xfId="13678"/>
    <cellStyle name="Normal 3 2 2 2 2 2 7 4 2 2" xfId="13679"/>
    <cellStyle name="Normal 3 2 2 2 2 2 7 4 3" xfId="13680"/>
    <cellStyle name="Normal 3 2 2 2 2 2 7 5" xfId="13681"/>
    <cellStyle name="Normal 3 2 2 2 2 2 7 5 2" xfId="13682"/>
    <cellStyle name="Normal 3 2 2 2 2 2 7 6" xfId="13683"/>
    <cellStyle name="Normal 3 2 2 2 2 2 8" xfId="13684"/>
    <cellStyle name="Normal 3 2 2 2 2 2 8 2" xfId="13685"/>
    <cellStyle name="Normal 3 2 2 2 2 2 8 2 2" xfId="13686"/>
    <cellStyle name="Normal 3 2 2 2 2 2 8 2 2 2" xfId="13687"/>
    <cellStyle name="Normal 3 2 2 2 2 2 8 2 2 2 2" xfId="13688"/>
    <cellStyle name="Normal 3 2 2 2 2 2 8 2 2 2 2 2" xfId="13689"/>
    <cellStyle name="Normal 3 2 2 2 2 2 8 2 2 2 3" xfId="13690"/>
    <cellStyle name="Normal 3 2 2 2 2 2 8 2 2 3" xfId="13691"/>
    <cellStyle name="Normal 3 2 2 2 2 2 8 2 2 3 2" xfId="13692"/>
    <cellStyle name="Normal 3 2 2 2 2 2 8 2 2 4" xfId="13693"/>
    <cellStyle name="Normal 3 2 2 2 2 2 8 2 3" xfId="13694"/>
    <cellStyle name="Normal 3 2 2 2 2 2 8 2 3 2" xfId="13695"/>
    <cellStyle name="Normal 3 2 2 2 2 2 8 2 3 2 2" xfId="13696"/>
    <cellStyle name="Normal 3 2 2 2 2 2 8 2 3 3" xfId="13697"/>
    <cellStyle name="Normal 3 2 2 2 2 2 8 2 4" xfId="13698"/>
    <cellStyle name="Normal 3 2 2 2 2 2 8 2 4 2" xfId="13699"/>
    <cellStyle name="Normal 3 2 2 2 2 2 8 2 5" xfId="13700"/>
    <cellStyle name="Normal 3 2 2 2 2 2 8 3" xfId="13701"/>
    <cellStyle name="Normal 3 2 2 2 2 2 8 3 2" xfId="13702"/>
    <cellStyle name="Normal 3 2 2 2 2 2 8 3 2 2" xfId="13703"/>
    <cellStyle name="Normal 3 2 2 2 2 2 8 3 2 2 2" xfId="13704"/>
    <cellStyle name="Normal 3 2 2 2 2 2 8 3 2 3" xfId="13705"/>
    <cellStyle name="Normal 3 2 2 2 2 2 8 3 3" xfId="13706"/>
    <cellStyle name="Normal 3 2 2 2 2 2 8 3 3 2" xfId="13707"/>
    <cellStyle name="Normal 3 2 2 2 2 2 8 3 4" xfId="13708"/>
    <cellStyle name="Normal 3 2 2 2 2 2 8 4" xfId="13709"/>
    <cellStyle name="Normal 3 2 2 2 2 2 8 4 2" xfId="13710"/>
    <cellStyle name="Normal 3 2 2 2 2 2 8 4 2 2" xfId="13711"/>
    <cellStyle name="Normal 3 2 2 2 2 2 8 4 3" xfId="13712"/>
    <cellStyle name="Normal 3 2 2 2 2 2 8 5" xfId="13713"/>
    <cellStyle name="Normal 3 2 2 2 2 2 8 5 2" xfId="13714"/>
    <cellStyle name="Normal 3 2 2 2 2 2 8 6" xfId="13715"/>
    <cellStyle name="Normal 3 2 2 2 2 2 9" xfId="13716"/>
    <cellStyle name="Normal 3 2 2 2 2 2 9 2" xfId="13717"/>
    <cellStyle name="Normal 3 2 2 2 2 2 9 2 2" xfId="13718"/>
    <cellStyle name="Normal 3 2 2 2 2 2 9 2 2 2" xfId="13719"/>
    <cellStyle name="Normal 3 2 2 2 2 2 9 2 2 2 2" xfId="13720"/>
    <cellStyle name="Normal 3 2 2 2 2 2 9 2 2 3" xfId="13721"/>
    <cellStyle name="Normal 3 2 2 2 2 2 9 2 3" xfId="13722"/>
    <cellStyle name="Normal 3 2 2 2 2 2 9 2 3 2" xfId="13723"/>
    <cellStyle name="Normal 3 2 2 2 2 2 9 2 4" xfId="13724"/>
    <cellStyle name="Normal 3 2 2 2 2 2 9 3" xfId="13725"/>
    <cellStyle name="Normal 3 2 2 2 2 2 9 3 2" xfId="13726"/>
    <cellStyle name="Normal 3 2 2 2 2 2 9 3 2 2" xfId="13727"/>
    <cellStyle name="Normal 3 2 2 2 2 2 9 3 3" xfId="13728"/>
    <cellStyle name="Normal 3 2 2 2 2 2 9 4" xfId="13729"/>
    <cellStyle name="Normal 3 2 2 2 2 2 9 4 2" xfId="13730"/>
    <cellStyle name="Normal 3 2 2 2 2 2 9 5" xfId="13731"/>
    <cellStyle name="Normal 3 2 2 2 2 3" xfId="13732"/>
    <cellStyle name="Normal 3 2 2 2 2 3 10" xfId="13733"/>
    <cellStyle name="Normal 3 2 2 2 2 3 2" xfId="13734"/>
    <cellStyle name="Normal 3 2 2 2 2 3 2 2" xfId="13735"/>
    <cellStyle name="Normal 3 2 2 2 2 3 2 2 2" xfId="13736"/>
    <cellStyle name="Normal 3 2 2 2 2 3 2 2 2 2" xfId="13737"/>
    <cellStyle name="Normal 3 2 2 2 2 3 2 2 2 2 2" xfId="13738"/>
    <cellStyle name="Normal 3 2 2 2 2 3 2 2 2 2 2 2" xfId="13739"/>
    <cellStyle name="Normal 3 2 2 2 2 3 2 2 2 2 2 2 2" xfId="13740"/>
    <cellStyle name="Normal 3 2 2 2 2 3 2 2 2 2 2 3" xfId="13741"/>
    <cellStyle name="Normal 3 2 2 2 2 3 2 2 2 2 3" xfId="13742"/>
    <cellStyle name="Normal 3 2 2 2 2 3 2 2 2 2 3 2" xfId="13743"/>
    <cellStyle name="Normal 3 2 2 2 2 3 2 2 2 2 4" xfId="13744"/>
    <cellStyle name="Normal 3 2 2 2 2 3 2 2 2 3" xfId="13745"/>
    <cellStyle name="Normal 3 2 2 2 2 3 2 2 2 3 2" xfId="13746"/>
    <cellStyle name="Normal 3 2 2 2 2 3 2 2 2 3 2 2" xfId="13747"/>
    <cellStyle name="Normal 3 2 2 2 2 3 2 2 2 3 3" xfId="13748"/>
    <cellStyle name="Normal 3 2 2 2 2 3 2 2 2 4" xfId="13749"/>
    <cellStyle name="Normal 3 2 2 2 2 3 2 2 2 4 2" xfId="13750"/>
    <cellStyle name="Normal 3 2 2 2 2 3 2 2 2 5" xfId="13751"/>
    <cellStyle name="Normal 3 2 2 2 2 3 2 2 3" xfId="13752"/>
    <cellStyle name="Normal 3 2 2 2 2 3 2 2 3 2" xfId="13753"/>
    <cellStyle name="Normal 3 2 2 2 2 3 2 2 3 2 2" xfId="13754"/>
    <cellStyle name="Normal 3 2 2 2 2 3 2 2 3 2 2 2" xfId="13755"/>
    <cellStyle name="Normal 3 2 2 2 2 3 2 2 3 2 3" xfId="13756"/>
    <cellStyle name="Normal 3 2 2 2 2 3 2 2 3 3" xfId="13757"/>
    <cellStyle name="Normal 3 2 2 2 2 3 2 2 3 3 2" xfId="13758"/>
    <cellStyle name="Normal 3 2 2 2 2 3 2 2 3 4" xfId="13759"/>
    <cellStyle name="Normal 3 2 2 2 2 3 2 2 4" xfId="13760"/>
    <cellStyle name="Normal 3 2 2 2 2 3 2 2 4 2" xfId="13761"/>
    <cellStyle name="Normal 3 2 2 2 2 3 2 2 4 2 2" xfId="13762"/>
    <cellStyle name="Normal 3 2 2 2 2 3 2 2 4 2 2 2" xfId="13763"/>
    <cellStyle name="Normal 3 2 2 2 2 3 2 2 4 2 3" xfId="13764"/>
    <cellStyle name="Normal 3 2 2 2 2 3 2 2 4 3" xfId="13765"/>
    <cellStyle name="Normal 3 2 2 2 2 3 2 2 4 3 2" xfId="13766"/>
    <cellStyle name="Normal 3 2 2 2 2 3 2 2 4 4" xfId="13767"/>
    <cellStyle name="Normal 3 2 2 2 2 3 2 2 5" xfId="13768"/>
    <cellStyle name="Normal 3 2 2 2 2 3 2 2 5 2" xfId="13769"/>
    <cellStyle name="Normal 3 2 2 2 2 3 2 2 5 2 2" xfId="13770"/>
    <cellStyle name="Normal 3 2 2 2 2 3 2 2 5 3" xfId="13771"/>
    <cellStyle name="Normal 3 2 2 2 2 3 2 2 6" xfId="13772"/>
    <cellStyle name="Normal 3 2 2 2 2 3 2 2 6 2" xfId="13773"/>
    <cellStyle name="Normal 3 2 2 2 2 3 2 2 7" xfId="13774"/>
    <cellStyle name="Normal 3 2 2 2 2 3 2 2 7 2" xfId="13775"/>
    <cellStyle name="Normal 3 2 2 2 2 3 2 2 8" xfId="13776"/>
    <cellStyle name="Normal 3 2 2 2 2 3 2 3" xfId="13777"/>
    <cellStyle name="Normal 3 2 2 2 2 3 2 3 2" xfId="13778"/>
    <cellStyle name="Normal 3 2 2 2 2 3 2 3 2 2" xfId="13779"/>
    <cellStyle name="Normal 3 2 2 2 2 3 2 3 2 2 2" xfId="13780"/>
    <cellStyle name="Normal 3 2 2 2 2 3 2 3 2 2 2 2" xfId="13781"/>
    <cellStyle name="Normal 3 2 2 2 2 3 2 3 2 2 3" xfId="13782"/>
    <cellStyle name="Normal 3 2 2 2 2 3 2 3 2 3" xfId="13783"/>
    <cellStyle name="Normal 3 2 2 2 2 3 2 3 2 3 2" xfId="13784"/>
    <cellStyle name="Normal 3 2 2 2 2 3 2 3 2 4" xfId="13785"/>
    <cellStyle name="Normal 3 2 2 2 2 3 2 3 3" xfId="13786"/>
    <cellStyle name="Normal 3 2 2 2 2 3 2 3 3 2" xfId="13787"/>
    <cellStyle name="Normal 3 2 2 2 2 3 2 3 3 2 2" xfId="13788"/>
    <cellStyle name="Normal 3 2 2 2 2 3 2 3 3 3" xfId="13789"/>
    <cellStyle name="Normal 3 2 2 2 2 3 2 3 4" xfId="13790"/>
    <cellStyle name="Normal 3 2 2 2 2 3 2 3 4 2" xfId="13791"/>
    <cellStyle name="Normal 3 2 2 2 2 3 2 3 5" xfId="13792"/>
    <cellStyle name="Normal 3 2 2 2 2 3 2 4" xfId="13793"/>
    <cellStyle name="Normal 3 2 2 2 2 3 2 4 2" xfId="13794"/>
    <cellStyle name="Normal 3 2 2 2 2 3 2 4 2 2" xfId="13795"/>
    <cellStyle name="Normal 3 2 2 2 2 3 2 4 2 2 2" xfId="13796"/>
    <cellStyle name="Normal 3 2 2 2 2 3 2 4 2 3" xfId="13797"/>
    <cellStyle name="Normal 3 2 2 2 2 3 2 4 3" xfId="13798"/>
    <cellStyle name="Normal 3 2 2 2 2 3 2 4 3 2" xfId="13799"/>
    <cellStyle name="Normal 3 2 2 2 2 3 2 4 4" xfId="13800"/>
    <cellStyle name="Normal 3 2 2 2 2 3 2 5" xfId="13801"/>
    <cellStyle name="Normal 3 2 2 2 2 3 2 5 2" xfId="13802"/>
    <cellStyle name="Normal 3 2 2 2 2 3 2 5 2 2" xfId="13803"/>
    <cellStyle name="Normal 3 2 2 2 2 3 2 5 2 2 2" xfId="13804"/>
    <cellStyle name="Normal 3 2 2 2 2 3 2 5 2 3" xfId="13805"/>
    <cellStyle name="Normal 3 2 2 2 2 3 2 5 3" xfId="13806"/>
    <cellStyle name="Normal 3 2 2 2 2 3 2 5 3 2" xfId="13807"/>
    <cellStyle name="Normal 3 2 2 2 2 3 2 5 4" xfId="13808"/>
    <cellStyle name="Normal 3 2 2 2 2 3 2 6" xfId="13809"/>
    <cellStyle name="Normal 3 2 2 2 2 3 2 6 2" xfId="13810"/>
    <cellStyle name="Normal 3 2 2 2 2 3 2 6 2 2" xfId="13811"/>
    <cellStyle name="Normal 3 2 2 2 2 3 2 6 3" xfId="13812"/>
    <cellStyle name="Normal 3 2 2 2 2 3 2 7" xfId="13813"/>
    <cellStyle name="Normal 3 2 2 2 2 3 2 7 2" xfId="13814"/>
    <cellStyle name="Normal 3 2 2 2 2 3 2 8" xfId="13815"/>
    <cellStyle name="Normal 3 2 2 2 2 3 2 8 2" xfId="13816"/>
    <cellStyle name="Normal 3 2 2 2 2 3 2 9" xfId="13817"/>
    <cellStyle name="Normal 3 2 2 2 2 3 3" xfId="13818"/>
    <cellStyle name="Normal 3 2 2 2 2 3 3 2" xfId="13819"/>
    <cellStyle name="Normal 3 2 2 2 2 3 3 2 2" xfId="13820"/>
    <cellStyle name="Normal 3 2 2 2 2 3 3 2 2 2" xfId="13821"/>
    <cellStyle name="Normal 3 2 2 2 2 3 3 2 2 2 2" xfId="13822"/>
    <cellStyle name="Normal 3 2 2 2 2 3 3 2 2 2 2 2" xfId="13823"/>
    <cellStyle name="Normal 3 2 2 2 2 3 3 2 2 2 3" xfId="13824"/>
    <cellStyle name="Normal 3 2 2 2 2 3 3 2 2 3" xfId="13825"/>
    <cellStyle name="Normal 3 2 2 2 2 3 3 2 2 3 2" xfId="13826"/>
    <cellStyle name="Normal 3 2 2 2 2 3 3 2 2 4" xfId="13827"/>
    <cellStyle name="Normal 3 2 2 2 2 3 3 2 3" xfId="13828"/>
    <cellStyle name="Normal 3 2 2 2 2 3 3 2 3 2" xfId="13829"/>
    <cellStyle name="Normal 3 2 2 2 2 3 3 2 3 2 2" xfId="13830"/>
    <cellStyle name="Normal 3 2 2 2 2 3 3 2 3 3" xfId="13831"/>
    <cellStyle name="Normal 3 2 2 2 2 3 3 2 4" xfId="13832"/>
    <cellStyle name="Normal 3 2 2 2 2 3 3 2 4 2" xfId="13833"/>
    <cellStyle name="Normal 3 2 2 2 2 3 3 2 5" xfId="13834"/>
    <cellStyle name="Normal 3 2 2 2 2 3 3 3" xfId="13835"/>
    <cellStyle name="Normal 3 2 2 2 2 3 3 3 2" xfId="13836"/>
    <cellStyle name="Normal 3 2 2 2 2 3 3 3 2 2" xfId="13837"/>
    <cellStyle name="Normal 3 2 2 2 2 3 3 3 2 2 2" xfId="13838"/>
    <cellStyle name="Normal 3 2 2 2 2 3 3 3 2 3" xfId="13839"/>
    <cellStyle name="Normal 3 2 2 2 2 3 3 3 3" xfId="13840"/>
    <cellStyle name="Normal 3 2 2 2 2 3 3 3 3 2" xfId="13841"/>
    <cellStyle name="Normal 3 2 2 2 2 3 3 3 4" xfId="13842"/>
    <cellStyle name="Normal 3 2 2 2 2 3 3 4" xfId="13843"/>
    <cellStyle name="Normal 3 2 2 2 2 3 3 4 2" xfId="13844"/>
    <cellStyle name="Normal 3 2 2 2 2 3 3 4 2 2" xfId="13845"/>
    <cellStyle name="Normal 3 2 2 2 2 3 3 4 2 2 2" xfId="13846"/>
    <cellStyle name="Normal 3 2 2 2 2 3 3 4 2 3" xfId="13847"/>
    <cellStyle name="Normal 3 2 2 2 2 3 3 4 3" xfId="13848"/>
    <cellStyle name="Normal 3 2 2 2 2 3 3 4 3 2" xfId="13849"/>
    <cellStyle name="Normal 3 2 2 2 2 3 3 4 4" xfId="13850"/>
    <cellStyle name="Normal 3 2 2 2 2 3 3 5" xfId="13851"/>
    <cellStyle name="Normal 3 2 2 2 2 3 3 5 2" xfId="13852"/>
    <cellStyle name="Normal 3 2 2 2 2 3 3 5 2 2" xfId="13853"/>
    <cellStyle name="Normal 3 2 2 2 2 3 3 5 3" xfId="13854"/>
    <cellStyle name="Normal 3 2 2 2 2 3 3 6" xfId="13855"/>
    <cellStyle name="Normal 3 2 2 2 2 3 3 6 2" xfId="13856"/>
    <cellStyle name="Normal 3 2 2 2 2 3 3 7" xfId="13857"/>
    <cellStyle name="Normal 3 2 2 2 2 3 3 7 2" xfId="13858"/>
    <cellStyle name="Normal 3 2 2 2 2 3 3 8" xfId="13859"/>
    <cellStyle name="Normal 3 2 2 2 2 3 4" xfId="13860"/>
    <cellStyle name="Normal 3 2 2 2 2 3 4 2" xfId="13861"/>
    <cellStyle name="Normal 3 2 2 2 2 3 4 2 2" xfId="13862"/>
    <cellStyle name="Normal 3 2 2 2 2 3 4 2 2 2" xfId="13863"/>
    <cellStyle name="Normal 3 2 2 2 2 3 4 2 2 2 2" xfId="13864"/>
    <cellStyle name="Normal 3 2 2 2 2 3 4 2 2 3" xfId="13865"/>
    <cellStyle name="Normal 3 2 2 2 2 3 4 2 3" xfId="13866"/>
    <cellStyle name="Normal 3 2 2 2 2 3 4 2 3 2" xfId="13867"/>
    <cellStyle name="Normal 3 2 2 2 2 3 4 2 4" xfId="13868"/>
    <cellStyle name="Normal 3 2 2 2 2 3 4 3" xfId="13869"/>
    <cellStyle name="Normal 3 2 2 2 2 3 4 3 2" xfId="13870"/>
    <cellStyle name="Normal 3 2 2 2 2 3 4 3 2 2" xfId="13871"/>
    <cellStyle name="Normal 3 2 2 2 2 3 4 3 3" xfId="13872"/>
    <cellStyle name="Normal 3 2 2 2 2 3 4 4" xfId="13873"/>
    <cellStyle name="Normal 3 2 2 2 2 3 4 4 2" xfId="13874"/>
    <cellStyle name="Normal 3 2 2 2 2 3 4 5" xfId="13875"/>
    <cellStyle name="Normal 3 2 2 2 2 3 5" xfId="13876"/>
    <cellStyle name="Normal 3 2 2 2 2 3 5 2" xfId="13877"/>
    <cellStyle name="Normal 3 2 2 2 2 3 5 2 2" xfId="13878"/>
    <cellStyle name="Normal 3 2 2 2 2 3 5 2 2 2" xfId="13879"/>
    <cellStyle name="Normal 3 2 2 2 2 3 5 2 3" xfId="13880"/>
    <cellStyle name="Normal 3 2 2 2 2 3 5 3" xfId="13881"/>
    <cellStyle name="Normal 3 2 2 2 2 3 5 3 2" xfId="13882"/>
    <cellStyle name="Normal 3 2 2 2 2 3 5 4" xfId="13883"/>
    <cellStyle name="Normal 3 2 2 2 2 3 6" xfId="13884"/>
    <cellStyle name="Normal 3 2 2 2 2 3 6 2" xfId="13885"/>
    <cellStyle name="Normal 3 2 2 2 2 3 6 2 2" xfId="13886"/>
    <cellStyle name="Normal 3 2 2 2 2 3 6 2 2 2" xfId="13887"/>
    <cellStyle name="Normal 3 2 2 2 2 3 6 2 3" xfId="13888"/>
    <cellStyle name="Normal 3 2 2 2 2 3 6 3" xfId="13889"/>
    <cellStyle name="Normal 3 2 2 2 2 3 6 3 2" xfId="13890"/>
    <cellStyle name="Normal 3 2 2 2 2 3 6 4" xfId="13891"/>
    <cellStyle name="Normal 3 2 2 2 2 3 7" xfId="13892"/>
    <cellStyle name="Normal 3 2 2 2 2 3 7 2" xfId="13893"/>
    <cellStyle name="Normal 3 2 2 2 2 3 7 2 2" xfId="13894"/>
    <cellStyle name="Normal 3 2 2 2 2 3 7 3" xfId="13895"/>
    <cellStyle name="Normal 3 2 2 2 2 3 8" xfId="13896"/>
    <cellStyle name="Normal 3 2 2 2 2 3 8 2" xfId="13897"/>
    <cellStyle name="Normal 3 2 2 2 2 3 9" xfId="13898"/>
    <cellStyle name="Normal 3 2 2 2 2 3 9 2" xfId="13899"/>
    <cellStyle name="Normal 3 2 2 2 2 4" xfId="13900"/>
    <cellStyle name="Normal 3 2 2 2 2 4 10" xfId="13901"/>
    <cellStyle name="Normal 3 2 2 2 2 4 2" xfId="13902"/>
    <cellStyle name="Normal 3 2 2 2 2 4 2 2" xfId="13903"/>
    <cellStyle name="Normal 3 2 2 2 2 4 2 2 2" xfId="13904"/>
    <cellStyle name="Normal 3 2 2 2 2 4 2 2 2 2" xfId="13905"/>
    <cellStyle name="Normal 3 2 2 2 2 4 2 2 2 2 2" xfId="13906"/>
    <cellStyle name="Normal 3 2 2 2 2 4 2 2 2 2 2 2" xfId="13907"/>
    <cellStyle name="Normal 3 2 2 2 2 4 2 2 2 2 2 2 2" xfId="13908"/>
    <cellStyle name="Normal 3 2 2 2 2 4 2 2 2 2 2 3" xfId="13909"/>
    <cellStyle name="Normal 3 2 2 2 2 4 2 2 2 2 3" xfId="13910"/>
    <cellStyle name="Normal 3 2 2 2 2 4 2 2 2 2 3 2" xfId="13911"/>
    <cellStyle name="Normal 3 2 2 2 2 4 2 2 2 2 4" xfId="13912"/>
    <cellStyle name="Normal 3 2 2 2 2 4 2 2 2 3" xfId="13913"/>
    <cellStyle name="Normal 3 2 2 2 2 4 2 2 2 3 2" xfId="13914"/>
    <cellStyle name="Normal 3 2 2 2 2 4 2 2 2 3 2 2" xfId="13915"/>
    <cellStyle name="Normal 3 2 2 2 2 4 2 2 2 3 3" xfId="13916"/>
    <cellStyle name="Normal 3 2 2 2 2 4 2 2 2 4" xfId="13917"/>
    <cellStyle name="Normal 3 2 2 2 2 4 2 2 2 4 2" xfId="13918"/>
    <cellStyle name="Normal 3 2 2 2 2 4 2 2 2 5" xfId="13919"/>
    <cellStyle name="Normal 3 2 2 2 2 4 2 2 3" xfId="13920"/>
    <cellStyle name="Normal 3 2 2 2 2 4 2 2 3 2" xfId="13921"/>
    <cellStyle name="Normal 3 2 2 2 2 4 2 2 3 2 2" xfId="13922"/>
    <cellStyle name="Normal 3 2 2 2 2 4 2 2 3 2 2 2" xfId="13923"/>
    <cellStyle name="Normal 3 2 2 2 2 4 2 2 3 2 3" xfId="13924"/>
    <cellStyle name="Normal 3 2 2 2 2 4 2 2 3 3" xfId="13925"/>
    <cellStyle name="Normal 3 2 2 2 2 4 2 2 3 3 2" xfId="13926"/>
    <cellStyle name="Normal 3 2 2 2 2 4 2 2 3 4" xfId="13927"/>
    <cellStyle name="Normal 3 2 2 2 2 4 2 2 4" xfId="13928"/>
    <cellStyle name="Normal 3 2 2 2 2 4 2 2 4 2" xfId="13929"/>
    <cellStyle name="Normal 3 2 2 2 2 4 2 2 4 2 2" xfId="13930"/>
    <cellStyle name="Normal 3 2 2 2 2 4 2 2 4 2 2 2" xfId="13931"/>
    <cellStyle name="Normal 3 2 2 2 2 4 2 2 4 2 3" xfId="13932"/>
    <cellStyle name="Normal 3 2 2 2 2 4 2 2 4 3" xfId="13933"/>
    <cellStyle name="Normal 3 2 2 2 2 4 2 2 4 3 2" xfId="13934"/>
    <cellStyle name="Normal 3 2 2 2 2 4 2 2 4 4" xfId="13935"/>
    <cellStyle name="Normal 3 2 2 2 2 4 2 2 5" xfId="13936"/>
    <cellStyle name="Normal 3 2 2 2 2 4 2 2 5 2" xfId="13937"/>
    <cellStyle name="Normal 3 2 2 2 2 4 2 2 5 2 2" xfId="13938"/>
    <cellStyle name="Normal 3 2 2 2 2 4 2 2 5 3" xfId="13939"/>
    <cellStyle name="Normal 3 2 2 2 2 4 2 2 6" xfId="13940"/>
    <cellStyle name="Normal 3 2 2 2 2 4 2 2 6 2" xfId="13941"/>
    <cellStyle name="Normal 3 2 2 2 2 4 2 2 7" xfId="13942"/>
    <cellStyle name="Normal 3 2 2 2 2 4 2 2 7 2" xfId="13943"/>
    <cellStyle name="Normal 3 2 2 2 2 4 2 2 8" xfId="13944"/>
    <cellStyle name="Normal 3 2 2 2 2 4 2 3" xfId="13945"/>
    <cellStyle name="Normal 3 2 2 2 2 4 2 3 2" xfId="13946"/>
    <cellStyle name="Normal 3 2 2 2 2 4 2 3 2 2" xfId="13947"/>
    <cellStyle name="Normal 3 2 2 2 2 4 2 3 2 2 2" xfId="13948"/>
    <cellStyle name="Normal 3 2 2 2 2 4 2 3 2 2 2 2" xfId="13949"/>
    <cellStyle name="Normal 3 2 2 2 2 4 2 3 2 2 3" xfId="13950"/>
    <cellStyle name="Normal 3 2 2 2 2 4 2 3 2 3" xfId="13951"/>
    <cellStyle name="Normal 3 2 2 2 2 4 2 3 2 3 2" xfId="13952"/>
    <cellStyle name="Normal 3 2 2 2 2 4 2 3 2 4" xfId="13953"/>
    <cellStyle name="Normal 3 2 2 2 2 4 2 3 3" xfId="13954"/>
    <cellStyle name="Normal 3 2 2 2 2 4 2 3 3 2" xfId="13955"/>
    <cellStyle name="Normal 3 2 2 2 2 4 2 3 3 2 2" xfId="13956"/>
    <cellStyle name="Normal 3 2 2 2 2 4 2 3 3 3" xfId="13957"/>
    <cellStyle name="Normal 3 2 2 2 2 4 2 3 4" xfId="13958"/>
    <cellStyle name="Normal 3 2 2 2 2 4 2 3 4 2" xfId="13959"/>
    <cellStyle name="Normal 3 2 2 2 2 4 2 3 5" xfId="13960"/>
    <cellStyle name="Normal 3 2 2 2 2 4 2 4" xfId="13961"/>
    <cellStyle name="Normal 3 2 2 2 2 4 2 4 2" xfId="13962"/>
    <cellStyle name="Normal 3 2 2 2 2 4 2 4 2 2" xfId="13963"/>
    <cellStyle name="Normal 3 2 2 2 2 4 2 4 2 2 2" xfId="13964"/>
    <cellStyle name="Normal 3 2 2 2 2 4 2 4 2 3" xfId="13965"/>
    <cellStyle name="Normal 3 2 2 2 2 4 2 4 3" xfId="13966"/>
    <cellStyle name="Normal 3 2 2 2 2 4 2 4 3 2" xfId="13967"/>
    <cellStyle name="Normal 3 2 2 2 2 4 2 4 4" xfId="13968"/>
    <cellStyle name="Normal 3 2 2 2 2 4 2 5" xfId="13969"/>
    <cellStyle name="Normal 3 2 2 2 2 4 2 5 2" xfId="13970"/>
    <cellStyle name="Normal 3 2 2 2 2 4 2 5 2 2" xfId="13971"/>
    <cellStyle name="Normal 3 2 2 2 2 4 2 5 2 2 2" xfId="13972"/>
    <cellStyle name="Normal 3 2 2 2 2 4 2 5 2 3" xfId="13973"/>
    <cellStyle name="Normal 3 2 2 2 2 4 2 5 3" xfId="13974"/>
    <cellStyle name="Normal 3 2 2 2 2 4 2 5 3 2" xfId="13975"/>
    <cellStyle name="Normal 3 2 2 2 2 4 2 5 4" xfId="13976"/>
    <cellStyle name="Normal 3 2 2 2 2 4 2 6" xfId="13977"/>
    <cellStyle name="Normal 3 2 2 2 2 4 2 6 2" xfId="13978"/>
    <cellStyle name="Normal 3 2 2 2 2 4 2 6 2 2" xfId="13979"/>
    <cellStyle name="Normal 3 2 2 2 2 4 2 6 3" xfId="13980"/>
    <cellStyle name="Normal 3 2 2 2 2 4 2 7" xfId="13981"/>
    <cellStyle name="Normal 3 2 2 2 2 4 2 7 2" xfId="13982"/>
    <cellStyle name="Normal 3 2 2 2 2 4 2 8" xfId="13983"/>
    <cellStyle name="Normal 3 2 2 2 2 4 2 8 2" xfId="13984"/>
    <cellStyle name="Normal 3 2 2 2 2 4 2 9" xfId="13985"/>
    <cellStyle name="Normal 3 2 2 2 2 4 3" xfId="13986"/>
    <cellStyle name="Normal 3 2 2 2 2 4 3 2" xfId="13987"/>
    <cellStyle name="Normal 3 2 2 2 2 4 3 2 2" xfId="13988"/>
    <cellStyle name="Normal 3 2 2 2 2 4 3 2 2 2" xfId="13989"/>
    <cellStyle name="Normal 3 2 2 2 2 4 3 2 2 2 2" xfId="13990"/>
    <cellStyle name="Normal 3 2 2 2 2 4 3 2 2 2 2 2" xfId="13991"/>
    <cellStyle name="Normal 3 2 2 2 2 4 3 2 2 2 3" xfId="13992"/>
    <cellStyle name="Normal 3 2 2 2 2 4 3 2 2 3" xfId="13993"/>
    <cellStyle name="Normal 3 2 2 2 2 4 3 2 2 3 2" xfId="13994"/>
    <cellStyle name="Normal 3 2 2 2 2 4 3 2 2 4" xfId="13995"/>
    <cellStyle name="Normal 3 2 2 2 2 4 3 2 3" xfId="13996"/>
    <cellStyle name="Normal 3 2 2 2 2 4 3 2 3 2" xfId="13997"/>
    <cellStyle name="Normal 3 2 2 2 2 4 3 2 3 2 2" xfId="13998"/>
    <cellStyle name="Normal 3 2 2 2 2 4 3 2 3 3" xfId="13999"/>
    <cellStyle name="Normal 3 2 2 2 2 4 3 2 4" xfId="14000"/>
    <cellStyle name="Normal 3 2 2 2 2 4 3 2 4 2" xfId="14001"/>
    <cellStyle name="Normal 3 2 2 2 2 4 3 2 5" xfId="14002"/>
    <cellStyle name="Normal 3 2 2 2 2 4 3 3" xfId="14003"/>
    <cellStyle name="Normal 3 2 2 2 2 4 3 3 2" xfId="14004"/>
    <cellStyle name="Normal 3 2 2 2 2 4 3 3 2 2" xfId="14005"/>
    <cellStyle name="Normal 3 2 2 2 2 4 3 3 2 2 2" xfId="14006"/>
    <cellStyle name="Normal 3 2 2 2 2 4 3 3 2 3" xfId="14007"/>
    <cellStyle name="Normal 3 2 2 2 2 4 3 3 3" xfId="14008"/>
    <cellStyle name="Normal 3 2 2 2 2 4 3 3 3 2" xfId="14009"/>
    <cellStyle name="Normal 3 2 2 2 2 4 3 3 4" xfId="14010"/>
    <cellStyle name="Normal 3 2 2 2 2 4 3 4" xfId="14011"/>
    <cellStyle name="Normal 3 2 2 2 2 4 3 4 2" xfId="14012"/>
    <cellStyle name="Normal 3 2 2 2 2 4 3 4 2 2" xfId="14013"/>
    <cellStyle name="Normal 3 2 2 2 2 4 3 4 2 2 2" xfId="14014"/>
    <cellStyle name="Normal 3 2 2 2 2 4 3 4 2 3" xfId="14015"/>
    <cellStyle name="Normal 3 2 2 2 2 4 3 4 3" xfId="14016"/>
    <cellStyle name="Normal 3 2 2 2 2 4 3 4 3 2" xfId="14017"/>
    <cellStyle name="Normal 3 2 2 2 2 4 3 4 4" xfId="14018"/>
    <cellStyle name="Normal 3 2 2 2 2 4 3 5" xfId="14019"/>
    <cellStyle name="Normal 3 2 2 2 2 4 3 5 2" xfId="14020"/>
    <cellStyle name="Normal 3 2 2 2 2 4 3 5 2 2" xfId="14021"/>
    <cellStyle name="Normal 3 2 2 2 2 4 3 5 3" xfId="14022"/>
    <cellStyle name="Normal 3 2 2 2 2 4 3 6" xfId="14023"/>
    <cellStyle name="Normal 3 2 2 2 2 4 3 6 2" xfId="14024"/>
    <cellStyle name="Normal 3 2 2 2 2 4 3 7" xfId="14025"/>
    <cellStyle name="Normal 3 2 2 2 2 4 3 7 2" xfId="14026"/>
    <cellStyle name="Normal 3 2 2 2 2 4 3 8" xfId="14027"/>
    <cellStyle name="Normal 3 2 2 2 2 4 4" xfId="14028"/>
    <cellStyle name="Normal 3 2 2 2 2 4 4 2" xfId="14029"/>
    <cellStyle name="Normal 3 2 2 2 2 4 4 2 2" xfId="14030"/>
    <cellStyle name="Normal 3 2 2 2 2 4 4 2 2 2" xfId="14031"/>
    <cellStyle name="Normal 3 2 2 2 2 4 4 2 2 2 2" xfId="14032"/>
    <cellStyle name="Normal 3 2 2 2 2 4 4 2 2 3" xfId="14033"/>
    <cellStyle name="Normal 3 2 2 2 2 4 4 2 3" xfId="14034"/>
    <cellStyle name="Normal 3 2 2 2 2 4 4 2 3 2" xfId="14035"/>
    <cellStyle name="Normal 3 2 2 2 2 4 4 2 4" xfId="14036"/>
    <cellStyle name="Normal 3 2 2 2 2 4 4 3" xfId="14037"/>
    <cellStyle name="Normal 3 2 2 2 2 4 4 3 2" xfId="14038"/>
    <cellStyle name="Normal 3 2 2 2 2 4 4 3 2 2" xfId="14039"/>
    <cellStyle name="Normal 3 2 2 2 2 4 4 3 3" xfId="14040"/>
    <cellStyle name="Normal 3 2 2 2 2 4 4 4" xfId="14041"/>
    <cellStyle name="Normal 3 2 2 2 2 4 4 4 2" xfId="14042"/>
    <cellStyle name="Normal 3 2 2 2 2 4 4 5" xfId="14043"/>
    <cellStyle name="Normal 3 2 2 2 2 4 5" xfId="14044"/>
    <cellStyle name="Normal 3 2 2 2 2 4 5 2" xfId="14045"/>
    <cellStyle name="Normal 3 2 2 2 2 4 5 2 2" xfId="14046"/>
    <cellStyle name="Normal 3 2 2 2 2 4 5 2 2 2" xfId="14047"/>
    <cellStyle name="Normal 3 2 2 2 2 4 5 2 3" xfId="14048"/>
    <cellStyle name="Normal 3 2 2 2 2 4 5 3" xfId="14049"/>
    <cellStyle name="Normal 3 2 2 2 2 4 5 3 2" xfId="14050"/>
    <cellStyle name="Normal 3 2 2 2 2 4 5 4" xfId="14051"/>
    <cellStyle name="Normal 3 2 2 2 2 4 6" xfId="14052"/>
    <cellStyle name="Normal 3 2 2 2 2 4 6 2" xfId="14053"/>
    <cellStyle name="Normal 3 2 2 2 2 4 6 2 2" xfId="14054"/>
    <cellStyle name="Normal 3 2 2 2 2 4 6 2 2 2" xfId="14055"/>
    <cellStyle name="Normal 3 2 2 2 2 4 6 2 3" xfId="14056"/>
    <cellStyle name="Normal 3 2 2 2 2 4 6 3" xfId="14057"/>
    <cellStyle name="Normal 3 2 2 2 2 4 6 3 2" xfId="14058"/>
    <cellStyle name="Normal 3 2 2 2 2 4 6 4" xfId="14059"/>
    <cellStyle name="Normal 3 2 2 2 2 4 7" xfId="14060"/>
    <cellStyle name="Normal 3 2 2 2 2 4 7 2" xfId="14061"/>
    <cellStyle name="Normal 3 2 2 2 2 4 7 2 2" xfId="14062"/>
    <cellStyle name="Normal 3 2 2 2 2 4 7 3" xfId="14063"/>
    <cellStyle name="Normal 3 2 2 2 2 4 8" xfId="14064"/>
    <cellStyle name="Normal 3 2 2 2 2 4 8 2" xfId="14065"/>
    <cellStyle name="Normal 3 2 2 2 2 4 9" xfId="14066"/>
    <cellStyle name="Normal 3 2 2 2 2 4 9 2" xfId="14067"/>
    <cellStyle name="Normal 3 2 2 2 2 5" xfId="14068"/>
    <cellStyle name="Normal 3 2 2 2 2 5 10" xfId="14069"/>
    <cellStyle name="Normal 3 2 2 2 2 5 2" xfId="14070"/>
    <cellStyle name="Normal 3 2 2 2 2 5 2 2" xfId="14071"/>
    <cellStyle name="Normal 3 2 2 2 2 5 2 2 2" xfId="14072"/>
    <cellStyle name="Normal 3 2 2 2 2 5 2 2 2 2" xfId="14073"/>
    <cellStyle name="Normal 3 2 2 2 2 5 2 2 2 2 2" xfId="14074"/>
    <cellStyle name="Normal 3 2 2 2 2 5 2 2 2 2 2 2" xfId="14075"/>
    <cellStyle name="Normal 3 2 2 2 2 5 2 2 2 2 2 2 2" xfId="14076"/>
    <cellStyle name="Normal 3 2 2 2 2 5 2 2 2 2 2 3" xfId="14077"/>
    <cellStyle name="Normal 3 2 2 2 2 5 2 2 2 2 3" xfId="14078"/>
    <cellStyle name="Normal 3 2 2 2 2 5 2 2 2 2 3 2" xfId="14079"/>
    <cellStyle name="Normal 3 2 2 2 2 5 2 2 2 2 4" xfId="14080"/>
    <cellStyle name="Normal 3 2 2 2 2 5 2 2 2 3" xfId="14081"/>
    <cellStyle name="Normal 3 2 2 2 2 5 2 2 2 3 2" xfId="14082"/>
    <cellStyle name="Normal 3 2 2 2 2 5 2 2 2 3 2 2" xfId="14083"/>
    <cellStyle name="Normal 3 2 2 2 2 5 2 2 2 3 3" xfId="14084"/>
    <cellStyle name="Normal 3 2 2 2 2 5 2 2 2 4" xfId="14085"/>
    <cellStyle name="Normal 3 2 2 2 2 5 2 2 2 4 2" xfId="14086"/>
    <cellStyle name="Normal 3 2 2 2 2 5 2 2 2 5" xfId="14087"/>
    <cellStyle name="Normal 3 2 2 2 2 5 2 2 3" xfId="14088"/>
    <cellStyle name="Normal 3 2 2 2 2 5 2 2 3 2" xfId="14089"/>
    <cellStyle name="Normal 3 2 2 2 2 5 2 2 3 2 2" xfId="14090"/>
    <cellStyle name="Normal 3 2 2 2 2 5 2 2 3 2 2 2" xfId="14091"/>
    <cellStyle name="Normal 3 2 2 2 2 5 2 2 3 2 3" xfId="14092"/>
    <cellStyle name="Normal 3 2 2 2 2 5 2 2 3 3" xfId="14093"/>
    <cellStyle name="Normal 3 2 2 2 2 5 2 2 3 3 2" xfId="14094"/>
    <cellStyle name="Normal 3 2 2 2 2 5 2 2 3 4" xfId="14095"/>
    <cellStyle name="Normal 3 2 2 2 2 5 2 2 4" xfId="14096"/>
    <cellStyle name="Normal 3 2 2 2 2 5 2 2 4 2" xfId="14097"/>
    <cellStyle name="Normal 3 2 2 2 2 5 2 2 4 2 2" xfId="14098"/>
    <cellStyle name="Normal 3 2 2 2 2 5 2 2 4 2 2 2" xfId="14099"/>
    <cellStyle name="Normal 3 2 2 2 2 5 2 2 4 2 3" xfId="14100"/>
    <cellStyle name="Normal 3 2 2 2 2 5 2 2 4 3" xfId="14101"/>
    <cellStyle name="Normal 3 2 2 2 2 5 2 2 4 3 2" xfId="14102"/>
    <cellStyle name="Normal 3 2 2 2 2 5 2 2 4 4" xfId="14103"/>
    <cellStyle name="Normal 3 2 2 2 2 5 2 2 5" xfId="14104"/>
    <cellStyle name="Normal 3 2 2 2 2 5 2 2 5 2" xfId="14105"/>
    <cellStyle name="Normal 3 2 2 2 2 5 2 2 5 2 2" xfId="14106"/>
    <cellStyle name="Normal 3 2 2 2 2 5 2 2 5 3" xfId="14107"/>
    <cellStyle name="Normal 3 2 2 2 2 5 2 2 6" xfId="14108"/>
    <cellStyle name="Normal 3 2 2 2 2 5 2 2 6 2" xfId="14109"/>
    <cellStyle name="Normal 3 2 2 2 2 5 2 2 7" xfId="14110"/>
    <cellStyle name="Normal 3 2 2 2 2 5 2 2 7 2" xfId="14111"/>
    <cellStyle name="Normal 3 2 2 2 2 5 2 2 8" xfId="14112"/>
    <cellStyle name="Normal 3 2 2 2 2 5 2 3" xfId="14113"/>
    <cellStyle name="Normal 3 2 2 2 2 5 2 3 2" xfId="14114"/>
    <cellStyle name="Normal 3 2 2 2 2 5 2 3 2 2" xfId="14115"/>
    <cellStyle name="Normal 3 2 2 2 2 5 2 3 2 2 2" xfId="14116"/>
    <cellStyle name="Normal 3 2 2 2 2 5 2 3 2 2 2 2" xfId="14117"/>
    <cellStyle name="Normal 3 2 2 2 2 5 2 3 2 2 3" xfId="14118"/>
    <cellStyle name="Normal 3 2 2 2 2 5 2 3 2 3" xfId="14119"/>
    <cellStyle name="Normal 3 2 2 2 2 5 2 3 2 3 2" xfId="14120"/>
    <cellStyle name="Normal 3 2 2 2 2 5 2 3 2 4" xfId="14121"/>
    <cellStyle name="Normal 3 2 2 2 2 5 2 3 3" xfId="14122"/>
    <cellStyle name="Normal 3 2 2 2 2 5 2 3 3 2" xfId="14123"/>
    <cellStyle name="Normal 3 2 2 2 2 5 2 3 3 2 2" xfId="14124"/>
    <cellStyle name="Normal 3 2 2 2 2 5 2 3 3 3" xfId="14125"/>
    <cellStyle name="Normal 3 2 2 2 2 5 2 3 4" xfId="14126"/>
    <cellStyle name="Normal 3 2 2 2 2 5 2 3 4 2" xfId="14127"/>
    <cellStyle name="Normal 3 2 2 2 2 5 2 3 5" xfId="14128"/>
    <cellStyle name="Normal 3 2 2 2 2 5 2 4" xfId="14129"/>
    <cellStyle name="Normal 3 2 2 2 2 5 2 4 2" xfId="14130"/>
    <cellStyle name="Normal 3 2 2 2 2 5 2 4 2 2" xfId="14131"/>
    <cellStyle name="Normal 3 2 2 2 2 5 2 4 2 2 2" xfId="14132"/>
    <cellStyle name="Normal 3 2 2 2 2 5 2 4 2 3" xfId="14133"/>
    <cellStyle name="Normal 3 2 2 2 2 5 2 4 3" xfId="14134"/>
    <cellStyle name="Normal 3 2 2 2 2 5 2 4 3 2" xfId="14135"/>
    <cellStyle name="Normal 3 2 2 2 2 5 2 4 4" xfId="14136"/>
    <cellStyle name="Normal 3 2 2 2 2 5 2 5" xfId="14137"/>
    <cellStyle name="Normal 3 2 2 2 2 5 2 5 2" xfId="14138"/>
    <cellStyle name="Normal 3 2 2 2 2 5 2 5 2 2" xfId="14139"/>
    <cellStyle name="Normal 3 2 2 2 2 5 2 5 2 2 2" xfId="14140"/>
    <cellStyle name="Normal 3 2 2 2 2 5 2 5 2 3" xfId="14141"/>
    <cellStyle name="Normal 3 2 2 2 2 5 2 5 3" xfId="14142"/>
    <cellStyle name="Normal 3 2 2 2 2 5 2 5 3 2" xfId="14143"/>
    <cellStyle name="Normal 3 2 2 2 2 5 2 5 4" xfId="14144"/>
    <cellStyle name="Normal 3 2 2 2 2 5 2 6" xfId="14145"/>
    <cellStyle name="Normal 3 2 2 2 2 5 2 6 2" xfId="14146"/>
    <cellStyle name="Normal 3 2 2 2 2 5 2 6 2 2" xfId="14147"/>
    <cellStyle name="Normal 3 2 2 2 2 5 2 6 3" xfId="14148"/>
    <cellStyle name="Normal 3 2 2 2 2 5 2 7" xfId="14149"/>
    <cellStyle name="Normal 3 2 2 2 2 5 2 7 2" xfId="14150"/>
    <cellStyle name="Normal 3 2 2 2 2 5 2 8" xfId="14151"/>
    <cellStyle name="Normal 3 2 2 2 2 5 2 8 2" xfId="14152"/>
    <cellStyle name="Normal 3 2 2 2 2 5 2 9" xfId="14153"/>
    <cellStyle name="Normal 3 2 2 2 2 5 3" xfId="14154"/>
    <cellStyle name="Normal 3 2 2 2 2 5 3 2" xfId="14155"/>
    <cellStyle name="Normal 3 2 2 2 2 5 3 2 2" xfId="14156"/>
    <cellStyle name="Normal 3 2 2 2 2 5 3 2 2 2" xfId="14157"/>
    <cellStyle name="Normal 3 2 2 2 2 5 3 2 2 2 2" xfId="14158"/>
    <cellStyle name="Normal 3 2 2 2 2 5 3 2 2 2 2 2" xfId="14159"/>
    <cellStyle name="Normal 3 2 2 2 2 5 3 2 2 2 3" xfId="14160"/>
    <cellStyle name="Normal 3 2 2 2 2 5 3 2 2 3" xfId="14161"/>
    <cellStyle name="Normal 3 2 2 2 2 5 3 2 2 3 2" xfId="14162"/>
    <cellStyle name="Normal 3 2 2 2 2 5 3 2 2 4" xfId="14163"/>
    <cellStyle name="Normal 3 2 2 2 2 5 3 2 3" xfId="14164"/>
    <cellStyle name="Normal 3 2 2 2 2 5 3 2 3 2" xfId="14165"/>
    <cellStyle name="Normal 3 2 2 2 2 5 3 2 3 2 2" xfId="14166"/>
    <cellStyle name="Normal 3 2 2 2 2 5 3 2 3 3" xfId="14167"/>
    <cellStyle name="Normal 3 2 2 2 2 5 3 2 4" xfId="14168"/>
    <cellStyle name="Normal 3 2 2 2 2 5 3 2 4 2" xfId="14169"/>
    <cellStyle name="Normal 3 2 2 2 2 5 3 2 5" xfId="14170"/>
    <cellStyle name="Normal 3 2 2 2 2 5 3 3" xfId="14171"/>
    <cellStyle name="Normal 3 2 2 2 2 5 3 3 2" xfId="14172"/>
    <cellStyle name="Normal 3 2 2 2 2 5 3 3 2 2" xfId="14173"/>
    <cellStyle name="Normal 3 2 2 2 2 5 3 3 2 2 2" xfId="14174"/>
    <cellStyle name="Normal 3 2 2 2 2 5 3 3 2 3" xfId="14175"/>
    <cellStyle name="Normal 3 2 2 2 2 5 3 3 3" xfId="14176"/>
    <cellStyle name="Normal 3 2 2 2 2 5 3 3 3 2" xfId="14177"/>
    <cellStyle name="Normal 3 2 2 2 2 5 3 3 4" xfId="14178"/>
    <cellStyle name="Normal 3 2 2 2 2 5 3 4" xfId="14179"/>
    <cellStyle name="Normal 3 2 2 2 2 5 3 4 2" xfId="14180"/>
    <cellStyle name="Normal 3 2 2 2 2 5 3 4 2 2" xfId="14181"/>
    <cellStyle name="Normal 3 2 2 2 2 5 3 4 2 2 2" xfId="14182"/>
    <cellStyle name="Normal 3 2 2 2 2 5 3 4 2 3" xfId="14183"/>
    <cellStyle name="Normal 3 2 2 2 2 5 3 4 3" xfId="14184"/>
    <cellStyle name="Normal 3 2 2 2 2 5 3 4 3 2" xfId="14185"/>
    <cellStyle name="Normal 3 2 2 2 2 5 3 4 4" xfId="14186"/>
    <cellStyle name="Normal 3 2 2 2 2 5 3 5" xfId="14187"/>
    <cellStyle name="Normal 3 2 2 2 2 5 3 5 2" xfId="14188"/>
    <cellStyle name="Normal 3 2 2 2 2 5 3 5 2 2" xfId="14189"/>
    <cellStyle name="Normal 3 2 2 2 2 5 3 5 3" xfId="14190"/>
    <cellStyle name="Normal 3 2 2 2 2 5 3 6" xfId="14191"/>
    <cellStyle name="Normal 3 2 2 2 2 5 3 6 2" xfId="14192"/>
    <cellStyle name="Normal 3 2 2 2 2 5 3 7" xfId="14193"/>
    <cellStyle name="Normal 3 2 2 2 2 5 3 7 2" xfId="14194"/>
    <cellStyle name="Normal 3 2 2 2 2 5 3 8" xfId="14195"/>
    <cellStyle name="Normal 3 2 2 2 2 5 4" xfId="14196"/>
    <cellStyle name="Normal 3 2 2 2 2 5 4 2" xfId="14197"/>
    <cellStyle name="Normal 3 2 2 2 2 5 4 2 2" xfId="14198"/>
    <cellStyle name="Normal 3 2 2 2 2 5 4 2 2 2" xfId="14199"/>
    <cellStyle name="Normal 3 2 2 2 2 5 4 2 2 2 2" xfId="14200"/>
    <cellStyle name="Normal 3 2 2 2 2 5 4 2 2 3" xfId="14201"/>
    <cellStyle name="Normal 3 2 2 2 2 5 4 2 3" xfId="14202"/>
    <cellStyle name="Normal 3 2 2 2 2 5 4 2 3 2" xfId="14203"/>
    <cellStyle name="Normal 3 2 2 2 2 5 4 2 4" xfId="14204"/>
    <cellStyle name="Normal 3 2 2 2 2 5 4 3" xfId="14205"/>
    <cellStyle name="Normal 3 2 2 2 2 5 4 3 2" xfId="14206"/>
    <cellStyle name="Normal 3 2 2 2 2 5 4 3 2 2" xfId="14207"/>
    <cellStyle name="Normal 3 2 2 2 2 5 4 3 3" xfId="14208"/>
    <cellStyle name="Normal 3 2 2 2 2 5 4 4" xfId="14209"/>
    <cellStyle name="Normal 3 2 2 2 2 5 4 4 2" xfId="14210"/>
    <cellStyle name="Normal 3 2 2 2 2 5 4 5" xfId="14211"/>
    <cellStyle name="Normal 3 2 2 2 2 5 5" xfId="14212"/>
    <cellStyle name="Normal 3 2 2 2 2 5 5 2" xfId="14213"/>
    <cellStyle name="Normal 3 2 2 2 2 5 5 2 2" xfId="14214"/>
    <cellStyle name="Normal 3 2 2 2 2 5 5 2 2 2" xfId="14215"/>
    <cellStyle name="Normal 3 2 2 2 2 5 5 2 3" xfId="14216"/>
    <cellStyle name="Normal 3 2 2 2 2 5 5 3" xfId="14217"/>
    <cellStyle name="Normal 3 2 2 2 2 5 5 3 2" xfId="14218"/>
    <cellStyle name="Normal 3 2 2 2 2 5 5 4" xfId="14219"/>
    <cellStyle name="Normal 3 2 2 2 2 5 6" xfId="14220"/>
    <cellStyle name="Normal 3 2 2 2 2 5 6 2" xfId="14221"/>
    <cellStyle name="Normal 3 2 2 2 2 5 6 2 2" xfId="14222"/>
    <cellStyle name="Normal 3 2 2 2 2 5 6 2 2 2" xfId="14223"/>
    <cellStyle name="Normal 3 2 2 2 2 5 6 2 3" xfId="14224"/>
    <cellStyle name="Normal 3 2 2 2 2 5 6 3" xfId="14225"/>
    <cellStyle name="Normal 3 2 2 2 2 5 6 3 2" xfId="14226"/>
    <cellStyle name="Normal 3 2 2 2 2 5 6 4" xfId="14227"/>
    <cellStyle name="Normal 3 2 2 2 2 5 7" xfId="14228"/>
    <cellStyle name="Normal 3 2 2 2 2 5 7 2" xfId="14229"/>
    <cellStyle name="Normal 3 2 2 2 2 5 7 2 2" xfId="14230"/>
    <cellStyle name="Normal 3 2 2 2 2 5 7 3" xfId="14231"/>
    <cellStyle name="Normal 3 2 2 2 2 5 8" xfId="14232"/>
    <cellStyle name="Normal 3 2 2 2 2 5 8 2" xfId="14233"/>
    <cellStyle name="Normal 3 2 2 2 2 5 9" xfId="14234"/>
    <cellStyle name="Normal 3 2 2 2 2 5 9 2" xfId="14235"/>
    <cellStyle name="Normal 3 2 2 2 2 6" xfId="14236"/>
    <cellStyle name="Normal 3 2 2 2 2 6 2" xfId="14237"/>
    <cellStyle name="Normal 3 2 2 2 2 6 2 2" xfId="14238"/>
    <cellStyle name="Normal 3 2 2 2 2 6 2 2 2" xfId="14239"/>
    <cellStyle name="Normal 3 2 2 2 2 6 2 2 2 2" xfId="14240"/>
    <cellStyle name="Normal 3 2 2 2 2 6 2 2 2 2 2" xfId="14241"/>
    <cellStyle name="Normal 3 2 2 2 2 6 2 2 2 2 2 2" xfId="14242"/>
    <cellStyle name="Normal 3 2 2 2 2 6 2 2 2 2 3" xfId="14243"/>
    <cellStyle name="Normal 3 2 2 2 2 6 2 2 2 3" xfId="14244"/>
    <cellStyle name="Normal 3 2 2 2 2 6 2 2 2 3 2" xfId="14245"/>
    <cellStyle name="Normal 3 2 2 2 2 6 2 2 2 4" xfId="14246"/>
    <cellStyle name="Normal 3 2 2 2 2 6 2 2 3" xfId="14247"/>
    <cellStyle name="Normal 3 2 2 2 2 6 2 2 3 2" xfId="14248"/>
    <cellStyle name="Normal 3 2 2 2 2 6 2 2 3 2 2" xfId="14249"/>
    <cellStyle name="Normal 3 2 2 2 2 6 2 2 3 3" xfId="14250"/>
    <cellStyle name="Normal 3 2 2 2 2 6 2 2 4" xfId="14251"/>
    <cellStyle name="Normal 3 2 2 2 2 6 2 2 4 2" xfId="14252"/>
    <cellStyle name="Normal 3 2 2 2 2 6 2 2 5" xfId="14253"/>
    <cellStyle name="Normal 3 2 2 2 2 6 2 3" xfId="14254"/>
    <cellStyle name="Normal 3 2 2 2 2 6 2 3 2" xfId="14255"/>
    <cellStyle name="Normal 3 2 2 2 2 6 2 3 2 2" xfId="14256"/>
    <cellStyle name="Normal 3 2 2 2 2 6 2 3 2 2 2" xfId="14257"/>
    <cellStyle name="Normal 3 2 2 2 2 6 2 3 2 3" xfId="14258"/>
    <cellStyle name="Normal 3 2 2 2 2 6 2 3 3" xfId="14259"/>
    <cellStyle name="Normal 3 2 2 2 2 6 2 3 3 2" xfId="14260"/>
    <cellStyle name="Normal 3 2 2 2 2 6 2 3 4" xfId="14261"/>
    <cellStyle name="Normal 3 2 2 2 2 6 2 4" xfId="14262"/>
    <cellStyle name="Normal 3 2 2 2 2 6 2 4 2" xfId="14263"/>
    <cellStyle name="Normal 3 2 2 2 2 6 2 4 2 2" xfId="14264"/>
    <cellStyle name="Normal 3 2 2 2 2 6 2 4 2 2 2" xfId="14265"/>
    <cellStyle name="Normal 3 2 2 2 2 6 2 4 2 3" xfId="14266"/>
    <cellStyle name="Normal 3 2 2 2 2 6 2 4 3" xfId="14267"/>
    <cellStyle name="Normal 3 2 2 2 2 6 2 4 3 2" xfId="14268"/>
    <cellStyle name="Normal 3 2 2 2 2 6 2 4 4" xfId="14269"/>
    <cellStyle name="Normal 3 2 2 2 2 6 2 5" xfId="14270"/>
    <cellStyle name="Normal 3 2 2 2 2 6 2 5 2" xfId="14271"/>
    <cellStyle name="Normal 3 2 2 2 2 6 2 5 2 2" xfId="14272"/>
    <cellStyle name="Normal 3 2 2 2 2 6 2 5 3" xfId="14273"/>
    <cellStyle name="Normal 3 2 2 2 2 6 2 6" xfId="14274"/>
    <cellStyle name="Normal 3 2 2 2 2 6 2 6 2" xfId="14275"/>
    <cellStyle name="Normal 3 2 2 2 2 6 2 7" xfId="14276"/>
    <cellStyle name="Normal 3 2 2 2 2 6 2 7 2" xfId="14277"/>
    <cellStyle name="Normal 3 2 2 2 2 6 2 8" xfId="14278"/>
    <cellStyle name="Normal 3 2 2 2 2 6 3" xfId="14279"/>
    <cellStyle name="Normal 3 2 2 2 2 6 3 2" xfId="14280"/>
    <cellStyle name="Normal 3 2 2 2 2 6 3 2 2" xfId="14281"/>
    <cellStyle name="Normal 3 2 2 2 2 6 3 2 2 2" xfId="14282"/>
    <cellStyle name="Normal 3 2 2 2 2 6 3 2 2 2 2" xfId="14283"/>
    <cellStyle name="Normal 3 2 2 2 2 6 3 2 2 3" xfId="14284"/>
    <cellStyle name="Normal 3 2 2 2 2 6 3 2 3" xfId="14285"/>
    <cellStyle name="Normal 3 2 2 2 2 6 3 2 3 2" xfId="14286"/>
    <cellStyle name="Normal 3 2 2 2 2 6 3 2 4" xfId="14287"/>
    <cellStyle name="Normal 3 2 2 2 2 6 3 3" xfId="14288"/>
    <cellStyle name="Normal 3 2 2 2 2 6 3 3 2" xfId="14289"/>
    <cellStyle name="Normal 3 2 2 2 2 6 3 3 2 2" xfId="14290"/>
    <cellStyle name="Normal 3 2 2 2 2 6 3 3 3" xfId="14291"/>
    <cellStyle name="Normal 3 2 2 2 2 6 3 4" xfId="14292"/>
    <cellStyle name="Normal 3 2 2 2 2 6 3 4 2" xfId="14293"/>
    <cellStyle name="Normal 3 2 2 2 2 6 3 5" xfId="14294"/>
    <cellStyle name="Normal 3 2 2 2 2 6 4" xfId="14295"/>
    <cellStyle name="Normal 3 2 2 2 2 6 4 2" xfId="14296"/>
    <cellStyle name="Normal 3 2 2 2 2 6 4 2 2" xfId="14297"/>
    <cellStyle name="Normal 3 2 2 2 2 6 4 2 2 2" xfId="14298"/>
    <cellStyle name="Normal 3 2 2 2 2 6 4 2 3" xfId="14299"/>
    <cellStyle name="Normal 3 2 2 2 2 6 4 3" xfId="14300"/>
    <cellStyle name="Normal 3 2 2 2 2 6 4 3 2" xfId="14301"/>
    <cellStyle name="Normal 3 2 2 2 2 6 4 4" xfId="14302"/>
    <cellStyle name="Normal 3 2 2 2 2 6 5" xfId="14303"/>
    <cellStyle name="Normal 3 2 2 2 2 6 5 2" xfId="14304"/>
    <cellStyle name="Normal 3 2 2 2 2 6 5 2 2" xfId="14305"/>
    <cellStyle name="Normal 3 2 2 2 2 6 5 2 2 2" xfId="14306"/>
    <cellStyle name="Normal 3 2 2 2 2 6 5 2 3" xfId="14307"/>
    <cellStyle name="Normal 3 2 2 2 2 6 5 3" xfId="14308"/>
    <cellStyle name="Normal 3 2 2 2 2 6 5 3 2" xfId="14309"/>
    <cellStyle name="Normal 3 2 2 2 2 6 5 4" xfId="14310"/>
    <cellStyle name="Normal 3 2 2 2 2 6 6" xfId="14311"/>
    <cellStyle name="Normal 3 2 2 2 2 6 6 2" xfId="14312"/>
    <cellStyle name="Normal 3 2 2 2 2 6 6 2 2" xfId="14313"/>
    <cellStyle name="Normal 3 2 2 2 2 6 6 3" xfId="14314"/>
    <cellStyle name="Normal 3 2 2 2 2 6 7" xfId="14315"/>
    <cellStyle name="Normal 3 2 2 2 2 6 7 2" xfId="14316"/>
    <cellStyle name="Normal 3 2 2 2 2 6 8" xfId="14317"/>
    <cellStyle name="Normal 3 2 2 2 2 6 8 2" xfId="14318"/>
    <cellStyle name="Normal 3 2 2 2 2 6 9" xfId="14319"/>
    <cellStyle name="Normal 3 2 2 2 2 7" xfId="14320"/>
    <cellStyle name="Normal 3 2 2 2 2 7 2" xfId="14321"/>
    <cellStyle name="Normal 3 2 2 2 2 7 2 2" xfId="14322"/>
    <cellStyle name="Normal 3 2 2 2 2 7 2 2 2" xfId="14323"/>
    <cellStyle name="Normal 3 2 2 2 2 7 2 2 2 2" xfId="14324"/>
    <cellStyle name="Normal 3 2 2 2 2 7 2 2 2 2 2" xfId="14325"/>
    <cellStyle name="Normal 3 2 2 2 2 7 2 2 2 3" xfId="14326"/>
    <cellStyle name="Normal 3 2 2 2 2 7 2 2 3" xfId="14327"/>
    <cellStyle name="Normal 3 2 2 2 2 7 2 2 3 2" xfId="14328"/>
    <cellStyle name="Normal 3 2 2 2 2 7 2 2 4" xfId="14329"/>
    <cellStyle name="Normal 3 2 2 2 2 7 2 3" xfId="14330"/>
    <cellStyle name="Normal 3 2 2 2 2 7 2 3 2" xfId="14331"/>
    <cellStyle name="Normal 3 2 2 2 2 7 2 3 2 2" xfId="14332"/>
    <cellStyle name="Normal 3 2 2 2 2 7 2 3 3" xfId="14333"/>
    <cellStyle name="Normal 3 2 2 2 2 7 2 4" xfId="14334"/>
    <cellStyle name="Normal 3 2 2 2 2 7 2 4 2" xfId="14335"/>
    <cellStyle name="Normal 3 2 2 2 2 7 2 5" xfId="14336"/>
    <cellStyle name="Normal 3 2 2 2 2 7 3" xfId="14337"/>
    <cellStyle name="Normal 3 2 2 2 2 7 3 2" xfId="14338"/>
    <cellStyle name="Normal 3 2 2 2 2 7 3 2 2" xfId="14339"/>
    <cellStyle name="Normal 3 2 2 2 2 7 3 2 2 2" xfId="14340"/>
    <cellStyle name="Normal 3 2 2 2 2 7 3 2 3" xfId="14341"/>
    <cellStyle name="Normal 3 2 2 2 2 7 3 3" xfId="14342"/>
    <cellStyle name="Normal 3 2 2 2 2 7 3 3 2" xfId="14343"/>
    <cellStyle name="Normal 3 2 2 2 2 7 3 4" xfId="14344"/>
    <cellStyle name="Normal 3 2 2 2 2 7 4" xfId="14345"/>
    <cellStyle name="Normal 3 2 2 2 2 7 4 2" xfId="14346"/>
    <cellStyle name="Normal 3 2 2 2 2 7 4 2 2" xfId="14347"/>
    <cellStyle name="Normal 3 2 2 2 2 7 4 2 2 2" xfId="14348"/>
    <cellStyle name="Normal 3 2 2 2 2 7 4 2 3" xfId="14349"/>
    <cellStyle name="Normal 3 2 2 2 2 7 4 3" xfId="14350"/>
    <cellStyle name="Normal 3 2 2 2 2 7 4 3 2" xfId="14351"/>
    <cellStyle name="Normal 3 2 2 2 2 7 4 4" xfId="14352"/>
    <cellStyle name="Normal 3 2 2 2 2 7 5" xfId="14353"/>
    <cellStyle name="Normal 3 2 2 2 2 7 5 2" xfId="14354"/>
    <cellStyle name="Normal 3 2 2 2 2 7 5 2 2" xfId="14355"/>
    <cellStyle name="Normal 3 2 2 2 2 7 5 3" xfId="14356"/>
    <cellStyle name="Normal 3 2 2 2 2 7 6" xfId="14357"/>
    <cellStyle name="Normal 3 2 2 2 2 7 6 2" xfId="14358"/>
    <cellStyle name="Normal 3 2 2 2 2 7 7" xfId="14359"/>
    <cellStyle name="Normal 3 2 2 2 2 7 7 2" xfId="14360"/>
    <cellStyle name="Normal 3 2 2 2 2 7 8" xfId="14361"/>
    <cellStyle name="Normal 3 2 2 2 2 8" xfId="14362"/>
    <cellStyle name="Normal 3 2 2 2 2 8 2" xfId="14363"/>
    <cellStyle name="Normal 3 2 2 2 2 8 2 2" xfId="14364"/>
    <cellStyle name="Normal 3 2 2 2 2 8 2 2 2" xfId="14365"/>
    <cellStyle name="Normal 3 2 2 2 2 8 2 2 2 2" xfId="14366"/>
    <cellStyle name="Normal 3 2 2 2 2 8 2 2 2 2 2" xfId="14367"/>
    <cellStyle name="Normal 3 2 2 2 2 8 2 2 2 3" xfId="14368"/>
    <cellStyle name="Normal 3 2 2 2 2 8 2 2 3" xfId="14369"/>
    <cellStyle name="Normal 3 2 2 2 2 8 2 2 3 2" xfId="14370"/>
    <cellStyle name="Normal 3 2 2 2 2 8 2 2 4" xfId="14371"/>
    <cellStyle name="Normal 3 2 2 2 2 8 2 3" xfId="14372"/>
    <cellStyle name="Normal 3 2 2 2 2 8 2 3 2" xfId="14373"/>
    <cellStyle name="Normal 3 2 2 2 2 8 2 3 2 2" xfId="14374"/>
    <cellStyle name="Normal 3 2 2 2 2 8 2 3 3" xfId="14375"/>
    <cellStyle name="Normal 3 2 2 2 2 8 2 4" xfId="14376"/>
    <cellStyle name="Normal 3 2 2 2 2 8 2 4 2" xfId="14377"/>
    <cellStyle name="Normal 3 2 2 2 2 8 2 5" xfId="14378"/>
    <cellStyle name="Normal 3 2 2 2 2 8 3" xfId="14379"/>
    <cellStyle name="Normal 3 2 2 2 2 8 3 2" xfId="14380"/>
    <cellStyle name="Normal 3 2 2 2 2 8 3 2 2" xfId="14381"/>
    <cellStyle name="Normal 3 2 2 2 2 8 3 2 2 2" xfId="14382"/>
    <cellStyle name="Normal 3 2 2 2 2 8 3 2 3" xfId="14383"/>
    <cellStyle name="Normal 3 2 2 2 2 8 3 3" xfId="14384"/>
    <cellStyle name="Normal 3 2 2 2 2 8 3 3 2" xfId="14385"/>
    <cellStyle name="Normal 3 2 2 2 2 8 3 4" xfId="14386"/>
    <cellStyle name="Normal 3 2 2 2 2 8 4" xfId="14387"/>
    <cellStyle name="Normal 3 2 2 2 2 8 4 2" xfId="14388"/>
    <cellStyle name="Normal 3 2 2 2 2 8 4 2 2" xfId="14389"/>
    <cellStyle name="Normal 3 2 2 2 2 8 4 2 2 2" xfId="14390"/>
    <cellStyle name="Normal 3 2 2 2 2 8 4 2 3" xfId="14391"/>
    <cellStyle name="Normal 3 2 2 2 2 8 4 3" xfId="14392"/>
    <cellStyle name="Normal 3 2 2 2 2 8 4 3 2" xfId="14393"/>
    <cellStyle name="Normal 3 2 2 2 2 8 4 4" xfId="14394"/>
    <cellStyle name="Normal 3 2 2 2 2 8 5" xfId="14395"/>
    <cellStyle name="Normal 3 2 2 2 2 8 5 2" xfId="14396"/>
    <cellStyle name="Normal 3 2 2 2 2 8 5 2 2" xfId="14397"/>
    <cellStyle name="Normal 3 2 2 2 2 8 5 3" xfId="14398"/>
    <cellStyle name="Normal 3 2 2 2 2 8 6" xfId="14399"/>
    <cellStyle name="Normal 3 2 2 2 2 8 6 2" xfId="14400"/>
    <cellStyle name="Normal 3 2 2 2 2 8 7" xfId="14401"/>
    <cellStyle name="Normal 3 2 2 2 2 8 7 2" xfId="14402"/>
    <cellStyle name="Normal 3 2 2 2 2 8 8" xfId="14403"/>
    <cellStyle name="Normal 3 2 2 2 2 9" xfId="14404"/>
    <cellStyle name="Normal 3 2 2 2 2 9 2" xfId="14405"/>
    <cellStyle name="Normal 3 2 2 2 2 9 2 2" xfId="14406"/>
    <cellStyle name="Normal 3 2 2 2 2 9 2 2 2" xfId="14407"/>
    <cellStyle name="Normal 3 2 2 2 2 9 2 2 2 2" xfId="14408"/>
    <cellStyle name="Normal 3 2 2 2 2 9 2 2 2 2 2" xfId="14409"/>
    <cellStyle name="Normal 3 2 2 2 2 9 2 2 2 3" xfId="14410"/>
    <cellStyle name="Normal 3 2 2 2 2 9 2 2 3" xfId="14411"/>
    <cellStyle name="Normal 3 2 2 2 2 9 2 2 3 2" xfId="14412"/>
    <cellStyle name="Normal 3 2 2 2 2 9 2 2 4" xfId="14413"/>
    <cellStyle name="Normal 3 2 2 2 2 9 2 3" xfId="14414"/>
    <cellStyle name="Normal 3 2 2 2 2 9 2 3 2" xfId="14415"/>
    <cellStyle name="Normal 3 2 2 2 2 9 2 3 2 2" xfId="14416"/>
    <cellStyle name="Normal 3 2 2 2 2 9 2 3 3" xfId="14417"/>
    <cellStyle name="Normal 3 2 2 2 2 9 2 4" xfId="14418"/>
    <cellStyle name="Normal 3 2 2 2 2 9 2 4 2" xfId="14419"/>
    <cellStyle name="Normal 3 2 2 2 2 9 2 5" xfId="14420"/>
    <cellStyle name="Normal 3 2 2 2 2 9 3" xfId="14421"/>
    <cellStyle name="Normal 3 2 2 2 2 9 3 2" xfId="14422"/>
    <cellStyle name="Normal 3 2 2 2 2 9 3 2 2" xfId="14423"/>
    <cellStyle name="Normal 3 2 2 2 2 9 3 2 2 2" xfId="14424"/>
    <cellStyle name="Normal 3 2 2 2 2 9 3 2 3" xfId="14425"/>
    <cellStyle name="Normal 3 2 2 2 2 9 3 3" xfId="14426"/>
    <cellStyle name="Normal 3 2 2 2 2 9 3 3 2" xfId="14427"/>
    <cellStyle name="Normal 3 2 2 2 2 9 3 4" xfId="14428"/>
    <cellStyle name="Normal 3 2 2 2 2 9 4" xfId="14429"/>
    <cellStyle name="Normal 3 2 2 2 2 9 4 2" xfId="14430"/>
    <cellStyle name="Normal 3 2 2 2 2 9 4 2 2" xfId="14431"/>
    <cellStyle name="Normal 3 2 2 2 2 9 4 3" xfId="14432"/>
    <cellStyle name="Normal 3 2 2 2 2 9 5" xfId="14433"/>
    <cellStyle name="Normal 3 2 2 2 2 9 5 2" xfId="14434"/>
    <cellStyle name="Normal 3 2 2 2 2 9 6" xfId="14435"/>
    <cellStyle name="Normal 3 2 2 2 3" xfId="14436"/>
    <cellStyle name="Normal 3 2 2 2 3 10" xfId="14437"/>
    <cellStyle name="Normal 3 2 2 2 3 10 2" xfId="14438"/>
    <cellStyle name="Normal 3 2 2 2 3 10 2 2" xfId="14439"/>
    <cellStyle name="Normal 3 2 2 2 3 10 2 2 2" xfId="14440"/>
    <cellStyle name="Normal 3 2 2 2 3 10 2 3" xfId="14441"/>
    <cellStyle name="Normal 3 2 2 2 3 10 3" xfId="14442"/>
    <cellStyle name="Normal 3 2 2 2 3 10 3 2" xfId="14443"/>
    <cellStyle name="Normal 3 2 2 2 3 10 4" xfId="14444"/>
    <cellStyle name="Normal 3 2 2 2 3 11" xfId="14445"/>
    <cellStyle name="Normal 3 2 2 2 3 11 2" xfId="14446"/>
    <cellStyle name="Normal 3 2 2 2 3 11 2 2" xfId="14447"/>
    <cellStyle name="Normal 3 2 2 2 3 11 2 2 2" xfId="14448"/>
    <cellStyle name="Normal 3 2 2 2 3 11 2 3" xfId="14449"/>
    <cellStyle name="Normal 3 2 2 2 3 11 3" xfId="14450"/>
    <cellStyle name="Normal 3 2 2 2 3 11 3 2" xfId="14451"/>
    <cellStyle name="Normal 3 2 2 2 3 11 4" xfId="14452"/>
    <cellStyle name="Normal 3 2 2 2 3 12" xfId="14453"/>
    <cellStyle name="Normal 3 2 2 2 3 12 2" xfId="14454"/>
    <cellStyle name="Normal 3 2 2 2 3 12 2 2" xfId="14455"/>
    <cellStyle name="Normal 3 2 2 2 3 12 2 2 2" xfId="14456"/>
    <cellStyle name="Normal 3 2 2 2 3 12 2 3" xfId="14457"/>
    <cellStyle name="Normal 3 2 2 2 3 12 3" xfId="14458"/>
    <cellStyle name="Normal 3 2 2 2 3 12 3 2" xfId="14459"/>
    <cellStyle name="Normal 3 2 2 2 3 12 4" xfId="14460"/>
    <cellStyle name="Normal 3 2 2 2 3 13" xfId="14461"/>
    <cellStyle name="Normal 3 2 2 2 3 13 2" xfId="14462"/>
    <cellStyle name="Normal 3 2 2 2 3 13 2 2" xfId="14463"/>
    <cellStyle name="Normal 3 2 2 2 3 13 3" xfId="14464"/>
    <cellStyle name="Normal 3 2 2 2 3 14" xfId="14465"/>
    <cellStyle name="Normal 3 2 2 2 3 14 2" xfId="14466"/>
    <cellStyle name="Normal 3 2 2 2 3 15" xfId="14467"/>
    <cellStyle name="Normal 3 2 2 2 3 15 2" xfId="14468"/>
    <cellStyle name="Normal 3 2 2 2 3 16" xfId="14469"/>
    <cellStyle name="Normal 3 2 2 2 3 2" xfId="14470"/>
    <cellStyle name="Normal 3 2 2 2 3 2 10" xfId="14471"/>
    <cellStyle name="Normal 3 2 2 2 3 2 2" xfId="14472"/>
    <cellStyle name="Normal 3 2 2 2 3 2 2 2" xfId="14473"/>
    <cellStyle name="Normal 3 2 2 2 3 2 2 2 2" xfId="14474"/>
    <cellStyle name="Normal 3 2 2 2 3 2 2 2 2 2" xfId="14475"/>
    <cellStyle name="Normal 3 2 2 2 3 2 2 2 2 2 2" xfId="14476"/>
    <cellStyle name="Normal 3 2 2 2 3 2 2 2 2 2 2 2" xfId="14477"/>
    <cellStyle name="Normal 3 2 2 2 3 2 2 2 2 2 2 2 2" xfId="14478"/>
    <cellStyle name="Normal 3 2 2 2 3 2 2 2 2 2 2 3" xfId="14479"/>
    <cellStyle name="Normal 3 2 2 2 3 2 2 2 2 2 3" xfId="14480"/>
    <cellStyle name="Normal 3 2 2 2 3 2 2 2 2 2 3 2" xfId="14481"/>
    <cellStyle name="Normal 3 2 2 2 3 2 2 2 2 2 4" xfId="14482"/>
    <cellStyle name="Normal 3 2 2 2 3 2 2 2 2 3" xfId="14483"/>
    <cellStyle name="Normal 3 2 2 2 3 2 2 2 2 3 2" xfId="14484"/>
    <cellStyle name="Normal 3 2 2 2 3 2 2 2 2 3 2 2" xfId="14485"/>
    <cellStyle name="Normal 3 2 2 2 3 2 2 2 2 3 3" xfId="14486"/>
    <cellStyle name="Normal 3 2 2 2 3 2 2 2 2 4" xfId="14487"/>
    <cellStyle name="Normal 3 2 2 2 3 2 2 2 2 4 2" xfId="14488"/>
    <cellStyle name="Normal 3 2 2 2 3 2 2 2 2 5" xfId="14489"/>
    <cellStyle name="Normal 3 2 2 2 3 2 2 2 3" xfId="14490"/>
    <cellStyle name="Normal 3 2 2 2 3 2 2 2 3 2" xfId="14491"/>
    <cellStyle name="Normal 3 2 2 2 3 2 2 2 3 2 2" xfId="14492"/>
    <cellStyle name="Normal 3 2 2 2 3 2 2 2 3 2 2 2" xfId="14493"/>
    <cellStyle name="Normal 3 2 2 2 3 2 2 2 3 2 3" xfId="14494"/>
    <cellStyle name="Normal 3 2 2 2 3 2 2 2 3 3" xfId="14495"/>
    <cellStyle name="Normal 3 2 2 2 3 2 2 2 3 3 2" xfId="14496"/>
    <cellStyle name="Normal 3 2 2 2 3 2 2 2 3 4" xfId="14497"/>
    <cellStyle name="Normal 3 2 2 2 3 2 2 2 4" xfId="14498"/>
    <cellStyle name="Normal 3 2 2 2 3 2 2 2 4 2" xfId="14499"/>
    <cellStyle name="Normal 3 2 2 2 3 2 2 2 4 2 2" xfId="14500"/>
    <cellStyle name="Normal 3 2 2 2 3 2 2 2 4 2 2 2" xfId="14501"/>
    <cellStyle name="Normal 3 2 2 2 3 2 2 2 4 2 3" xfId="14502"/>
    <cellStyle name="Normal 3 2 2 2 3 2 2 2 4 3" xfId="14503"/>
    <cellStyle name="Normal 3 2 2 2 3 2 2 2 4 3 2" xfId="14504"/>
    <cellStyle name="Normal 3 2 2 2 3 2 2 2 4 4" xfId="14505"/>
    <cellStyle name="Normal 3 2 2 2 3 2 2 2 5" xfId="14506"/>
    <cellStyle name="Normal 3 2 2 2 3 2 2 2 5 2" xfId="14507"/>
    <cellStyle name="Normal 3 2 2 2 3 2 2 2 5 2 2" xfId="14508"/>
    <cellStyle name="Normal 3 2 2 2 3 2 2 2 5 3" xfId="14509"/>
    <cellStyle name="Normal 3 2 2 2 3 2 2 2 6" xfId="14510"/>
    <cellStyle name="Normal 3 2 2 2 3 2 2 2 6 2" xfId="14511"/>
    <cellStyle name="Normal 3 2 2 2 3 2 2 2 7" xfId="14512"/>
    <cellStyle name="Normal 3 2 2 2 3 2 2 2 7 2" xfId="14513"/>
    <cellStyle name="Normal 3 2 2 2 3 2 2 2 8" xfId="14514"/>
    <cellStyle name="Normal 3 2 2 2 3 2 2 3" xfId="14515"/>
    <cellStyle name="Normal 3 2 2 2 3 2 2 3 2" xfId="14516"/>
    <cellStyle name="Normal 3 2 2 2 3 2 2 3 2 2" xfId="14517"/>
    <cellStyle name="Normal 3 2 2 2 3 2 2 3 2 2 2" xfId="14518"/>
    <cellStyle name="Normal 3 2 2 2 3 2 2 3 2 2 2 2" xfId="14519"/>
    <cellStyle name="Normal 3 2 2 2 3 2 2 3 2 2 3" xfId="14520"/>
    <cellStyle name="Normal 3 2 2 2 3 2 2 3 2 3" xfId="14521"/>
    <cellStyle name="Normal 3 2 2 2 3 2 2 3 2 3 2" xfId="14522"/>
    <cellStyle name="Normal 3 2 2 2 3 2 2 3 2 4" xfId="14523"/>
    <cellStyle name="Normal 3 2 2 2 3 2 2 3 3" xfId="14524"/>
    <cellStyle name="Normal 3 2 2 2 3 2 2 3 3 2" xfId="14525"/>
    <cellStyle name="Normal 3 2 2 2 3 2 2 3 3 2 2" xfId="14526"/>
    <cellStyle name="Normal 3 2 2 2 3 2 2 3 3 3" xfId="14527"/>
    <cellStyle name="Normal 3 2 2 2 3 2 2 3 4" xfId="14528"/>
    <cellStyle name="Normal 3 2 2 2 3 2 2 3 4 2" xfId="14529"/>
    <cellStyle name="Normal 3 2 2 2 3 2 2 3 5" xfId="14530"/>
    <cellStyle name="Normal 3 2 2 2 3 2 2 4" xfId="14531"/>
    <cellStyle name="Normal 3 2 2 2 3 2 2 4 2" xfId="14532"/>
    <cellStyle name="Normal 3 2 2 2 3 2 2 4 2 2" xfId="14533"/>
    <cellStyle name="Normal 3 2 2 2 3 2 2 4 2 2 2" xfId="14534"/>
    <cellStyle name="Normal 3 2 2 2 3 2 2 4 2 3" xfId="14535"/>
    <cellStyle name="Normal 3 2 2 2 3 2 2 4 3" xfId="14536"/>
    <cellStyle name="Normal 3 2 2 2 3 2 2 4 3 2" xfId="14537"/>
    <cellStyle name="Normal 3 2 2 2 3 2 2 4 4" xfId="14538"/>
    <cellStyle name="Normal 3 2 2 2 3 2 2 5" xfId="14539"/>
    <cellStyle name="Normal 3 2 2 2 3 2 2 5 2" xfId="14540"/>
    <cellStyle name="Normal 3 2 2 2 3 2 2 5 2 2" xfId="14541"/>
    <cellStyle name="Normal 3 2 2 2 3 2 2 5 2 2 2" xfId="14542"/>
    <cellStyle name="Normal 3 2 2 2 3 2 2 5 2 3" xfId="14543"/>
    <cellStyle name="Normal 3 2 2 2 3 2 2 5 3" xfId="14544"/>
    <cellStyle name="Normal 3 2 2 2 3 2 2 5 3 2" xfId="14545"/>
    <cellStyle name="Normal 3 2 2 2 3 2 2 5 4" xfId="14546"/>
    <cellStyle name="Normal 3 2 2 2 3 2 2 6" xfId="14547"/>
    <cellStyle name="Normal 3 2 2 2 3 2 2 6 2" xfId="14548"/>
    <cellStyle name="Normal 3 2 2 2 3 2 2 6 2 2" xfId="14549"/>
    <cellStyle name="Normal 3 2 2 2 3 2 2 6 3" xfId="14550"/>
    <cellStyle name="Normal 3 2 2 2 3 2 2 7" xfId="14551"/>
    <cellStyle name="Normal 3 2 2 2 3 2 2 7 2" xfId="14552"/>
    <cellStyle name="Normal 3 2 2 2 3 2 2 8" xfId="14553"/>
    <cellStyle name="Normal 3 2 2 2 3 2 2 8 2" xfId="14554"/>
    <cellStyle name="Normal 3 2 2 2 3 2 2 9" xfId="14555"/>
    <cellStyle name="Normal 3 2 2 2 3 2 3" xfId="14556"/>
    <cellStyle name="Normal 3 2 2 2 3 2 3 2" xfId="14557"/>
    <cellStyle name="Normal 3 2 2 2 3 2 3 2 2" xfId="14558"/>
    <cellStyle name="Normal 3 2 2 2 3 2 3 2 2 2" xfId="14559"/>
    <cellStyle name="Normal 3 2 2 2 3 2 3 2 2 2 2" xfId="14560"/>
    <cellStyle name="Normal 3 2 2 2 3 2 3 2 2 2 2 2" xfId="14561"/>
    <cellStyle name="Normal 3 2 2 2 3 2 3 2 2 2 3" xfId="14562"/>
    <cellStyle name="Normal 3 2 2 2 3 2 3 2 2 3" xfId="14563"/>
    <cellStyle name="Normal 3 2 2 2 3 2 3 2 2 3 2" xfId="14564"/>
    <cellStyle name="Normal 3 2 2 2 3 2 3 2 2 4" xfId="14565"/>
    <cellStyle name="Normal 3 2 2 2 3 2 3 2 3" xfId="14566"/>
    <cellStyle name="Normal 3 2 2 2 3 2 3 2 3 2" xfId="14567"/>
    <cellStyle name="Normal 3 2 2 2 3 2 3 2 3 2 2" xfId="14568"/>
    <cellStyle name="Normal 3 2 2 2 3 2 3 2 3 3" xfId="14569"/>
    <cellStyle name="Normal 3 2 2 2 3 2 3 2 4" xfId="14570"/>
    <cellStyle name="Normal 3 2 2 2 3 2 3 2 4 2" xfId="14571"/>
    <cellStyle name="Normal 3 2 2 2 3 2 3 2 5" xfId="14572"/>
    <cellStyle name="Normal 3 2 2 2 3 2 3 3" xfId="14573"/>
    <cellStyle name="Normal 3 2 2 2 3 2 3 3 2" xfId="14574"/>
    <cellStyle name="Normal 3 2 2 2 3 2 3 3 2 2" xfId="14575"/>
    <cellStyle name="Normal 3 2 2 2 3 2 3 3 2 2 2" xfId="14576"/>
    <cellStyle name="Normal 3 2 2 2 3 2 3 3 2 3" xfId="14577"/>
    <cellStyle name="Normal 3 2 2 2 3 2 3 3 3" xfId="14578"/>
    <cellStyle name="Normal 3 2 2 2 3 2 3 3 3 2" xfId="14579"/>
    <cellStyle name="Normal 3 2 2 2 3 2 3 3 4" xfId="14580"/>
    <cellStyle name="Normal 3 2 2 2 3 2 3 4" xfId="14581"/>
    <cellStyle name="Normal 3 2 2 2 3 2 3 4 2" xfId="14582"/>
    <cellStyle name="Normal 3 2 2 2 3 2 3 4 2 2" xfId="14583"/>
    <cellStyle name="Normal 3 2 2 2 3 2 3 4 2 2 2" xfId="14584"/>
    <cellStyle name="Normal 3 2 2 2 3 2 3 4 2 3" xfId="14585"/>
    <cellStyle name="Normal 3 2 2 2 3 2 3 4 3" xfId="14586"/>
    <cellStyle name="Normal 3 2 2 2 3 2 3 4 3 2" xfId="14587"/>
    <cellStyle name="Normal 3 2 2 2 3 2 3 4 4" xfId="14588"/>
    <cellStyle name="Normal 3 2 2 2 3 2 3 5" xfId="14589"/>
    <cellStyle name="Normal 3 2 2 2 3 2 3 5 2" xfId="14590"/>
    <cellStyle name="Normal 3 2 2 2 3 2 3 5 2 2" xfId="14591"/>
    <cellStyle name="Normal 3 2 2 2 3 2 3 5 3" xfId="14592"/>
    <cellStyle name="Normal 3 2 2 2 3 2 3 6" xfId="14593"/>
    <cellStyle name="Normal 3 2 2 2 3 2 3 6 2" xfId="14594"/>
    <cellStyle name="Normal 3 2 2 2 3 2 3 7" xfId="14595"/>
    <cellStyle name="Normal 3 2 2 2 3 2 3 7 2" xfId="14596"/>
    <cellStyle name="Normal 3 2 2 2 3 2 3 8" xfId="14597"/>
    <cellStyle name="Normal 3 2 2 2 3 2 4" xfId="14598"/>
    <cellStyle name="Normal 3 2 2 2 3 2 4 2" xfId="14599"/>
    <cellStyle name="Normal 3 2 2 2 3 2 4 2 2" xfId="14600"/>
    <cellStyle name="Normal 3 2 2 2 3 2 4 2 2 2" xfId="14601"/>
    <cellStyle name="Normal 3 2 2 2 3 2 4 2 2 2 2" xfId="14602"/>
    <cellStyle name="Normal 3 2 2 2 3 2 4 2 2 3" xfId="14603"/>
    <cellStyle name="Normal 3 2 2 2 3 2 4 2 3" xfId="14604"/>
    <cellStyle name="Normal 3 2 2 2 3 2 4 2 3 2" xfId="14605"/>
    <cellStyle name="Normal 3 2 2 2 3 2 4 2 4" xfId="14606"/>
    <cellStyle name="Normal 3 2 2 2 3 2 4 3" xfId="14607"/>
    <cellStyle name="Normal 3 2 2 2 3 2 4 3 2" xfId="14608"/>
    <cellStyle name="Normal 3 2 2 2 3 2 4 3 2 2" xfId="14609"/>
    <cellStyle name="Normal 3 2 2 2 3 2 4 3 3" xfId="14610"/>
    <cellStyle name="Normal 3 2 2 2 3 2 4 4" xfId="14611"/>
    <cellStyle name="Normal 3 2 2 2 3 2 4 4 2" xfId="14612"/>
    <cellStyle name="Normal 3 2 2 2 3 2 4 5" xfId="14613"/>
    <cellStyle name="Normal 3 2 2 2 3 2 5" xfId="14614"/>
    <cellStyle name="Normal 3 2 2 2 3 2 5 2" xfId="14615"/>
    <cellStyle name="Normal 3 2 2 2 3 2 5 2 2" xfId="14616"/>
    <cellStyle name="Normal 3 2 2 2 3 2 5 2 2 2" xfId="14617"/>
    <cellStyle name="Normal 3 2 2 2 3 2 5 2 3" xfId="14618"/>
    <cellStyle name="Normal 3 2 2 2 3 2 5 3" xfId="14619"/>
    <cellStyle name="Normal 3 2 2 2 3 2 5 3 2" xfId="14620"/>
    <cellStyle name="Normal 3 2 2 2 3 2 5 4" xfId="14621"/>
    <cellStyle name="Normal 3 2 2 2 3 2 6" xfId="14622"/>
    <cellStyle name="Normal 3 2 2 2 3 2 6 2" xfId="14623"/>
    <cellStyle name="Normal 3 2 2 2 3 2 6 2 2" xfId="14624"/>
    <cellStyle name="Normal 3 2 2 2 3 2 6 2 2 2" xfId="14625"/>
    <cellStyle name="Normal 3 2 2 2 3 2 6 2 3" xfId="14626"/>
    <cellStyle name="Normal 3 2 2 2 3 2 6 3" xfId="14627"/>
    <cellStyle name="Normal 3 2 2 2 3 2 6 3 2" xfId="14628"/>
    <cellStyle name="Normal 3 2 2 2 3 2 6 4" xfId="14629"/>
    <cellStyle name="Normal 3 2 2 2 3 2 7" xfId="14630"/>
    <cellStyle name="Normal 3 2 2 2 3 2 7 2" xfId="14631"/>
    <cellStyle name="Normal 3 2 2 2 3 2 7 2 2" xfId="14632"/>
    <cellStyle name="Normal 3 2 2 2 3 2 7 3" xfId="14633"/>
    <cellStyle name="Normal 3 2 2 2 3 2 8" xfId="14634"/>
    <cellStyle name="Normal 3 2 2 2 3 2 8 2" xfId="14635"/>
    <cellStyle name="Normal 3 2 2 2 3 2 9" xfId="14636"/>
    <cellStyle name="Normal 3 2 2 2 3 2 9 2" xfId="14637"/>
    <cellStyle name="Normal 3 2 2 2 3 3" xfId="14638"/>
    <cellStyle name="Normal 3 2 2 2 3 3 10" xfId="14639"/>
    <cellStyle name="Normal 3 2 2 2 3 3 2" xfId="14640"/>
    <cellStyle name="Normal 3 2 2 2 3 3 2 2" xfId="14641"/>
    <cellStyle name="Normal 3 2 2 2 3 3 2 2 2" xfId="14642"/>
    <cellStyle name="Normal 3 2 2 2 3 3 2 2 2 2" xfId="14643"/>
    <cellStyle name="Normal 3 2 2 2 3 3 2 2 2 2 2" xfId="14644"/>
    <cellStyle name="Normal 3 2 2 2 3 3 2 2 2 2 2 2" xfId="14645"/>
    <cellStyle name="Normal 3 2 2 2 3 3 2 2 2 2 2 2 2" xfId="14646"/>
    <cellStyle name="Normal 3 2 2 2 3 3 2 2 2 2 2 3" xfId="14647"/>
    <cellStyle name="Normal 3 2 2 2 3 3 2 2 2 2 3" xfId="14648"/>
    <cellStyle name="Normal 3 2 2 2 3 3 2 2 2 2 3 2" xfId="14649"/>
    <cellStyle name="Normal 3 2 2 2 3 3 2 2 2 2 4" xfId="14650"/>
    <cellStyle name="Normal 3 2 2 2 3 3 2 2 2 3" xfId="14651"/>
    <cellStyle name="Normal 3 2 2 2 3 3 2 2 2 3 2" xfId="14652"/>
    <cellStyle name="Normal 3 2 2 2 3 3 2 2 2 3 2 2" xfId="14653"/>
    <cellStyle name="Normal 3 2 2 2 3 3 2 2 2 3 3" xfId="14654"/>
    <cellStyle name="Normal 3 2 2 2 3 3 2 2 2 4" xfId="14655"/>
    <cellStyle name="Normal 3 2 2 2 3 3 2 2 2 4 2" xfId="14656"/>
    <cellStyle name="Normal 3 2 2 2 3 3 2 2 2 5" xfId="14657"/>
    <cellStyle name="Normal 3 2 2 2 3 3 2 2 3" xfId="14658"/>
    <cellStyle name="Normal 3 2 2 2 3 3 2 2 3 2" xfId="14659"/>
    <cellStyle name="Normal 3 2 2 2 3 3 2 2 3 2 2" xfId="14660"/>
    <cellStyle name="Normal 3 2 2 2 3 3 2 2 3 2 2 2" xfId="14661"/>
    <cellStyle name="Normal 3 2 2 2 3 3 2 2 3 2 3" xfId="14662"/>
    <cellStyle name="Normal 3 2 2 2 3 3 2 2 3 3" xfId="14663"/>
    <cellStyle name="Normal 3 2 2 2 3 3 2 2 3 3 2" xfId="14664"/>
    <cellStyle name="Normal 3 2 2 2 3 3 2 2 3 4" xfId="14665"/>
    <cellStyle name="Normal 3 2 2 2 3 3 2 2 4" xfId="14666"/>
    <cellStyle name="Normal 3 2 2 2 3 3 2 2 4 2" xfId="14667"/>
    <cellStyle name="Normal 3 2 2 2 3 3 2 2 4 2 2" xfId="14668"/>
    <cellStyle name="Normal 3 2 2 2 3 3 2 2 4 2 2 2" xfId="14669"/>
    <cellStyle name="Normal 3 2 2 2 3 3 2 2 4 2 3" xfId="14670"/>
    <cellStyle name="Normal 3 2 2 2 3 3 2 2 4 3" xfId="14671"/>
    <cellStyle name="Normal 3 2 2 2 3 3 2 2 4 3 2" xfId="14672"/>
    <cellStyle name="Normal 3 2 2 2 3 3 2 2 4 4" xfId="14673"/>
    <cellStyle name="Normal 3 2 2 2 3 3 2 2 5" xfId="14674"/>
    <cellStyle name="Normal 3 2 2 2 3 3 2 2 5 2" xfId="14675"/>
    <cellStyle name="Normal 3 2 2 2 3 3 2 2 5 2 2" xfId="14676"/>
    <cellStyle name="Normal 3 2 2 2 3 3 2 2 5 3" xfId="14677"/>
    <cellStyle name="Normal 3 2 2 2 3 3 2 2 6" xfId="14678"/>
    <cellStyle name="Normal 3 2 2 2 3 3 2 2 6 2" xfId="14679"/>
    <cellStyle name="Normal 3 2 2 2 3 3 2 2 7" xfId="14680"/>
    <cellStyle name="Normal 3 2 2 2 3 3 2 2 7 2" xfId="14681"/>
    <cellStyle name="Normal 3 2 2 2 3 3 2 2 8" xfId="14682"/>
    <cellStyle name="Normal 3 2 2 2 3 3 2 3" xfId="14683"/>
    <cellStyle name="Normal 3 2 2 2 3 3 2 3 2" xfId="14684"/>
    <cellStyle name="Normal 3 2 2 2 3 3 2 3 2 2" xfId="14685"/>
    <cellStyle name="Normal 3 2 2 2 3 3 2 3 2 2 2" xfId="14686"/>
    <cellStyle name="Normal 3 2 2 2 3 3 2 3 2 2 2 2" xfId="14687"/>
    <cellStyle name="Normal 3 2 2 2 3 3 2 3 2 2 3" xfId="14688"/>
    <cellStyle name="Normal 3 2 2 2 3 3 2 3 2 3" xfId="14689"/>
    <cellStyle name="Normal 3 2 2 2 3 3 2 3 2 3 2" xfId="14690"/>
    <cellStyle name="Normal 3 2 2 2 3 3 2 3 2 4" xfId="14691"/>
    <cellStyle name="Normal 3 2 2 2 3 3 2 3 3" xfId="14692"/>
    <cellStyle name="Normal 3 2 2 2 3 3 2 3 3 2" xfId="14693"/>
    <cellStyle name="Normal 3 2 2 2 3 3 2 3 3 2 2" xfId="14694"/>
    <cellStyle name="Normal 3 2 2 2 3 3 2 3 3 3" xfId="14695"/>
    <cellStyle name="Normal 3 2 2 2 3 3 2 3 4" xfId="14696"/>
    <cellStyle name="Normal 3 2 2 2 3 3 2 3 4 2" xfId="14697"/>
    <cellStyle name="Normal 3 2 2 2 3 3 2 3 5" xfId="14698"/>
    <cellStyle name="Normal 3 2 2 2 3 3 2 4" xfId="14699"/>
    <cellStyle name="Normal 3 2 2 2 3 3 2 4 2" xfId="14700"/>
    <cellStyle name="Normal 3 2 2 2 3 3 2 4 2 2" xfId="14701"/>
    <cellStyle name="Normal 3 2 2 2 3 3 2 4 2 2 2" xfId="14702"/>
    <cellStyle name="Normal 3 2 2 2 3 3 2 4 2 3" xfId="14703"/>
    <cellStyle name="Normal 3 2 2 2 3 3 2 4 3" xfId="14704"/>
    <cellStyle name="Normal 3 2 2 2 3 3 2 4 3 2" xfId="14705"/>
    <cellStyle name="Normal 3 2 2 2 3 3 2 4 4" xfId="14706"/>
    <cellStyle name="Normal 3 2 2 2 3 3 2 5" xfId="14707"/>
    <cellStyle name="Normal 3 2 2 2 3 3 2 5 2" xfId="14708"/>
    <cellStyle name="Normal 3 2 2 2 3 3 2 5 2 2" xfId="14709"/>
    <cellStyle name="Normal 3 2 2 2 3 3 2 5 2 2 2" xfId="14710"/>
    <cellStyle name="Normal 3 2 2 2 3 3 2 5 2 3" xfId="14711"/>
    <cellStyle name="Normal 3 2 2 2 3 3 2 5 3" xfId="14712"/>
    <cellStyle name="Normal 3 2 2 2 3 3 2 5 3 2" xfId="14713"/>
    <cellStyle name="Normal 3 2 2 2 3 3 2 5 4" xfId="14714"/>
    <cellStyle name="Normal 3 2 2 2 3 3 2 6" xfId="14715"/>
    <cellStyle name="Normal 3 2 2 2 3 3 2 6 2" xfId="14716"/>
    <cellStyle name="Normal 3 2 2 2 3 3 2 6 2 2" xfId="14717"/>
    <cellStyle name="Normal 3 2 2 2 3 3 2 6 3" xfId="14718"/>
    <cellStyle name="Normal 3 2 2 2 3 3 2 7" xfId="14719"/>
    <cellStyle name="Normal 3 2 2 2 3 3 2 7 2" xfId="14720"/>
    <cellStyle name="Normal 3 2 2 2 3 3 2 8" xfId="14721"/>
    <cellStyle name="Normal 3 2 2 2 3 3 2 8 2" xfId="14722"/>
    <cellStyle name="Normal 3 2 2 2 3 3 2 9" xfId="14723"/>
    <cellStyle name="Normal 3 2 2 2 3 3 3" xfId="14724"/>
    <cellStyle name="Normal 3 2 2 2 3 3 3 2" xfId="14725"/>
    <cellStyle name="Normal 3 2 2 2 3 3 3 2 2" xfId="14726"/>
    <cellStyle name="Normal 3 2 2 2 3 3 3 2 2 2" xfId="14727"/>
    <cellStyle name="Normal 3 2 2 2 3 3 3 2 2 2 2" xfId="14728"/>
    <cellStyle name="Normal 3 2 2 2 3 3 3 2 2 2 2 2" xfId="14729"/>
    <cellStyle name="Normal 3 2 2 2 3 3 3 2 2 2 3" xfId="14730"/>
    <cellStyle name="Normal 3 2 2 2 3 3 3 2 2 3" xfId="14731"/>
    <cellStyle name="Normal 3 2 2 2 3 3 3 2 2 3 2" xfId="14732"/>
    <cellStyle name="Normal 3 2 2 2 3 3 3 2 2 4" xfId="14733"/>
    <cellStyle name="Normal 3 2 2 2 3 3 3 2 3" xfId="14734"/>
    <cellStyle name="Normal 3 2 2 2 3 3 3 2 3 2" xfId="14735"/>
    <cellStyle name="Normal 3 2 2 2 3 3 3 2 3 2 2" xfId="14736"/>
    <cellStyle name="Normal 3 2 2 2 3 3 3 2 3 3" xfId="14737"/>
    <cellStyle name="Normal 3 2 2 2 3 3 3 2 4" xfId="14738"/>
    <cellStyle name="Normal 3 2 2 2 3 3 3 2 4 2" xfId="14739"/>
    <cellStyle name="Normal 3 2 2 2 3 3 3 2 5" xfId="14740"/>
    <cellStyle name="Normal 3 2 2 2 3 3 3 3" xfId="14741"/>
    <cellStyle name="Normal 3 2 2 2 3 3 3 3 2" xfId="14742"/>
    <cellStyle name="Normal 3 2 2 2 3 3 3 3 2 2" xfId="14743"/>
    <cellStyle name="Normal 3 2 2 2 3 3 3 3 2 2 2" xfId="14744"/>
    <cellStyle name="Normal 3 2 2 2 3 3 3 3 2 3" xfId="14745"/>
    <cellStyle name="Normal 3 2 2 2 3 3 3 3 3" xfId="14746"/>
    <cellStyle name="Normal 3 2 2 2 3 3 3 3 3 2" xfId="14747"/>
    <cellStyle name="Normal 3 2 2 2 3 3 3 3 4" xfId="14748"/>
    <cellStyle name="Normal 3 2 2 2 3 3 3 4" xfId="14749"/>
    <cellStyle name="Normal 3 2 2 2 3 3 3 4 2" xfId="14750"/>
    <cellStyle name="Normal 3 2 2 2 3 3 3 4 2 2" xfId="14751"/>
    <cellStyle name="Normal 3 2 2 2 3 3 3 4 2 2 2" xfId="14752"/>
    <cellStyle name="Normal 3 2 2 2 3 3 3 4 2 3" xfId="14753"/>
    <cellStyle name="Normal 3 2 2 2 3 3 3 4 3" xfId="14754"/>
    <cellStyle name="Normal 3 2 2 2 3 3 3 4 3 2" xfId="14755"/>
    <cellStyle name="Normal 3 2 2 2 3 3 3 4 4" xfId="14756"/>
    <cellStyle name="Normal 3 2 2 2 3 3 3 5" xfId="14757"/>
    <cellStyle name="Normal 3 2 2 2 3 3 3 5 2" xfId="14758"/>
    <cellStyle name="Normal 3 2 2 2 3 3 3 5 2 2" xfId="14759"/>
    <cellStyle name="Normal 3 2 2 2 3 3 3 5 3" xfId="14760"/>
    <cellStyle name="Normal 3 2 2 2 3 3 3 6" xfId="14761"/>
    <cellStyle name="Normal 3 2 2 2 3 3 3 6 2" xfId="14762"/>
    <cellStyle name="Normal 3 2 2 2 3 3 3 7" xfId="14763"/>
    <cellStyle name="Normal 3 2 2 2 3 3 3 7 2" xfId="14764"/>
    <cellStyle name="Normal 3 2 2 2 3 3 3 8" xfId="14765"/>
    <cellStyle name="Normal 3 2 2 2 3 3 4" xfId="14766"/>
    <cellStyle name="Normal 3 2 2 2 3 3 4 2" xfId="14767"/>
    <cellStyle name="Normal 3 2 2 2 3 3 4 2 2" xfId="14768"/>
    <cellStyle name="Normal 3 2 2 2 3 3 4 2 2 2" xfId="14769"/>
    <cellStyle name="Normal 3 2 2 2 3 3 4 2 2 2 2" xfId="14770"/>
    <cellStyle name="Normal 3 2 2 2 3 3 4 2 2 3" xfId="14771"/>
    <cellStyle name="Normal 3 2 2 2 3 3 4 2 3" xfId="14772"/>
    <cellStyle name="Normal 3 2 2 2 3 3 4 2 3 2" xfId="14773"/>
    <cellStyle name="Normal 3 2 2 2 3 3 4 2 4" xfId="14774"/>
    <cellStyle name="Normal 3 2 2 2 3 3 4 3" xfId="14775"/>
    <cellStyle name="Normal 3 2 2 2 3 3 4 3 2" xfId="14776"/>
    <cellStyle name="Normal 3 2 2 2 3 3 4 3 2 2" xfId="14777"/>
    <cellStyle name="Normal 3 2 2 2 3 3 4 3 3" xfId="14778"/>
    <cellStyle name="Normal 3 2 2 2 3 3 4 4" xfId="14779"/>
    <cellStyle name="Normal 3 2 2 2 3 3 4 4 2" xfId="14780"/>
    <cellStyle name="Normal 3 2 2 2 3 3 4 5" xfId="14781"/>
    <cellStyle name="Normal 3 2 2 2 3 3 5" xfId="14782"/>
    <cellStyle name="Normal 3 2 2 2 3 3 5 2" xfId="14783"/>
    <cellStyle name="Normal 3 2 2 2 3 3 5 2 2" xfId="14784"/>
    <cellStyle name="Normal 3 2 2 2 3 3 5 2 2 2" xfId="14785"/>
    <cellStyle name="Normal 3 2 2 2 3 3 5 2 3" xfId="14786"/>
    <cellStyle name="Normal 3 2 2 2 3 3 5 3" xfId="14787"/>
    <cellStyle name="Normal 3 2 2 2 3 3 5 3 2" xfId="14788"/>
    <cellStyle name="Normal 3 2 2 2 3 3 5 4" xfId="14789"/>
    <cellStyle name="Normal 3 2 2 2 3 3 6" xfId="14790"/>
    <cellStyle name="Normal 3 2 2 2 3 3 6 2" xfId="14791"/>
    <cellStyle name="Normal 3 2 2 2 3 3 6 2 2" xfId="14792"/>
    <cellStyle name="Normal 3 2 2 2 3 3 6 2 2 2" xfId="14793"/>
    <cellStyle name="Normal 3 2 2 2 3 3 6 2 3" xfId="14794"/>
    <cellStyle name="Normal 3 2 2 2 3 3 6 3" xfId="14795"/>
    <cellStyle name="Normal 3 2 2 2 3 3 6 3 2" xfId="14796"/>
    <cellStyle name="Normal 3 2 2 2 3 3 6 4" xfId="14797"/>
    <cellStyle name="Normal 3 2 2 2 3 3 7" xfId="14798"/>
    <cellStyle name="Normal 3 2 2 2 3 3 7 2" xfId="14799"/>
    <cellStyle name="Normal 3 2 2 2 3 3 7 2 2" xfId="14800"/>
    <cellStyle name="Normal 3 2 2 2 3 3 7 3" xfId="14801"/>
    <cellStyle name="Normal 3 2 2 2 3 3 8" xfId="14802"/>
    <cellStyle name="Normal 3 2 2 2 3 3 8 2" xfId="14803"/>
    <cellStyle name="Normal 3 2 2 2 3 3 9" xfId="14804"/>
    <cellStyle name="Normal 3 2 2 2 3 3 9 2" xfId="14805"/>
    <cellStyle name="Normal 3 2 2 2 3 4" xfId="14806"/>
    <cellStyle name="Normal 3 2 2 2 3 4 10" xfId="14807"/>
    <cellStyle name="Normal 3 2 2 2 3 4 2" xfId="14808"/>
    <cellStyle name="Normal 3 2 2 2 3 4 2 2" xfId="14809"/>
    <cellStyle name="Normal 3 2 2 2 3 4 2 2 2" xfId="14810"/>
    <cellStyle name="Normal 3 2 2 2 3 4 2 2 2 2" xfId="14811"/>
    <cellStyle name="Normal 3 2 2 2 3 4 2 2 2 2 2" xfId="14812"/>
    <cellStyle name="Normal 3 2 2 2 3 4 2 2 2 2 2 2" xfId="14813"/>
    <cellStyle name="Normal 3 2 2 2 3 4 2 2 2 2 2 2 2" xfId="14814"/>
    <cellStyle name="Normal 3 2 2 2 3 4 2 2 2 2 2 3" xfId="14815"/>
    <cellStyle name="Normal 3 2 2 2 3 4 2 2 2 2 3" xfId="14816"/>
    <cellStyle name="Normal 3 2 2 2 3 4 2 2 2 2 3 2" xfId="14817"/>
    <cellStyle name="Normal 3 2 2 2 3 4 2 2 2 2 4" xfId="14818"/>
    <cellStyle name="Normal 3 2 2 2 3 4 2 2 2 3" xfId="14819"/>
    <cellStyle name="Normal 3 2 2 2 3 4 2 2 2 3 2" xfId="14820"/>
    <cellStyle name="Normal 3 2 2 2 3 4 2 2 2 3 2 2" xfId="14821"/>
    <cellStyle name="Normal 3 2 2 2 3 4 2 2 2 3 3" xfId="14822"/>
    <cellStyle name="Normal 3 2 2 2 3 4 2 2 2 4" xfId="14823"/>
    <cellStyle name="Normal 3 2 2 2 3 4 2 2 2 4 2" xfId="14824"/>
    <cellStyle name="Normal 3 2 2 2 3 4 2 2 2 5" xfId="14825"/>
    <cellStyle name="Normal 3 2 2 2 3 4 2 2 3" xfId="14826"/>
    <cellStyle name="Normal 3 2 2 2 3 4 2 2 3 2" xfId="14827"/>
    <cellStyle name="Normal 3 2 2 2 3 4 2 2 3 2 2" xfId="14828"/>
    <cellStyle name="Normal 3 2 2 2 3 4 2 2 3 2 2 2" xfId="14829"/>
    <cellStyle name="Normal 3 2 2 2 3 4 2 2 3 2 3" xfId="14830"/>
    <cellStyle name="Normal 3 2 2 2 3 4 2 2 3 3" xfId="14831"/>
    <cellStyle name="Normal 3 2 2 2 3 4 2 2 3 3 2" xfId="14832"/>
    <cellStyle name="Normal 3 2 2 2 3 4 2 2 3 4" xfId="14833"/>
    <cellStyle name="Normal 3 2 2 2 3 4 2 2 4" xfId="14834"/>
    <cellStyle name="Normal 3 2 2 2 3 4 2 2 4 2" xfId="14835"/>
    <cellStyle name="Normal 3 2 2 2 3 4 2 2 4 2 2" xfId="14836"/>
    <cellStyle name="Normal 3 2 2 2 3 4 2 2 4 2 2 2" xfId="14837"/>
    <cellStyle name="Normal 3 2 2 2 3 4 2 2 4 2 3" xfId="14838"/>
    <cellStyle name="Normal 3 2 2 2 3 4 2 2 4 3" xfId="14839"/>
    <cellStyle name="Normal 3 2 2 2 3 4 2 2 4 3 2" xfId="14840"/>
    <cellStyle name="Normal 3 2 2 2 3 4 2 2 4 4" xfId="14841"/>
    <cellStyle name="Normal 3 2 2 2 3 4 2 2 5" xfId="14842"/>
    <cellStyle name="Normal 3 2 2 2 3 4 2 2 5 2" xfId="14843"/>
    <cellStyle name="Normal 3 2 2 2 3 4 2 2 5 2 2" xfId="14844"/>
    <cellStyle name="Normal 3 2 2 2 3 4 2 2 5 3" xfId="14845"/>
    <cellStyle name="Normal 3 2 2 2 3 4 2 2 6" xfId="14846"/>
    <cellStyle name="Normal 3 2 2 2 3 4 2 2 6 2" xfId="14847"/>
    <cellStyle name="Normal 3 2 2 2 3 4 2 2 7" xfId="14848"/>
    <cellStyle name="Normal 3 2 2 2 3 4 2 2 7 2" xfId="14849"/>
    <cellStyle name="Normal 3 2 2 2 3 4 2 2 8" xfId="14850"/>
    <cellStyle name="Normal 3 2 2 2 3 4 2 3" xfId="14851"/>
    <cellStyle name="Normal 3 2 2 2 3 4 2 3 2" xfId="14852"/>
    <cellStyle name="Normal 3 2 2 2 3 4 2 3 2 2" xfId="14853"/>
    <cellStyle name="Normal 3 2 2 2 3 4 2 3 2 2 2" xfId="14854"/>
    <cellStyle name="Normal 3 2 2 2 3 4 2 3 2 2 2 2" xfId="14855"/>
    <cellStyle name="Normal 3 2 2 2 3 4 2 3 2 2 3" xfId="14856"/>
    <cellStyle name="Normal 3 2 2 2 3 4 2 3 2 3" xfId="14857"/>
    <cellStyle name="Normal 3 2 2 2 3 4 2 3 2 3 2" xfId="14858"/>
    <cellStyle name="Normal 3 2 2 2 3 4 2 3 2 4" xfId="14859"/>
    <cellStyle name="Normal 3 2 2 2 3 4 2 3 3" xfId="14860"/>
    <cellStyle name="Normal 3 2 2 2 3 4 2 3 3 2" xfId="14861"/>
    <cellStyle name="Normal 3 2 2 2 3 4 2 3 3 2 2" xfId="14862"/>
    <cellStyle name="Normal 3 2 2 2 3 4 2 3 3 3" xfId="14863"/>
    <cellStyle name="Normal 3 2 2 2 3 4 2 3 4" xfId="14864"/>
    <cellStyle name="Normal 3 2 2 2 3 4 2 3 4 2" xfId="14865"/>
    <cellStyle name="Normal 3 2 2 2 3 4 2 3 5" xfId="14866"/>
    <cellStyle name="Normal 3 2 2 2 3 4 2 4" xfId="14867"/>
    <cellStyle name="Normal 3 2 2 2 3 4 2 4 2" xfId="14868"/>
    <cellStyle name="Normal 3 2 2 2 3 4 2 4 2 2" xfId="14869"/>
    <cellStyle name="Normal 3 2 2 2 3 4 2 4 2 2 2" xfId="14870"/>
    <cellStyle name="Normal 3 2 2 2 3 4 2 4 2 3" xfId="14871"/>
    <cellStyle name="Normal 3 2 2 2 3 4 2 4 3" xfId="14872"/>
    <cellStyle name="Normal 3 2 2 2 3 4 2 4 3 2" xfId="14873"/>
    <cellStyle name="Normal 3 2 2 2 3 4 2 4 4" xfId="14874"/>
    <cellStyle name="Normal 3 2 2 2 3 4 2 5" xfId="14875"/>
    <cellStyle name="Normal 3 2 2 2 3 4 2 5 2" xfId="14876"/>
    <cellStyle name="Normal 3 2 2 2 3 4 2 5 2 2" xfId="14877"/>
    <cellStyle name="Normal 3 2 2 2 3 4 2 5 2 2 2" xfId="14878"/>
    <cellStyle name="Normal 3 2 2 2 3 4 2 5 2 3" xfId="14879"/>
    <cellStyle name="Normal 3 2 2 2 3 4 2 5 3" xfId="14880"/>
    <cellStyle name="Normal 3 2 2 2 3 4 2 5 3 2" xfId="14881"/>
    <cellStyle name="Normal 3 2 2 2 3 4 2 5 4" xfId="14882"/>
    <cellStyle name="Normal 3 2 2 2 3 4 2 6" xfId="14883"/>
    <cellStyle name="Normal 3 2 2 2 3 4 2 6 2" xfId="14884"/>
    <cellStyle name="Normal 3 2 2 2 3 4 2 6 2 2" xfId="14885"/>
    <cellStyle name="Normal 3 2 2 2 3 4 2 6 3" xfId="14886"/>
    <cellStyle name="Normal 3 2 2 2 3 4 2 7" xfId="14887"/>
    <cellStyle name="Normal 3 2 2 2 3 4 2 7 2" xfId="14888"/>
    <cellStyle name="Normal 3 2 2 2 3 4 2 8" xfId="14889"/>
    <cellStyle name="Normal 3 2 2 2 3 4 2 8 2" xfId="14890"/>
    <cellStyle name="Normal 3 2 2 2 3 4 2 9" xfId="14891"/>
    <cellStyle name="Normal 3 2 2 2 3 4 3" xfId="14892"/>
    <cellStyle name="Normal 3 2 2 2 3 4 3 2" xfId="14893"/>
    <cellStyle name="Normal 3 2 2 2 3 4 3 2 2" xfId="14894"/>
    <cellStyle name="Normal 3 2 2 2 3 4 3 2 2 2" xfId="14895"/>
    <cellStyle name="Normal 3 2 2 2 3 4 3 2 2 2 2" xfId="14896"/>
    <cellStyle name="Normal 3 2 2 2 3 4 3 2 2 2 2 2" xfId="14897"/>
    <cellStyle name="Normal 3 2 2 2 3 4 3 2 2 2 3" xfId="14898"/>
    <cellStyle name="Normal 3 2 2 2 3 4 3 2 2 3" xfId="14899"/>
    <cellStyle name="Normal 3 2 2 2 3 4 3 2 2 3 2" xfId="14900"/>
    <cellStyle name="Normal 3 2 2 2 3 4 3 2 2 4" xfId="14901"/>
    <cellStyle name="Normal 3 2 2 2 3 4 3 2 3" xfId="14902"/>
    <cellStyle name="Normal 3 2 2 2 3 4 3 2 3 2" xfId="14903"/>
    <cellStyle name="Normal 3 2 2 2 3 4 3 2 3 2 2" xfId="14904"/>
    <cellStyle name="Normal 3 2 2 2 3 4 3 2 3 3" xfId="14905"/>
    <cellStyle name="Normal 3 2 2 2 3 4 3 2 4" xfId="14906"/>
    <cellStyle name="Normal 3 2 2 2 3 4 3 2 4 2" xfId="14907"/>
    <cellStyle name="Normal 3 2 2 2 3 4 3 2 5" xfId="14908"/>
    <cellStyle name="Normal 3 2 2 2 3 4 3 3" xfId="14909"/>
    <cellStyle name="Normal 3 2 2 2 3 4 3 3 2" xfId="14910"/>
    <cellStyle name="Normal 3 2 2 2 3 4 3 3 2 2" xfId="14911"/>
    <cellStyle name="Normal 3 2 2 2 3 4 3 3 2 2 2" xfId="14912"/>
    <cellStyle name="Normal 3 2 2 2 3 4 3 3 2 3" xfId="14913"/>
    <cellStyle name="Normal 3 2 2 2 3 4 3 3 3" xfId="14914"/>
    <cellStyle name="Normal 3 2 2 2 3 4 3 3 3 2" xfId="14915"/>
    <cellStyle name="Normal 3 2 2 2 3 4 3 3 4" xfId="14916"/>
    <cellStyle name="Normal 3 2 2 2 3 4 3 4" xfId="14917"/>
    <cellStyle name="Normal 3 2 2 2 3 4 3 4 2" xfId="14918"/>
    <cellStyle name="Normal 3 2 2 2 3 4 3 4 2 2" xfId="14919"/>
    <cellStyle name="Normal 3 2 2 2 3 4 3 4 2 2 2" xfId="14920"/>
    <cellStyle name="Normal 3 2 2 2 3 4 3 4 2 3" xfId="14921"/>
    <cellStyle name="Normal 3 2 2 2 3 4 3 4 3" xfId="14922"/>
    <cellStyle name="Normal 3 2 2 2 3 4 3 4 3 2" xfId="14923"/>
    <cellStyle name="Normal 3 2 2 2 3 4 3 4 4" xfId="14924"/>
    <cellStyle name="Normal 3 2 2 2 3 4 3 5" xfId="14925"/>
    <cellStyle name="Normal 3 2 2 2 3 4 3 5 2" xfId="14926"/>
    <cellStyle name="Normal 3 2 2 2 3 4 3 5 2 2" xfId="14927"/>
    <cellStyle name="Normal 3 2 2 2 3 4 3 5 3" xfId="14928"/>
    <cellStyle name="Normal 3 2 2 2 3 4 3 6" xfId="14929"/>
    <cellStyle name="Normal 3 2 2 2 3 4 3 6 2" xfId="14930"/>
    <cellStyle name="Normal 3 2 2 2 3 4 3 7" xfId="14931"/>
    <cellStyle name="Normal 3 2 2 2 3 4 3 7 2" xfId="14932"/>
    <cellStyle name="Normal 3 2 2 2 3 4 3 8" xfId="14933"/>
    <cellStyle name="Normal 3 2 2 2 3 4 4" xfId="14934"/>
    <cellStyle name="Normal 3 2 2 2 3 4 4 2" xfId="14935"/>
    <cellStyle name="Normal 3 2 2 2 3 4 4 2 2" xfId="14936"/>
    <cellStyle name="Normal 3 2 2 2 3 4 4 2 2 2" xfId="14937"/>
    <cellStyle name="Normal 3 2 2 2 3 4 4 2 2 2 2" xfId="14938"/>
    <cellStyle name="Normal 3 2 2 2 3 4 4 2 2 3" xfId="14939"/>
    <cellStyle name="Normal 3 2 2 2 3 4 4 2 3" xfId="14940"/>
    <cellStyle name="Normal 3 2 2 2 3 4 4 2 3 2" xfId="14941"/>
    <cellStyle name="Normal 3 2 2 2 3 4 4 2 4" xfId="14942"/>
    <cellStyle name="Normal 3 2 2 2 3 4 4 3" xfId="14943"/>
    <cellStyle name="Normal 3 2 2 2 3 4 4 3 2" xfId="14944"/>
    <cellStyle name="Normal 3 2 2 2 3 4 4 3 2 2" xfId="14945"/>
    <cellStyle name="Normal 3 2 2 2 3 4 4 3 3" xfId="14946"/>
    <cellStyle name="Normal 3 2 2 2 3 4 4 4" xfId="14947"/>
    <cellStyle name="Normal 3 2 2 2 3 4 4 4 2" xfId="14948"/>
    <cellStyle name="Normal 3 2 2 2 3 4 4 5" xfId="14949"/>
    <cellStyle name="Normal 3 2 2 2 3 4 5" xfId="14950"/>
    <cellStyle name="Normal 3 2 2 2 3 4 5 2" xfId="14951"/>
    <cellStyle name="Normal 3 2 2 2 3 4 5 2 2" xfId="14952"/>
    <cellStyle name="Normal 3 2 2 2 3 4 5 2 2 2" xfId="14953"/>
    <cellStyle name="Normal 3 2 2 2 3 4 5 2 3" xfId="14954"/>
    <cellStyle name="Normal 3 2 2 2 3 4 5 3" xfId="14955"/>
    <cellStyle name="Normal 3 2 2 2 3 4 5 3 2" xfId="14956"/>
    <cellStyle name="Normal 3 2 2 2 3 4 5 4" xfId="14957"/>
    <cellStyle name="Normal 3 2 2 2 3 4 6" xfId="14958"/>
    <cellStyle name="Normal 3 2 2 2 3 4 6 2" xfId="14959"/>
    <cellStyle name="Normal 3 2 2 2 3 4 6 2 2" xfId="14960"/>
    <cellStyle name="Normal 3 2 2 2 3 4 6 2 2 2" xfId="14961"/>
    <cellStyle name="Normal 3 2 2 2 3 4 6 2 3" xfId="14962"/>
    <cellStyle name="Normal 3 2 2 2 3 4 6 3" xfId="14963"/>
    <cellStyle name="Normal 3 2 2 2 3 4 6 3 2" xfId="14964"/>
    <cellStyle name="Normal 3 2 2 2 3 4 6 4" xfId="14965"/>
    <cellStyle name="Normal 3 2 2 2 3 4 7" xfId="14966"/>
    <cellStyle name="Normal 3 2 2 2 3 4 7 2" xfId="14967"/>
    <cellStyle name="Normal 3 2 2 2 3 4 7 2 2" xfId="14968"/>
    <cellStyle name="Normal 3 2 2 2 3 4 7 3" xfId="14969"/>
    <cellStyle name="Normal 3 2 2 2 3 4 8" xfId="14970"/>
    <cellStyle name="Normal 3 2 2 2 3 4 8 2" xfId="14971"/>
    <cellStyle name="Normal 3 2 2 2 3 4 9" xfId="14972"/>
    <cellStyle name="Normal 3 2 2 2 3 4 9 2" xfId="14973"/>
    <cellStyle name="Normal 3 2 2 2 3 5" xfId="14974"/>
    <cellStyle name="Normal 3 2 2 2 3 5 2" xfId="14975"/>
    <cellStyle name="Normal 3 2 2 2 3 5 2 2" xfId="14976"/>
    <cellStyle name="Normal 3 2 2 2 3 5 2 2 2" xfId="14977"/>
    <cellStyle name="Normal 3 2 2 2 3 5 2 2 2 2" xfId="14978"/>
    <cellStyle name="Normal 3 2 2 2 3 5 2 2 2 2 2" xfId="14979"/>
    <cellStyle name="Normal 3 2 2 2 3 5 2 2 2 2 2 2" xfId="14980"/>
    <cellStyle name="Normal 3 2 2 2 3 5 2 2 2 2 3" xfId="14981"/>
    <cellStyle name="Normal 3 2 2 2 3 5 2 2 2 3" xfId="14982"/>
    <cellStyle name="Normal 3 2 2 2 3 5 2 2 2 3 2" xfId="14983"/>
    <cellStyle name="Normal 3 2 2 2 3 5 2 2 2 4" xfId="14984"/>
    <cellStyle name="Normal 3 2 2 2 3 5 2 2 3" xfId="14985"/>
    <cellStyle name="Normal 3 2 2 2 3 5 2 2 3 2" xfId="14986"/>
    <cellStyle name="Normal 3 2 2 2 3 5 2 2 3 2 2" xfId="14987"/>
    <cellStyle name="Normal 3 2 2 2 3 5 2 2 3 3" xfId="14988"/>
    <cellStyle name="Normal 3 2 2 2 3 5 2 2 4" xfId="14989"/>
    <cellStyle name="Normal 3 2 2 2 3 5 2 2 4 2" xfId="14990"/>
    <cellStyle name="Normal 3 2 2 2 3 5 2 2 5" xfId="14991"/>
    <cellStyle name="Normal 3 2 2 2 3 5 2 3" xfId="14992"/>
    <cellStyle name="Normal 3 2 2 2 3 5 2 3 2" xfId="14993"/>
    <cellStyle name="Normal 3 2 2 2 3 5 2 3 2 2" xfId="14994"/>
    <cellStyle name="Normal 3 2 2 2 3 5 2 3 2 2 2" xfId="14995"/>
    <cellStyle name="Normal 3 2 2 2 3 5 2 3 2 3" xfId="14996"/>
    <cellStyle name="Normal 3 2 2 2 3 5 2 3 3" xfId="14997"/>
    <cellStyle name="Normal 3 2 2 2 3 5 2 3 3 2" xfId="14998"/>
    <cellStyle name="Normal 3 2 2 2 3 5 2 3 4" xfId="14999"/>
    <cellStyle name="Normal 3 2 2 2 3 5 2 4" xfId="15000"/>
    <cellStyle name="Normal 3 2 2 2 3 5 2 4 2" xfId="15001"/>
    <cellStyle name="Normal 3 2 2 2 3 5 2 4 2 2" xfId="15002"/>
    <cellStyle name="Normal 3 2 2 2 3 5 2 4 2 2 2" xfId="15003"/>
    <cellStyle name="Normal 3 2 2 2 3 5 2 4 2 3" xfId="15004"/>
    <cellStyle name="Normal 3 2 2 2 3 5 2 4 3" xfId="15005"/>
    <cellStyle name="Normal 3 2 2 2 3 5 2 4 3 2" xfId="15006"/>
    <cellStyle name="Normal 3 2 2 2 3 5 2 4 4" xfId="15007"/>
    <cellStyle name="Normal 3 2 2 2 3 5 2 5" xfId="15008"/>
    <cellStyle name="Normal 3 2 2 2 3 5 2 5 2" xfId="15009"/>
    <cellStyle name="Normal 3 2 2 2 3 5 2 5 2 2" xfId="15010"/>
    <cellStyle name="Normal 3 2 2 2 3 5 2 5 3" xfId="15011"/>
    <cellStyle name="Normal 3 2 2 2 3 5 2 6" xfId="15012"/>
    <cellStyle name="Normal 3 2 2 2 3 5 2 6 2" xfId="15013"/>
    <cellStyle name="Normal 3 2 2 2 3 5 2 7" xfId="15014"/>
    <cellStyle name="Normal 3 2 2 2 3 5 2 7 2" xfId="15015"/>
    <cellStyle name="Normal 3 2 2 2 3 5 2 8" xfId="15016"/>
    <cellStyle name="Normal 3 2 2 2 3 5 3" xfId="15017"/>
    <cellStyle name="Normal 3 2 2 2 3 5 3 2" xfId="15018"/>
    <cellStyle name="Normal 3 2 2 2 3 5 3 2 2" xfId="15019"/>
    <cellStyle name="Normal 3 2 2 2 3 5 3 2 2 2" xfId="15020"/>
    <cellStyle name="Normal 3 2 2 2 3 5 3 2 2 2 2" xfId="15021"/>
    <cellStyle name="Normal 3 2 2 2 3 5 3 2 2 3" xfId="15022"/>
    <cellStyle name="Normal 3 2 2 2 3 5 3 2 3" xfId="15023"/>
    <cellStyle name="Normal 3 2 2 2 3 5 3 2 3 2" xfId="15024"/>
    <cellStyle name="Normal 3 2 2 2 3 5 3 2 4" xfId="15025"/>
    <cellStyle name="Normal 3 2 2 2 3 5 3 3" xfId="15026"/>
    <cellStyle name="Normal 3 2 2 2 3 5 3 3 2" xfId="15027"/>
    <cellStyle name="Normal 3 2 2 2 3 5 3 3 2 2" xfId="15028"/>
    <cellStyle name="Normal 3 2 2 2 3 5 3 3 3" xfId="15029"/>
    <cellStyle name="Normal 3 2 2 2 3 5 3 4" xfId="15030"/>
    <cellStyle name="Normal 3 2 2 2 3 5 3 4 2" xfId="15031"/>
    <cellStyle name="Normal 3 2 2 2 3 5 3 5" xfId="15032"/>
    <cellStyle name="Normal 3 2 2 2 3 5 4" xfId="15033"/>
    <cellStyle name="Normal 3 2 2 2 3 5 4 2" xfId="15034"/>
    <cellStyle name="Normal 3 2 2 2 3 5 4 2 2" xfId="15035"/>
    <cellStyle name="Normal 3 2 2 2 3 5 4 2 2 2" xfId="15036"/>
    <cellStyle name="Normal 3 2 2 2 3 5 4 2 3" xfId="15037"/>
    <cellStyle name="Normal 3 2 2 2 3 5 4 3" xfId="15038"/>
    <cellStyle name="Normal 3 2 2 2 3 5 4 3 2" xfId="15039"/>
    <cellStyle name="Normal 3 2 2 2 3 5 4 4" xfId="15040"/>
    <cellStyle name="Normal 3 2 2 2 3 5 5" xfId="15041"/>
    <cellStyle name="Normal 3 2 2 2 3 5 5 2" xfId="15042"/>
    <cellStyle name="Normal 3 2 2 2 3 5 5 2 2" xfId="15043"/>
    <cellStyle name="Normal 3 2 2 2 3 5 5 2 2 2" xfId="15044"/>
    <cellStyle name="Normal 3 2 2 2 3 5 5 2 3" xfId="15045"/>
    <cellStyle name="Normal 3 2 2 2 3 5 5 3" xfId="15046"/>
    <cellStyle name="Normal 3 2 2 2 3 5 5 3 2" xfId="15047"/>
    <cellStyle name="Normal 3 2 2 2 3 5 5 4" xfId="15048"/>
    <cellStyle name="Normal 3 2 2 2 3 5 6" xfId="15049"/>
    <cellStyle name="Normal 3 2 2 2 3 5 6 2" xfId="15050"/>
    <cellStyle name="Normal 3 2 2 2 3 5 6 2 2" xfId="15051"/>
    <cellStyle name="Normal 3 2 2 2 3 5 6 3" xfId="15052"/>
    <cellStyle name="Normal 3 2 2 2 3 5 7" xfId="15053"/>
    <cellStyle name="Normal 3 2 2 2 3 5 7 2" xfId="15054"/>
    <cellStyle name="Normal 3 2 2 2 3 5 8" xfId="15055"/>
    <cellStyle name="Normal 3 2 2 2 3 5 8 2" xfId="15056"/>
    <cellStyle name="Normal 3 2 2 2 3 5 9" xfId="15057"/>
    <cellStyle name="Normal 3 2 2 2 3 6" xfId="15058"/>
    <cellStyle name="Normal 3 2 2 2 3 6 2" xfId="15059"/>
    <cellStyle name="Normal 3 2 2 2 3 6 2 2" xfId="15060"/>
    <cellStyle name="Normal 3 2 2 2 3 6 2 2 2" xfId="15061"/>
    <cellStyle name="Normal 3 2 2 2 3 6 2 2 2 2" xfId="15062"/>
    <cellStyle name="Normal 3 2 2 2 3 6 2 2 2 2 2" xfId="15063"/>
    <cellStyle name="Normal 3 2 2 2 3 6 2 2 2 3" xfId="15064"/>
    <cellStyle name="Normal 3 2 2 2 3 6 2 2 3" xfId="15065"/>
    <cellStyle name="Normal 3 2 2 2 3 6 2 2 3 2" xfId="15066"/>
    <cellStyle name="Normal 3 2 2 2 3 6 2 2 4" xfId="15067"/>
    <cellStyle name="Normal 3 2 2 2 3 6 2 3" xfId="15068"/>
    <cellStyle name="Normal 3 2 2 2 3 6 2 3 2" xfId="15069"/>
    <cellStyle name="Normal 3 2 2 2 3 6 2 3 2 2" xfId="15070"/>
    <cellStyle name="Normal 3 2 2 2 3 6 2 3 3" xfId="15071"/>
    <cellStyle name="Normal 3 2 2 2 3 6 2 4" xfId="15072"/>
    <cellStyle name="Normal 3 2 2 2 3 6 2 4 2" xfId="15073"/>
    <cellStyle name="Normal 3 2 2 2 3 6 2 5" xfId="15074"/>
    <cellStyle name="Normal 3 2 2 2 3 6 3" xfId="15075"/>
    <cellStyle name="Normal 3 2 2 2 3 6 3 2" xfId="15076"/>
    <cellStyle name="Normal 3 2 2 2 3 6 3 2 2" xfId="15077"/>
    <cellStyle name="Normal 3 2 2 2 3 6 3 2 2 2" xfId="15078"/>
    <cellStyle name="Normal 3 2 2 2 3 6 3 2 3" xfId="15079"/>
    <cellStyle name="Normal 3 2 2 2 3 6 3 3" xfId="15080"/>
    <cellStyle name="Normal 3 2 2 2 3 6 3 3 2" xfId="15081"/>
    <cellStyle name="Normal 3 2 2 2 3 6 3 4" xfId="15082"/>
    <cellStyle name="Normal 3 2 2 2 3 6 4" xfId="15083"/>
    <cellStyle name="Normal 3 2 2 2 3 6 4 2" xfId="15084"/>
    <cellStyle name="Normal 3 2 2 2 3 6 4 2 2" xfId="15085"/>
    <cellStyle name="Normal 3 2 2 2 3 6 4 2 2 2" xfId="15086"/>
    <cellStyle name="Normal 3 2 2 2 3 6 4 2 3" xfId="15087"/>
    <cellStyle name="Normal 3 2 2 2 3 6 4 3" xfId="15088"/>
    <cellStyle name="Normal 3 2 2 2 3 6 4 3 2" xfId="15089"/>
    <cellStyle name="Normal 3 2 2 2 3 6 4 4" xfId="15090"/>
    <cellStyle name="Normal 3 2 2 2 3 6 5" xfId="15091"/>
    <cellStyle name="Normal 3 2 2 2 3 6 5 2" xfId="15092"/>
    <cellStyle name="Normal 3 2 2 2 3 6 5 2 2" xfId="15093"/>
    <cellStyle name="Normal 3 2 2 2 3 6 5 3" xfId="15094"/>
    <cellStyle name="Normal 3 2 2 2 3 6 6" xfId="15095"/>
    <cellStyle name="Normal 3 2 2 2 3 6 6 2" xfId="15096"/>
    <cellStyle name="Normal 3 2 2 2 3 6 7" xfId="15097"/>
    <cellStyle name="Normal 3 2 2 2 3 6 7 2" xfId="15098"/>
    <cellStyle name="Normal 3 2 2 2 3 6 8" xfId="15099"/>
    <cellStyle name="Normal 3 2 2 2 3 7" xfId="15100"/>
    <cellStyle name="Normal 3 2 2 2 3 7 2" xfId="15101"/>
    <cellStyle name="Normal 3 2 2 2 3 7 2 2" xfId="15102"/>
    <cellStyle name="Normal 3 2 2 2 3 7 2 2 2" xfId="15103"/>
    <cellStyle name="Normal 3 2 2 2 3 7 2 2 2 2" xfId="15104"/>
    <cellStyle name="Normal 3 2 2 2 3 7 2 2 2 2 2" xfId="15105"/>
    <cellStyle name="Normal 3 2 2 2 3 7 2 2 2 3" xfId="15106"/>
    <cellStyle name="Normal 3 2 2 2 3 7 2 2 3" xfId="15107"/>
    <cellStyle name="Normal 3 2 2 2 3 7 2 2 3 2" xfId="15108"/>
    <cellStyle name="Normal 3 2 2 2 3 7 2 2 4" xfId="15109"/>
    <cellStyle name="Normal 3 2 2 2 3 7 2 3" xfId="15110"/>
    <cellStyle name="Normal 3 2 2 2 3 7 2 3 2" xfId="15111"/>
    <cellStyle name="Normal 3 2 2 2 3 7 2 3 2 2" xfId="15112"/>
    <cellStyle name="Normal 3 2 2 2 3 7 2 3 3" xfId="15113"/>
    <cellStyle name="Normal 3 2 2 2 3 7 2 4" xfId="15114"/>
    <cellStyle name="Normal 3 2 2 2 3 7 2 4 2" xfId="15115"/>
    <cellStyle name="Normal 3 2 2 2 3 7 2 5" xfId="15116"/>
    <cellStyle name="Normal 3 2 2 2 3 7 3" xfId="15117"/>
    <cellStyle name="Normal 3 2 2 2 3 7 3 2" xfId="15118"/>
    <cellStyle name="Normal 3 2 2 2 3 7 3 2 2" xfId="15119"/>
    <cellStyle name="Normal 3 2 2 2 3 7 3 2 2 2" xfId="15120"/>
    <cellStyle name="Normal 3 2 2 2 3 7 3 2 3" xfId="15121"/>
    <cellStyle name="Normal 3 2 2 2 3 7 3 3" xfId="15122"/>
    <cellStyle name="Normal 3 2 2 2 3 7 3 3 2" xfId="15123"/>
    <cellStyle name="Normal 3 2 2 2 3 7 3 4" xfId="15124"/>
    <cellStyle name="Normal 3 2 2 2 3 7 4" xfId="15125"/>
    <cellStyle name="Normal 3 2 2 2 3 7 4 2" xfId="15126"/>
    <cellStyle name="Normal 3 2 2 2 3 7 4 2 2" xfId="15127"/>
    <cellStyle name="Normal 3 2 2 2 3 7 4 3" xfId="15128"/>
    <cellStyle name="Normal 3 2 2 2 3 7 5" xfId="15129"/>
    <cellStyle name="Normal 3 2 2 2 3 7 5 2" xfId="15130"/>
    <cellStyle name="Normal 3 2 2 2 3 7 6" xfId="15131"/>
    <cellStyle name="Normal 3 2 2 2 3 8" xfId="15132"/>
    <cellStyle name="Normal 3 2 2 2 3 8 2" xfId="15133"/>
    <cellStyle name="Normal 3 2 2 2 3 8 2 2" xfId="15134"/>
    <cellStyle name="Normal 3 2 2 2 3 8 2 2 2" xfId="15135"/>
    <cellStyle name="Normal 3 2 2 2 3 8 2 2 2 2" xfId="15136"/>
    <cellStyle name="Normal 3 2 2 2 3 8 2 2 2 2 2" xfId="15137"/>
    <cellStyle name="Normal 3 2 2 2 3 8 2 2 2 3" xfId="15138"/>
    <cellStyle name="Normal 3 2 2 2 3 8 2 2 3" xfId="15139"/>
    <cellStyle name="Normal 3 2 2 2 3 8 2 2 3 2" xfId="15140"/>
    <cellStyle name="Normal 3 2 2 2 3 8 2 2 4" xfId="15141"/>
    <cellStyle name="Normal 3 2 2 2 3 8 2 3" xfId="15142"/>
    <cellStyle name="Normal 3 2 2 2 3 8 2 3 2" xfId="15143"/>
    <cellStyle name="Normal 3 2 2 2 3 8 2 3 2 2" xfId="15144"/>
    <cellStyle name="Normal 3 2 2 2 3 8 2 3 3" xfId="15145"/>
    <cellStyle name="Normal 3 2 2 2 3 8 2 4" xfId="15146"/>
    <cellStyle name="Normal 3 2 2 2 3 8 2 4 2" xfId="15147"/>
    <cellStyle name="Normal 3 2 2 2 3 8 2 5" xfId="15148"/>
    <cellStyle name="Normal 3 2 2 2 3 8 3" xfId="15149"/>
    <cellStyle name="Normal 3 2 2 2 3 8 3 2" xfId="15150"/>
    <cellStyle name="Normal 3 2 2 2 3 8 3 2 2" xfId="15151"/>
    <cellStyle name="Normal 3 2 2 2 3 8 3 2 2 2" xfId="15152"/>
    <cellStyle name="Normal 3 2 2 2 3 8 3 2 3" xfId="15153"/>
    <cellStyle name="Normal 3 2 2 2 3 8 3 3" xfId="15154"/>
    <cellStyle name="Normal 3 2 2 2 3 8 3 3 2" xfId="15155"/>
    <cellStyle name="Normal 3 2 2 2 3 8 3 4" xfId="15156"/>
    <cellStyle name="Normal 3 2 2 2 3 8 4" xfId="15157"/>
    <cellStyle name="Normal 3 2 2 2 3 8 4 2" xfId="15158"/>
    <cellStyle name="Normal 3 2 2 2 3 8 4 2 2" xfId="15159"/>
    <cellStyle name="Normal 3 2 2 2 3 8 4 3" xfId="15160"/>
    <cellStyle name="Normal 3 2 2 2 3 8 5" xfId="15161"/>
    <cellStyle name="Normal 3 2 2 2 3 8 5 2" xfId="15162"/>
    <cellStyle name="Normal 3 2 2 2 3 8 6" xfId="15163"/>
    <cellStyle name="Normal 3 2 2 2 3 9" xfId="15164"/>
    <cellStyle name="Normal 3 2 2 2 3 9 2" xfId="15165"/>
    <cellStyle name="Normal 3 2 2 2 3 9 2 2" xfId="15166"/>
    <cellStyle name="Normal 3 2 2 2 3 9 2 2 2" xfId="15167"/>
    <cellStyle name="Normal 3 2 2 2 3 9 2 2 2 2" xfId="15168"/>
    <cellStyle name="Normal 3 2 2 2 3 9 2 2 3" xfId="15169"/>
    <cellStyle name="Normal 3 2 2 2 3 9 2 3" xfId="15170"/>
    <cellStyle name="Normal 3 2 2 2 3 9 2 3 2" xfId="15171"/>
    <cellStyle name="Normal 3 2 2 2 3 9 2 4" xfId="15172"/>
    <cellStyle name="Normal 3 2 2 2 3 9 3" xfId="15173"/>
    <cellStyle name="Normal 3 2 2 2 3 9 3 2" xfId="15174"/>
    <cellStyle name="Normal 3 2 2 2 3 9 3 2 2" xfId="15175"/>
    <cellStyle name="Normal 3 2 2 2 3 9 3 3" xfId="15176"/>
    <cellStyle name="Normal 3 2 2 2 3 9 4" xfId="15177"/>
    <cellStyle name="Normal 3 2 2 2 3 9 4 2" xfId="15178"/>
    <cellStyle name="Normal 3 2 2 2 3 9 5" xfId="15179"/>
    <cellStyle name="Normal 3 2 2 2 4" xfId="15180"/>
    <cellStyle name="Normal 3 2 2 2 4 10" xfId="15181"/>
    <cellStyle name="Normal 3 2 2 2 4 2" xfId="15182"/>
    <cellStyle name="Normal 3 2 2 2 4 2 2" xfId="15183"/>
    <cellStyle name="Normal 3 2 2 2 4 2 2 2" xfId="15184"/>
    <cellStyle name="Normal 3 2 2 2 4 2 2 2 2" xfId="15185"/>
    <cellStyle name="Normal 3 2 2 2 4 2 2 2 2 2" xfId="15186"/>
    <cellStyle name="Normal 3 2 2 2 4 2 2 2 2 2 2" xfId="15187"/>
    <cellStyle name="Normal 3 2 2 2 4 2 2 2 2 2 2 2" xfId="15188"/>
    <cellStyle name="Normal 3 2 2 2 4 2 2 2 2 2 3" xfId="15189"/>
    <cellStyle name="Normal 3 2 2 2 4 2 2 2 2 3" xfId="15190"/>
    <cellStyle name="Normal 3 2 2 2 4 2 2 2 2 3 2" xfId="15191"/>
    <cellStyle name="Normal 3 2 2 2 4 2 2 2 2 4" xfId="15192"/>
    <cellStyle name="Normal 3 2 2 2 4 2 2 2 3" xfId="15193"/>
    <cellStyle name="Normal 3 2 2 2 4 2 2 2 3 2" xfId="15194"/>
    <cellStyle name="Normal 3 2 2 2 4 2 2 2 3 2 2" xfId="15195"/>
    <cellStyle name="Normal 3 2 2 2 4 2 2 2 3 3" xfId="15196"/>
    <cellStyle name="Normal 3 2 2 2 4 2 2 2 4" xfId="15197"/>
    <cellStyle name="Normal 3 2 2 2 4 2 2 2 4 2" xfId="15198"/>
    <cellStyle name="Normal 3 2 2 2 4 2 2 2 5" xfId="15199"/>
    <cellStyle name="Normal 3 2 2 2 4 2 2 3" xfId="15200"/>
    <cellStyle name="Normal 3 2 2 2 4 2 2 3 2" xfId="15201"/>
    <cellStyle name="Normal 3 2 2 2 4 2 2 3 2 2" xfId="15202"/>
    <cellStyle name="Normal 3 2 2 2 4 2 2 3 2 2 2" xfId="15203"/>
    <cellStyle name="Normal 3 2 2 2 4 2 2 3 2 3" xfId="15204"/>
    <cellStyle name="Normal 3 2 2 2 4 2 2 3 3" xfId="15205"/>
    <cellStyle name="Normal 3 2 2 2 4 2 2 3 3 2" xfId="15206"/>
    <cellStyle name="Normal 3 2 2 2 4 2 2 3 4" xfId="15207"/>
    <cellStyle name="Normal 3 2 2 2 4 2 2 4" xfId="15208"/>
    <cellStyle name="Normal 3 2 2 2 4 2 2 4 2" xfId="15209"/>
    <cellStyle name="Normal 3 2 2 2 4 2 2 4 2 2" xfId="15210"/>
    <cellStyle name="Normal 3 2 2 2 4 2 2 4 2 2 2" xfId="15211"/>
    <cellStyle name="Normal 3 2 2 2 4 2 2 4 2 3" xfId="15212"/>
    <cellStyle name="Normal 3 2 2 2 4 2 2 4 3" xfId="15213"/>
    <cellStyle name="Normal 3 2 2 2 4 2 2 4 3 2" xfId="15214"/>
    <cellStyle name="Normal 3 2 2 2 4 2 2 4 4" xfId="15215"/>
    <cellStyle name="Normal 3 2 2 2 4 2 2 5" xfId="15216"/>
    <cellStyle name="Normal 3 2 2 2 4 2 2 5 2" xfId="15217"/>
    <cellStyle name="Normal 3 2 2 2 4 2 2 5 2 2" xfId="15218"/>
    <cellStyle name="Normal 3 2 2 2 4 2 2 5 3" xfId="15219"/>
    <cellStyle name="Normal 3 2 2 2 4 2 2 6" xfId="15220"/>
    <cellStyle name="Normal 3 2 2 2 4 2 2 6 2" xfId="15221"/>
    <cellStyle name="Normal 3 2 2 2 4 2 2 7" xfId="15222"/>
    <cellStyle name="Normal 3 2 2 2 4 2 2 7 2" xfId="15223"/>
    <cellStyle name="Normal 3 2 2 2 4 2 2 8" xfId="15224"/>
    <cellStyle name="Normal 3 2 2 2 4 2 3" xfId="15225"/>
    <cellStyle name="Normal 3 2 2 2 4 2 3 2" xfId="15226"/>
    <cellStyle name="Normal 3 2 2 2 4 2 3 2 2" xfId="15227"/>
    <cellStyle name="Normal 3 2 2 2 4 2 3 2 2 2" xfId="15228"/>
    <cellStyle name="Normal 3 2 2 2 4 2 3 2 2 2 2" xfId="15229"/>
    <cellStyle name="Normal 3 2 2 2 4 2 3 2 2 3" xfId="15230"/>
    <cellStyle name="Normal 3 2 2 2 4 2 3 2 3" xfId="15231"/>
    <cellStyle name="Normal 3 2 2 2 4 2 3 2 3 2" xfId="15232"/>
    <cellStyle name="Normal 3 2 2 2 4 2 3 2 4" xfId="15233"/>
    <cellStyle name="Normal 3 2 2 2 4 2 3 3" xfId="15234"/>
    <cellStyle name="Normal 3 2 2 2 4 2 3 3 2" xfId="15235"/>
    <cellStyle name="Normal 3 2 2 2 4 2 3 3 2 2" xfId="15236"/>
    <cellStyle name="Normal 3 2 2 2 4 2 3 3 3" xfId="15237"/>
    <cellStyle name="Normal 3 2 2 2 4 2 3 4" xfId="15238"/>
    <cellStyle name="Normal 3 2 2 2 4 2 3 4 2" xfId="15239"/>
    <cellStyle name="Normal 3 2 2 2 4 2 3 5" xfId="15240"/>
    <cellStyle name="Normal 3 2 2 2 4 2 4" xfId="15241"/>
    <cellStyle name="Normal 3 2 2 2 4 2 4 2" xfId="15242"/>
    <cellStyle name="Normal 3 2 2 2 4 2 4 2 2" xfId="15243"/>
    <cellStyle name="Normal 3 2 2 2 4 2 4 2 2 2" xfId="15244"/>
    <cellStyle name="Normal 3 2 2 2 4 2 4 2 3" xfId="15245"/>
    <cellStyle name="Normal 3 2 2 2 4 2 4 3" xfId="15246"/>
    <cellStyle name="Normal 3 2 2 2 4 2 4 3 2" xfId="15247"/>
    <cellStyle name="Normal 3 2 2 2 4 2 4 4" xfId="15248"/>
    <cellStyle name="Normal 3 2 2 2 4 2 5" xfId="15249"/>
    <cellStyle name="Normal 3 2 2 2 4 2 5 2" xfId="15250"/>
    <cellStyle name="Normal 3 2 2 2 4 2 5 2 2" xfId="15251"/>
    <cellStyle name="Normal 3 2 2 2 4 2 5 2 2 2" xfId="15252"/>
    <cellStyle name="Normal 3 2 2 2 4 2 5 2 3" xfId="15253"/>
    <cellStyle name="Normal 3 2 2 2 4 2 5 3" xfId="15254"/>
    <cellStyle name="Normal 3 2 2 2 4 2 5 3 2" xfId="15255"/>
    <cellStyle name="Normal 3 2 2 2 4 2 5 4" xfId="15256"/>
    <cellStyle name="Normal 3 2 2 2 4 2 6" xfId="15257"/>
    <cellStyle name="Normal 3 2 2 2 4 2 6 2" xfId="15258"/>
    <cellStyle name="Normal 3 2 2 2 4 2 6 2 2" xfId="15259"/>
    <cellStyle name="Normal 3 2 2 2 4 2 6 3" xfId="15260"/>
    <cellStyle name="Normal 3 2 2 2 4 2 7" xfId="15261"/>
    <cellStyle name="Normal 3 2 2 2 4 2 7 2" xfId="15262"/>
    <cellStyle name="Normal 3 2 2 2 4 2 8" xfId="15263"/>
    <cellStyle name="Normal 3 2 2 2 4 2 8 2" xfId="15264"/>
    <cellStyle name="Normal 3 2 2 2 4 2 9" xfId="15265"/>
    <cellStyle name="Normal 3 2 2 2 4 3" xfId="15266"/>
    <cellStyle name="Normal 3 2 2 2 4 3 2" xfId="15267"/>
    <cellStyle name="Normal 3 2 2 2 4 3 2 2" xfId="15268"/>
    <cellStyle name="Normal 3 2 2 2 4 3 2 2 2" xfId="15269"/>
    <cellStyle name="Normal 3 2 2 2 4 3 2 2 2 2" xfId="15270"/>
    <cellStyle name="Normal 3 2 2 2 4 3 2 2 2 2 2" xfId="15271"/>
    <cellStyle name="Normal 3 2 2 2 4 3 2 2 2 3" xfId="15272"/>
    <cellStyle name="Normal 3 2 2 2 4 3 2 2 3" xfId="15273"/>
    <cellStyle name="Normal 3 2 2 2 4 3 2 2 3 2" xfId="15274"/>
    <cellStyle name="Normal 3 2 2 2 4 3 2 2 4" xfId="15275"/>
    <cellStyle name="Normal 3 2 2 2 4 3 2 3" xfId="15276"/>
    <cellStyle name="Normal 3 2 2 2 4 3 2 3 2" xfId="15277"/>
    <cellStyle name="Normal 3 2 2 2 4 3 2 3 2 2" xfId="15278"/>
    <cellStyle name="Normal 3 2 2 2 4 3 2 3 3" xfId="15279"/>
    <cellStyle name="Normal 3 2 2 2 4 3 2 4" xfId="15280"/>
    <cellStyle name="Normal 3 2 2 2 4 3 2 4 2" xfId="15281"/>
    <cellStyle name="Normal 3 2 2 2 4 3 2 5" xfId="15282"/>
    <cellStyle name="Normal 3 2 2 2 4 3 3" xfId="15283"/>
    <cellStyle name="Normal 3 2 2 2 4 3 3 2" xfId="15284"/>
    <cellStyle name="Normal 3 2 2 2 4 3 3 2 2" xfId="15285"/>
    <cellStyle name="Normal 3 2 2 2 4 3 3 2 2 2" xfId="15286"/>
    <cellStyle name="Normal 3 2 2 2 4 3 3 2 3" xfId="15287"/>
    <cellStyle name="Normal 3 2 2 2 4 3 3 3" xfId="15288"/>
    <cellStyle name="Normal 3 2 2 2 4 3 3 3 2" xfId="15289"/>
    <cellStyle name="Normal 3 2 2 2 4 3 3 4" xfId="15290"/>
    <cellStyle name="Normal 3 2 2 2 4 3 4" xfId="15291"/>
    <cellStyle name="Normal 3 2 2 2 4 3 4 2" xfId="15292"/>
    <cellStyle name="Normal 3 2 2 2 4 3 4 2 2" xfId="15293"/>
    <cellStyle name="Normal 3 2 2 2 4 3 4 2 2 2" xfId="15294"/>
    <cellStyle name="Normal 3 2 2 2 4 3 4 2 3" xfId="15295"/>
    <cellStyle name="Normal 3 2 2 2 4 3 4 3" xfId="15296"/>
    <cellStyle name="Normal 3 2 2 2 4 3 4 3 2" xfId="15297"/>
    <cellStyle name="Normal 3 2 2 2 4 3 4 4" xfId="15298"/>
    <cellStyle name="Normal 3 2 2 2 4 3 5" xfId="15299"/>
    <cellStyle name="Normal 3 2 2 2 4 3 5 2" xfId="15300"/>
    <cellStyle name="Normal 3 2 2 2 4 3 5 2 2" xfId="15301"/>
    <cellStyle name="Normal 3 2 2 2 4 3 5 3" xfId="15302"/>
    <cellStyle name="Normal 3 2 2 2 4 3 6" xfId="15303"/>
    <cellStyle name="Normal 3 2 2 2 4 3 6 2" xfId="15304"/>
    <cellStyle name="Normal 3 2 2 2 4 3 7" xfId="15305"/>
    <cellStyle name="Normal 3 2 2 2 4 3 7 2" xfId="15306"/>
    <cellStyle name="Normal 3 2 2 2 4 3 8" xfId="15307"/>
    <cellStyle name="Normal 3 2 2 2 4 4" xfId="15308"/>
    <cellStyle name="Normal 3 2 2 2 4 4 2" xfId="15309"/>
    <cellStyle name="Normal 3 2 2 2 4 4 2 2" xfId="15310"/>
    <cellStyle name="Normal 3 2 2 2 4 4 2 2 2" xfId="15311"/>
    <cellStyle name="Normal 3 2 2 2 4 4 2 2 2 2" xfId="15312"/>
    <cellStyle name="Normal 3 2 2 2 4 4 2 2 3" xfId="15313"/>
    <cellStyle name="Normal 3 2 2 2 4 4 2 3" xfId="15314"/>
    <cellStyle name="Normal 3 2 2 2 4 4 2 3 2" xfId="15315"/>
    <cellStyle name="Normal 3 2 2 2 4 4 2 4" xfId="15316"/>
    <cellStyle name="Normal 3 2 2 2 4 4 3" xfId="15317"/>
    <cellStyle name="Normal 3 2 2 2 4 4 3 2" xfId="15318"/>
    <cellStyle name="Normal 3 2 2 2 4 4 3 2 2" xfId="15319"/>
    <cellStyle name="Normal 3 2 2 2 4 4 3 3" xfId="15320"/>
    <cellStyle name="Normal 3 2 2 2 4 4 4" xfId="15321"/>
    <cellStyle name="Normal 3 2 2 2 4 4 4 2" xfId="15322"/>
    <cellStyle name="Normal 3 2 2 2 4 4 5" xfId="15323"/>
    <cellStyle name="Normal 3 2 2 2 4 5" xfId="15324"/>
    <cellStyle name="Normal 3 2 2 2 4 5 2" xfId="15325"/>
    <cellStyle name="Normal 3 2 2 2 4 5 2 2" xfId="15326"/>
    <cellStyle name="Normal 3 2 2 2 4 5 2 2 2" xfId="15327"/>
    <cellStyle name="Normal 3 2 2 2 4 5 2 3" xfId="15328"/>
    <cellStyle name="Normal 3 2 2 2 4 5 3" xfId="15329"/>
    <cellStyle name="Normal 3 2 2 2 4 5 3 2" xfId="15330"/>
    <cellStyle name="Normal 3 2 2 2 4 5 4" xfId="15331"/>
    <cellStyle name="Normal 3 2 2 2 4 6" xfId="15332"/>
    <cellStyle name="Normal 3 2 2 2 4 6 2" xfId="15333"/>
    <cellStyle name="Normal 3 2 2 2 4 6 2 2" xfId="15334"/>
    <cellStyle name="Normal 3 2 2 2 4 6 2 2 2" xfId="15335"/>
    <cellStyle name="Normal 3 2 2 2 4 6 2 3" xfId="15336"/>
    <cellStyle name="Normal 3 2 2 2 4 6 3" xfId="15337"/>
    <cellStyle name="Normal 3 2 2 2 4 6 3 2" xfId="15338"/>
    <cellStyle name="Normal 3 2 2 2 4 6 4" xfId="15339"/>
    <cellStyle name="Normal 3 2 2 2 4 7" xfId="15340"/>
    <cellStyle name="Normal 3 2 2 2 4 7 2" xfId="15341"/>
    <cellStyle name="Normal 3 2 2 2 4 7 2 2" xfId="15342"/>
    <cellStyle name="Normal 3 2 2 2 4 7 3" xfId="15343"/>
    <cellStyle name="Normal 3 2 2 2 4 8" xfId="15344"/>
    <cellStyle name="Normal 3 2 2 2 4 8 2" xfId="15345"/>
    <cellStyle name="Normal 3 2 2 2 4 9" xfId="15346"/>
    <cellStyle name="Normal 3 2 2 2 4 9 2" xfId="15347"/>
    <cellStyle name="Normal 3 2 2 2 5" xfId="15348"/>
    <cellStyle name="Normal 3 2 2 2 5 10" xfId="15349"/>
    <cellStyle name="Normal 3 2 2 2 5 2" xfId="15350"/>
    <cellStyle name="Normal 3 2 2 2 5 2 2" xfId="15351"/>
    <cellStyle name="Normal 3 2 2 2 5 2 2 2" xfId="15352"/>
    <cellStyle name="Normal 3 2 2 2 5 2 2 2 2" xfId="15353"/>
    <cellStyle name="Normal 3 2 2 2 5 2 2 2 2 2" xfId="15354"/>
    <cellStyle name="Normal 3 2 2 2 5 2 2 2 2 2 2" xfId="15355"/>
    <cellStyle name="Normal 3 2 2 2 5 2 2 2 2 2 2 2" xfId="15356"/>
    <cellStyle name="Normal 3 2 2 2 5 2 2 2 2 2 3" xfId="15357"/>
    <cellStyle name="Normal 3 2 2 2 5 2 2 2 2 3" xfId="15358"/>
    <cellStyle name="Normal 3 2 2 2 5 2 2 2 2 3 2" xfId="15359"/>
    <cellStyle name="Normal 3 2 2 2 5 2 2 2 2 4" xfId="15360"/>
    <cellStyle name="Normal 3 2 2 2 5 2 2 2 3" xfId="15361"/>
    <cellStyle name="Normal 3 2 2 2 5 2 2 2 3 2" xfId="15362"/>
    <cellStyle name="Normal 3 2 2 2 5 2 2 2 3 2 2" xfId="15363"/>
    <cellStyle name="Normal 3 2 2 2 5 2 2 2 3 3" xfId="15364"/>
    <cellStyle name="Normal 3 2 2 2 5 2 2 2 4" xfId="15365"/>
    <cellStyle name="Normal 3 2 2 2 5 2 2 2 4 2" xfId="15366"/>
    <cellStyle name="Normal 3 2 2 2 5 2 2 2 5" xfId="15367"/>
    <cellStyle name="Normal 3 2 2 2 5 2 2 3" xfId="15368"/>
    <cellStyle name="Normal 3 2 2 2 5 2 2 3 2" xfId="15369"/>
    <cellStyle name="Normal 3 2 2 2 5 2 2 3 2 2" xfId="15370"/>
    <cellStyle name="Normal 3 2 2 2 5 2 2 3 2 2 2" xfId="15371"/>
    <cellStyle name="Normal 3 2 2 2 5 2 2 3 2 3" xfId="15372"/>
    <cellStyle name="Normal 3 2 2 2 5 2 2 3 3" xfId="15373"/>
    <cellStyle name="Normal 3 2 2 2 5 2 2 3 3 2" xfId="15374"/>
    <cellStyle name="Normal 3 2 2 2 5 2 2 3 4" xfId="15375"/>
    <cellStyle name="Normal 3 2 2 2 5 2 2 4" xfId="15376"/>
    <cellStyle name="Normal 3 2 2 2 5 2 2 4 2" xfId="15377"/>
    <cellStyle name="Normal 3 2 2 2 5 2 2 4 2 2" xfId="15378"/>
    <cellStyle name="Normal 3 2 2 2 5 2 2 4 2 2 2" xfId="15379"/>
    <cellStyle name="Normal 3 2 2 2 5 2 2 4 2 3" xfId="15380"/>
    <cellStyle name="Normal 3 2 2 2 5 2 2 4 3" xfId="15381"/>
    <cellStyle name="Normal 3 2 2 2 5 2 2 4 3 2" xfId="15382"/>
    <cellStyle name="Normal 3 2 2 2 5 2 2 4 4" xfId="15383"/>
    <cellStyle name="Normal 3 2 2 2 5 2 2 5" xfId="15384"/>
    <cellStyle name="Normal 3 2 2 2 5 2 2 5 2" xfId="15385"/>
    <cellStyle name="Normal 3 2 2 2 5 2 2 5 2 2" xfId="15386"/>
    <cellStyle name="Normal 3 2 2 2 5 2 2 5 3" xfId="15387"/>
    <cellStyle name="Normal 3 2 2 2 5 2 2 6" xfId="15388"/>
    <cellStyle name="Normal 3 2 2 2 5 2 2 6 2" xfId="15389"/>
    <cellStyle name="Normal 3 2 2 2 5 2 2 7" xfId="15390"/>
    <cellStyle name="Normal 3 2 2 2 5 2 2 7 2" xfId="15391"/>
    <cellStyle name="Normal 3 2 2 2 5 2 2 8" xfId="15392"/>
    <cellStyle name="Normal 3 2 2 2 5 2 3" xfId="15393"/>
    <cellStyle name="Normal 3 2 2 2 5 2 3 2" xfId="15394"/>
    <cellStyle name="Normal 3 2 2 2 5 2 3 2 2" xfId="15395"/>
    <cellStyle name="Normal 3 2 2 2 5 2 3 2 2 2" xfId="15396"/>
    <cellStyle name="Normal 3 2 2 2 5 2 3 2 2 2 2" xfId="15397"/>
    <cellStyle name="Normal 3 2 2 2 5 2 3 2 2 3" xfId="15398"/>
    <cellStyle name="Normal 3 2 2 2 5 2 3 2 3" xfId="15399"/>
    <cellStyle name="Normal 3 2 2 2 5 2 3 2 3 2" xfId="15400"/>
    <cellStyle name="Normal 3 2 2 2 5 2 3 2 4" xfId="15401"/>
    <cellStyle name="Normal 3 2 2 2 5 2 3 3" xfId="15402"/>
    <cellStyle name="Normal 3 2 2 2 5 2 3 3 2" xfId="15403"/>
    <cellStyle name="Normal 3 2 2 2 5 2 3 3 2 2" xfId="15404"/>
    <cellStyle name="Normal 3 2 2 2 5 2 3 3 3" xfId="15405"/>
    <cellStyle name="Normal 3 2 2 2 5 2 3 4" xfId="15406"/>
    <cellStyle name="Normal 3 2 2 2 5 2 3 4 2" xfId="15407"/>
    <cellStyle name="Normal 3 2 2 2 5 2 3 5" xfId="15408"/>
    <cellStyle name="Normal 3 2 2 2 5 2 4" xfId="15409"/>
    <cellStyle name="Normal 3 2 2 2 5 2 4 2" xfId="15410"/>
    <cellStyle name="Normal 3 2 2 2 5 2 4 2 2" xfId="15411"/>
    <cellStyle name="Normal 3 2 2 2 5 2 4 2 2 2" xfId="15412"/>
    <cellStyle name="Normal 3 2 2 2 5 2 4 2 3" xfId="15413"/>
    <cellStyle name="Normal 3 2 2 2 5 2 4 3" xfId="15414"/>
    <cellStyle name="Normal 3 2 2 2 5 2 4 3 2" xfId="15415"/>
    <cellStyle name="Normal 3 2 2 2 5 2 4 4" xfId="15416"/>
    <cellStyle name="Normal 3 2 2 2 5 2 5" xfId="15417"/>
    <cellStyle name="Normal 3 2 2 2 5 2 5 2" xfId="15418"/>
    <cellStyle name="Normal 3 2 2 2 5 2 5 2 2" xfId="15419"/>
    <cellStyle name="Normal 3 2 2 2 5 2 5 2 2 2" xfId="15420"/>
    <cellStyle name="Normal 3 2 2 2 5 2 5 2 3" xfId="15421"/>
    <cellStyle name="Normal 3 2 2 2 5 2 5 3" xfId="15422"/>
    <cellStyle name="Normal 3 2 2 2 5 2 5 3 2" xfId="15423"/>
    <cellStyle name="Normal 3 2 2 2 5 2 5 4" xfId="15424"/>
    <cellStyle name="Normal 3 2 2 2 5 2 6" xfId="15425"/>
    <cellStyle name="Normal 3 2 2 2 5 2 6 2" xfId="15426"/>
    <cellStyle name="Normal 3 2 2 2 5 2 6 2 2" xfId="15427"/>
    <cellStyle name="Normal 3 2 2 2 5 2 6 3" xfId="15428"/>
    <cellStyle name="Normal 3 2 2 2 5 2 7" xfId="15429"/>
    <cellStyle name="Normal 3 2 2 2 5 2 7 2" xfId="15430"/>
    <cellStyle name="Normal 3 2 2 2 5 2 8" xfId="15431"/>
    <cellStyle name="Normal 3 2 2 2 5 2 8 2" xfId="15432"/>
    <cellStyle name="Normal 3 2 2 2 5 2 9" xfId="15433"/>
    <cellStyle name="Normal 3 2 2 2 5 3" xfId="15434"/>
    <cellStyle name="Normal 3 2 2 2 5 3 2" xfId="15435"/>
    <cellStyle name="Normal 3 2 2 2 5 3 2 2" xfId="15436"/>
    <cellStyle name="Normal 3 2 2 2 5 3 2 2 2" xfId="15437"/>
    <cellStyle name="Normal 3 2 2 2 5 3 2 2 2 2" xfId="15438"/>
    <cellStyle name="Normal 3 2 2 2 5 3 2 2 2 2 2" xfId="15439"/>
    <cellStyle name="Normal 3 2 2 2 5 3 2 2 2 3" xfId="15440"/>
    <cellStyle name="Normal 3 2 2 2 5 3 2 2 3" xfId="15441"/>
    <cellStyle name="Normal 3 2 2 2 5 3 2 2 3 2" xfId="15442"/>
    <cellStyle name="Normal 3 2 2 2 5 3 2 2 4" xfId="15443"/>
    <cellStyle name="Normal 3 2 2 2 5 3 2 3" xfId="15444"/>
    <cellStyle name="Normal 3 2 2 2 5 3 2 3 2" xfId="15445"/>
    <cellStyle name="Normal 3 2 2 2 5 3 2 3 2 2" xfId="15446"/>
    <cellStyle name="Normal 3 2 2 2 5 3 2 3 3" xfId="15447"/>
    <cellStyle name="Normal 3 2 2 2 5 3 2 4" xfId="15448"/>
    <cellStyle name="Normal 3 2 2 2 5 3 2 4 2" xfId="15449"/>
    <cellStyle name="Normal 3 2 2 2 5 3 2 5" xfId="15450"/>
    <cellStyle name="Normal 3 2 2 2 5 3 3" xfId="15451"/>
    <cellStyle name="Normal 3 2 2 2 5 3 3 2" xfId="15452"/>
    <cellStyle name="Normal 3 2 2 2 5 3 3 2 2" xfId="15453"/>
    <cellStyle name="Normal 3 2 2 2 5 3 3 2 2 2" xfId="15454"/>
    <cellStyle name="Normal 3 2 2 2 5 3 3 2 3" xfId="15455"/>
    <cellStyle name="Normal 3 2 2 2 5 3 3 3" xfId="15456"/>
    <cellStyle name="Normal 3 2 2 2 5 3 3 3 2" xfId="15457"/>
    <cellStyle name="Normal 3 2 2 2 5 3 3 4" xfId="15458"/>
    <cellStyle name="Normal 3 2 2 2 5 3 4" xfId="15459"/>
    <cellStyle name="Normal 3 2 2 2 5 3 4 2" xfId="15460"/>
    <cellStyle name="Normal 3 2 2 2 5 3 4 2 2" xfId="15461"/>
    <cellStyle name="Normal 3 2 2 2 5 3 4 2 2 2" xfId="15462"/>
    <cellStyle name="Normal 3 2 2 2 5 3 4 2 3" xfId="15463"/>
    <cellStyle name="Normal 3 2 2 2 5 3 4 3" xfId="15464"/>
    <cellStyle name="Normal 3 2 2 2 5 3 4 3 2" xfId="15465"/>
    <cellStyle name="Normal 3 2 2 2 5 3 4 4" xfId="15466"/>
    <cellStyle name="Normal 3 2 2 2 5 3 5" xfId="15467"/>
    <cellStyle name="Normal 3 2 2 2 5 3 5 2" xfId="15468"/>
    <cellStyle name="Normal 3 2 2 2 5 3 5 2 2" xfId="15469"/>
    <cellStyle name="Normal 3 2 2 2 5 3 5 3" xfId="15470"/>
    <cellStyle name="Normal 3 2 2 2 5 3 6" xfId="15471"/>
    <cellStyle name="Normal 3 2 2 2 5 3 6 2" xfId="15472"/>
    <cellStyle name="Normal 3 2 2 2 5 3 7" xfId="15473"/>
    <cellStyle name="Normal 3 2 2 2 5 3 7 2" xfId="15474"/>
    <cellStyle name="Normal 3 2 2 2 5 3 8" xfId="15475"/>
    <cellStyle name="Normal 3 2 2 2 5 4" xfId="15476"/>
    <cellStyle name="Normal 3 2 2 2 5 4 2" xfId="15477"/>
    <cellStyle name="Normal 3 2 2 2 5 4 2 2" xfId="15478"/>
    <cellStyle name="Normal 3 2 2 2 5 4 2 2 2" xfId="15479"/>
    <cellStyle name="Normal 3 2 2 2 5 4 2 2 2 2" xfId="15480"/>
    <cellStyle name="Normal 3 2 2 2 5 4 2 2 3" xfId="15481"/>
    <cellStyle name="Normal 3 2 2 2 5 4 2 3" xfId="15482"/>
    <cellStyle name="Normal 3 2 2 2 5 4 2 3 2" xfId="15483"/>
    <cellStyle name="Normal 3 2 2 2 5 4 2 4" xfId="15484"/>
    <cellStyle name="Normal 3 2 2 2 5 4 3" xfId="15485"/>
    <cellStyle name="Normal 3 2 2 2 5 4 3 2" xfId="15486"/>
    <cellStyle name="Normal 3 2 2 2 5 4 3 2 2" xfId="15487"/>
    <cellStyle name="Normal 3 2 2 2 5 4 3 3" xfId="15488"/>
    <cellStyle name="Normal 3 2 2 2 5 4 4" xfId="15489"/>
    <cellStyle name="Normal 3 2 2 2 5 4 4 2" xfId="15490"/>
    <cellStyle name="Normal 3 2 2 2 5 4 5" xfId="15491"/>
    <cellStyle name="Normal 3 2 2 2 5 5" xfId="15492"/>
    <cellStyle name="Normal 3 2 2 2 5 5 2" xfId="15493"/>
    <cellStyle name="Normal 3 2 2 2 5 5 2 2" xfId="15494"/>
    <cellStyle name="Normal 3 2 2 2 5 5 2 2 2" xfId="15495"/>
    <cellStyle name="Normal 3 2 2 2 5 5 2 3" xfId="15496"/>
    <cellStyle name="Normal 3 2 2 2 5 5 3" xfId="15497"/>
    <cellStyle name="Normal 3 2 2 2 5 5 3 2" xfId="15498"/>
    <cellStyle name="Normal 3 2 2 2 5 5 4" xfId="15499"/>
    <cellStyle name="Normal 3 2 2 2 5 6" xfId="15500"/>
    <cellStyle name="Normal 3 2 2 2 5 6 2" xfId="15501"/>
    <cellStyle name="Normal 3 2 2 2 5 6 2 2" xfId="15502"/>
    <cellStyle name="Normal 3 2 2 2 5 6 2 2 2" xfId="15503"/>
    <cellStyle name="Normal 3 2 2 2 5 6 2 3" xfId="15504"/>
    <cellStyle name="Normal 3 2 2 2 5 6 3" xfId="15505"/>
    <cellStyle name="Normal 3 2 2 2 5 6 3 2" xfId="15506"/>
    <cellStyle name="Normal 3 2 2 2 5 6 4" xfId="15507"/>
    <cellStyle name="Normal 3 2 2 2 5 7" xfId="15508"/>
    <cellStyle name="Normal 3 2 2 2 5 7 2" xfId="15509"/>
    <cellStyle name="Normal 3 2 2 2 5 7 2 2" xfId="15510"/>
    <cellStyle name="Normal 3 2 2 2 5 7 3" xfId="15511"/>
    <cellStyle name="Normal 3 2 2 2 5 8" xfId="15512"/>
    <cellStyle name="Normal 3 2 2 2 5 8 2" xfId="15513"/>
    <cellStyle name="Normal 3 2 2 2 5 9" xfId="15514"/>
    <cellStyle name="Normal 3 2 2 2 5 9 2" xfId="15515"/>
    <cellStyle name="Normal 3 2 2 2 6" xfId="15516"/>
    <cellStyle name="Normal 3 2 2 2 6 10" xfId="15517"/>
    <cellStyle name="Normal 3 2 2 2 6 2" xfId="15518"/>
    <cellStyle name="Normal 3 2 2 2 6 2 2" xfId="15519"/>
    <cellStyle name="Normal 3 2 2 2 6 2 2 2" xfId="15520"/>
    <cellStyle name="Normal 3 2 2 2 6 2 2 2 2" xfId="15521"/>
    <cellStyle name="Normal 3 2 2 2 6 2 2 2 2 2" xfId="15522"/>
    <cellStyle name="Normal 3 2 2 2 6 2 2 2 2 2 2" xfId="15523"/>
    <cellStyle name="Normal 3 2 2 2 6 2 2 2 2 2 2 2" xfId="15524"/>
    <cellStyle name="Normal 3 2 2 2 6 2 2 2 2 2 3" xfId="15525"/>
    <cellStyle name="Normal 3 2 2 2 6 2 2 2 2 3" xfId="15526"/>
    <cellStyle name="Normal 3 2 2 2 6 2 2 2 2 3 2" xfId="15527"/>
    <cellStyle name="Normal 3 2 2 2 6 2 2 2 2 4" xfId="15528"/>
    <cellStyle name="Normal 3 2 2 2 6 2 2 2 3" xfId="15529"/>
    <cellStyle name="Normal 3 2 2 2 6 2 2 2 3 2" xfId="15530"/>
    <cellStyle name="Normal 3 2 2 2 6 2 2 2 3 2 2" xfId="15531"/>
    <cellStyle name="Normal 3 2 2 2 6 2 2 2 3 3" xfId="15532"/>
    <cellStyle name="Normal 3 2 2 2 6 2 2 2 4" xfId="15533"/>
    <cellStyle name="Normal 3 2 2 2 6 2 2 2 4 2" xfId="15534"/>
    <cellStyle name="Normal 3 2 2 2 6 2 2 2 5" xfId="15535"/>
    <cellStyle name="Normal 3 2 2 2 6 2 2 3" xfId="15536"/>
    <cellStyle name="Normal 3 2 2 2 6 2 2 3 2" xfId="15537"/>
    <cellStyle name="Normal 3 2 2 2 6 2 2 3 2 2" xfId="15538"/>
    <cellStyle name="Normal 3 2 2 2 6 2 2 3 2 2 2" xfId="15539"/>
    <cellStyle name="Normal 3 2 2 2 6 2 2 3 2 3" xfId="15540"/>
    <cellStyle name="Normal 3 2 2 2 6 2 2 3 3" xfId="15541"/>
    <cellStyle name="Normal 3 2 2 2 6 2 2 3 3 2" xfId="15542"/>
    <cellStyle name="Normal 3 2 2 2 6 2 2 3 4" xfId="15543"/>
    <cellStyle name="Normal 3 2 2 2 6 2 2 4" xfId="15544"/>
    <cellStyle name="Normal 3 2 2 2 6 2 2 4 2" xfId="15545"/>
    <cellStyle name="Normal 3 2 2 2 6 2 2 4 2 2" xfId="15546"/>
    <cellStyle name="Normal 3 2 2 2 6 2 2 4 2 2 2" xfId="15547"/>
    <cellStyle name="Normal 3 2 2 2 6 2 2 4 2 3" xfId="15548"/>
    <cellStyle name="Normal 3 2 2 2 6 2 2 4 3" xfId="15549"/>
    <cellStyle name="Normal 3 2 2 2 6 2 2 4 3 2" xfId="15550"/>
    <cellStyle name="Normal 3 2 2 2 6 2 2 4 4" xfId="15551"/>
    <cellStyle name="Normal 3 2 2 2 6 2 2 5" xfId="15552"/>
    <cellStyle name="Normal 3 2 2 2 6 2 2 5 2" xfId="15553"/>
    <cellStyle name="Normal 3 2 2 2 6 2 2 5 2 2" xfId="15554"/>
    <cellStyle name="Normal 3 2 2 2 6 2 2 5 3" xfId="15555"/>
    <cellStyle name="Normal 3 2 2 2 6 2 2 6" xfId="15556"/>
    <cellStyle name="Normal 3 2 2 2 6 2 2 6 2" xfId="15557"/>
    <cellStyle name="Normal 3 2 2 2 6 2 2 7" xfId="15558"/>
    <cellStyle name="Normal 3 2 2 2 6 2 2 7 2" xfId="15559"/>
    <cellStyle name="Normal 3 2 2 2 6 2 2 8" xfId="15560"/>
    <cellStyle name="Normal 3 2 2 2 6 2 3" xfId="15561"/>
    <cellStyle name="Normal 3 2 2 2 6 2 3 2" xfId="15562"/>
    <cellStyle name="Normal 3 2 2 2 6 2 3 2 2" xfId="15563"/>
    <cellStyle name="Normal 3 2 2 2 6 2 3 2 2 2" xfId="15564"/>
    <cellStyle name="Normal 3 2 2 2 6 2 3 2 2 2 2" xfId="15565"/>
    <cellStyle name="Normal 3 2 2 2 6 2 3 2 2 3" xfId="15566"/>
    <cellStyle name="Normal 3 2 2 2 6 2 3 2 3" xfId="15567"/>
    <cellStyle name="Normal 3 2 2 2 6 2 3 2 3 2" xfId="15568"/>
    <cellStyle name="Normal 3 2 2 2 6 2 3 2 4" xfId="15569"/>
    <cellStyle name="Normal 3 2 2 2 6 2 3 3" xfId="15570"/>
    <cellStyle name="Normal 3 2 2 2 6 2 3 3 2" xfId="15571"/>
    <cellStyle name="Normal 3 2 2 2 6 2 3 3 2 2" xfId="15572"/>
    <cellStyle name="Normal 3 2 2 2 6 2 3 3 3" xfId="15573"/>
    <cellStyle name="Normal 3 2 2 2 6 2 3 4" xfId="15574"/>
    <cellStyle name="Normal 3 2 2 2 6 2 3 4 2" xfId="15575"/>
    <cellStyle name="Normal 3 2 2 2 6 2 3 5" xfId="15576"/>
    <cellStyle name="Normal 3 2 2 2 6 2 4" xfId="15577"/>
    <cellStyle name="Normal 3 2 2 2 6 2 4 2" xfId="15578"/>
    <cellStyle name="Normal 3 2 2 2 6 2 4 2 2" xfId="15579"/>
    <cellStyle name="Normal 3 2 2 2 6 2 4 2 2 2" xfId="15580"/>
    <cellStyle name="Normal 3 2 2 2 6 2 4 2 3" xfId="15581"/>
    <cellStyle name="Normal 3 2 2 2 6 2 4 3" xfId="15582"/>
    <cellStyle name="Normal 3 2 2 2 6 2 4 3 2" xfId="15583"/>
    <cellStyle name="Normal 3 2 2 2 6 2 4 4" xfId="15584"/>
    <cellStyle name="Normal 3 2 2 2 6 2 5" xfId="15585"/>
    <cellStyle name="Normal 3 2 2 2 6 2 5 2" xfId="15586"/>
    <cellStyle name="Normal 3 2 2 2 6 2 5 2 2" xfId="15587"/>
    <cellStyle name="Normal 3 2 2 2 6 2 5 2 2 2" xfId="15588"/>
    <cellStyle name="Normal 3 2 2 2 6 2 5 2 3" xfId="15589"/>
    <cellStyle name="Normal 3 2 2 2 6 2 5 3" xfId="15590"/>
    <cellStyle name="Normal 3 2 2 2 6 2 5 3 2" xfId="15591"/>
    <cellStyle name="Normal 3 2 2 2 6 2 5 4" xfId="15592"/>
    <cellStyle name="Normal 3 2 2 2 6 2 6" xfId="15593"/>
    <cellStyle name="Normal 3 2 2 2 6 2 6 2" xfId="15594"/>
    <cellStyle name="Normal 3 2 2 2 6 2 6 2 2" xfId="15595"/>
    <cellStyle name="Normal 3 2 2 2 6 2 6 3" xfId="15596"/>
    <cellStyle name="Normal 3 2 2 2 6 2 7" xfId="15597"/>
    <cellStyle name="Normal 3 2 2 2 6 2 7 2" xfId="15598"/>
    <cellStyle name="Normal 3 2 2 2 6 2 8" xfId="15599"/>
    <cellStyle name="Normal 3 2 2 2 6 2 8 2" xfId="15600"/>
    <cellStyle name="Normal 3 2 2 2 6 2 9" xfId="15601"/>
    <cellStyle name="Normal 3 2 2 2 6 3" xfId="15602"/>
    <cellStyle name="Normal 3 2 2 2 6 3 2" xfId="15603"/>
    <cellStyle name="Normal 3 2 2 2 6 3 2 2" xfId="15604"/>
    <cellStyle name="Normal 3 2 2 2 6 3 2 2 2" xfId="15605"/>
    <cellStyle name="Normal 3 2 2 2 6 3 2 2 2 2" xfId="15606"/>
    <cellStyle name="Normal 3 2 2 2 6 3 2 2 2 2 2" xfId="15607"/>
    <cellStyle name="Normal 3 2 2 2 6 3 2 2 2 3" xfId="15608"/>
    <cellStyle name="Normal 3 2 2 2 6 3 2 2 3" xfId="15609"/>
    <cellStyle name="Normal 3 2 2 2 6 3 2 2 3 2" xfId="15610"/>
    <cellStyle name="Normal 3 2 2 2 6 3 2 2 4" xfId="15611"/>
    <cellStyle name="Normal 3 2 2 2 6 3 2 3" xfId="15612"/>
    <cellStyle name="Normal 3 2 2 2 6 3 2 3 2" xfId="15613"/>
    <cellStyle name="Normal 3 2 2 2 6 3 2 3 2 2" xfId="15614"/>
    <cellStyle name="Normal 3 2 2 2 6 3 2 3 3" xfId="15615"/>
    <cellStyle name="Normal 3 2 2 2 6 3 2 4" xfId="15616"/>
    <cellStyle name="Normal 3 2 2 2 6 3 2 4 2" xfId="15617"/>
    <cellStyle name="Normal 3 2 2 2 6 3 2 5" xfId="15618"/>
    <cellStyle name="Normal 3 2 2 2 6 3 3" xfId="15619"/>
    <cellStyle name="Normal 3 2 2 2 6 3 3 2" xfId="15620"/>
    <cellStyle name="Normal 3 2 2 2 6 3 3 2 2" xfId="15621"/>
    <cellStyle name="Normal 3 2 2 2 6 3 3 2 2 2" xfId="15622"/>
    <cellStyle name="Normal 3 2 2 2 6 3 3 2 3" xfId="15623"/>
    <cellStyle name="Normal 3 2 2 2 6 3 3 3" xfId="15624"/>
    <cellStyle name="Normal 3 2 2 2 6 3 3 3 2" xfId="15625"/>
    <cellStyle name="Normal 3 2 2 2 6 3 3 4" xfId="15626"/>
    <cellStyle name="Normal 3 2 2 2 6 3 4" xfId="15627"/>
    <cellStyle name="Normal 3 2 2 2 6 3 4 2" xfId="15628"/>
    <cellStyle name="Normal 3 2 2 2 6 3 4 2 2" xfId="15629"/>
    <cellStyle name="Normal 3 2 2 2 6 3 4 2 2 2" xfId="15630"/>
    <cellStyle name="Normal 3 2 2 2 6 3 4 2 3" xfId="15631"/>
    <cellStyle name="Normal 3 2 2 2 6 3 4 3" xfId="15632"/>
    <cellStyle name="Normal 3 2 2 2 6 3 4 3 2" xfId="15633"/>
    <cellStyle name="Normal 3 2 2 2 6 3 4 4" xfId="15634"/>
    <cellStyle name="Normal 3 2 2 2 6 3 5" xfId="15635"/>
    <cellStyle name="Normal 3 2 2 2 6 3 5 2" xfId="15636"/>
    <cellStyle name="Normal 3 2 2 2 6 3 5 2 2" xfId="15637"/>
    <cellStyle name="Normal 3 2 2 2 6 3 5 3" xfId="15638"/>
    <cellStyle name="Normal 3 2 2 2 6 3 6" xfId="15639"/>
    <cellStyle name="Normal 3 2 2 2 6 3 6 2" xfId="15640"/>
    <cellStyle name="Normal 3 2 2 2 6 3 7" xfId="15641"/>
    <cellStyle name="Normal 3 2 2 2 6 3 7 2" xfId="15642"/>
    <cellStyle name="Normal 3 2 2 2 6 3 8" xfId="15643"/>
    <cellStyle name="Normal 3 2 2 2 6 4" xfId="15644"/>
    <cellStyle name="Normal 3 2 2 2 6 4 2" xfId="15645"/>
    <cellStyle name="Normal 3 2 2 2 6 4 2 2" xfId="15646"/>
    <cellStyle name="Normal 3 2 2 2 6 4 2 2 2" xfId="15647"/>
    <cellStyle name="Normal 3 2 2 2 6 4 2 2 2 2" xfId="15648"/>
    <cellStyle name="Normal 3 2 2 2 6 4 2 2 3" xfId="15649"/>
    <cellStyle name="Normal 3 2 2 2 6 4 2 3" xfId="15650"/>
    <cellStyle name="Normal 3 2 2 2 6 4 2 3 2" xfId="15651"/>
    <cellStyle name="Normal 3 2 2 2 6 4 2 4" xfId="15652"/>
    <cellStyle name="Normal 3 2 2 2 6 4 3" xfId="15653"/>
    <cellStyle name="Normal 3 2 2 2 6 4 3 2" xfId="15654"/>
    <cellStyle name="Normal 3 2 2 2 6 4 3 2 2" xfId="15655"/>
    <cellStyle name="Normal 3 2 2 2 6 4 3 3" xfId="15656"/>
    <cellStyle name="Normal 3 2 2 2 6 4 4" xfId="15657"/>
    <cellStyle name="Normal 3 2 2 2 6 4 4 2" xfId="15658"/>
    <cellStyle name="Normal 3 2 2 2 6 4 5" xfId="15659"/>
    <cellStyle name="Normal 3 2 2 2 6 5" xfId="15660"/>
    <cellStyle name="Normal 3 2 2 2 6 5 2" xfId="15661"/>
    <cellStyle name="Normal 3 2 2 2 6 5 2 2" xfId="15662"/>
    <cellStyle name="Normal 3 2 2 2 6 5 2 2 2" xfId="15663"/>
    <cellStyle name="Normal 3 2 2 2 6 5 2 3" xfId="15664"/>
    <cellStyle name="Normal 3 2 2 2 6 5 3" xfId="15665"/>
    <cellStyle name="Normal 3 2 2 2 6 5 3 2" xfId="15666"/>
    <cellStyle name="Normal 3 2 2 2 6 5 4" xfId="15667"/>
    <cellStyle name="Normal 3 2 2 2 6 6" xfId="15668"/>
    <cellStyle name="Normal 3 2 2 2 6 6 2" xfId="15669"/>
    <cellStyle name="Normal 3 2 2 2 6 6 2 2" xfId="15670"/>
    <cellStyle name="Normal 3 2 2 2 6 6 2 2 2" xfId="15671"/>
    <cellStyle name="Normal 3 2 2 2 6 6 2 3" xfId="15672"/>
    <cellStyle name="Normal 3 2 2 2 6 6 3" xfId="15673"/>
    <cellStyle name="Normal 3 2 2 2 6 6 3 2" xfId="15674"/>
    <cellStyle name="Normal 3 2 2 2 6 6 4" xfId="15675"/>
    <cellStyle name="Normal 3 2 2 2 6 7" xfId="15676"/>
    <cellStyle name="Normal 3 2 2 2 6 7 2" xfId="15677"/>
    <cellStyle name="Normal 3 2 2 2 6 7 2 2" xfId="15678"/>
    <cellStyle name="Normal 3 2 2 2 6 7 3" xfId="15679"/>
    <cellStyle name="Normal 3 2 2 2 6 8" xfId="15680"/>
    <cellStyle name="Normal 3 2 2 2 6 8 2" xfId="15681"/>
    <cellStyle name="Normal 3 2 2 2 6 9" xfId="15682"/>
    <cellStyle name="Normal 3 2 2 2 6 9 2" xfId="15683"/>
    <cellStyle name="Normal 3 2 2 2 7" xfId="15684"/>
    <cellStyle name="Normal 3 2 2 2 7 2" xfId="15685"/>
    <cellStyle name="Normal 3 2 2 2 7 2 2" xfId="15686"/>
    <cellStyle name="Normal 3 2 2 2 7 2 2 2" xfId="15687"/>
    <cellStyle name="Normal 3 2 2 2 7 2 2 2 2" xfId="15688"/>
    <cellStyle name="Normal 3 2 2 2 7 2 2 2 2 2" xfId="15689"/>
    <cellStyle name="Normal 3 2 2 2 7 2 2 2 2 2 2" xfId="15690"/>
    <cellStyle name="Normal 3 2 2 2 7 2 2 2 2 3" xfId="15691"/>
    <cellStyle name="Normal 3 2 2 2 7 2 2 2 3" xfId="15692"/>
    <cellStyle name="Normal 3 2 2 2 7 2 2 2 3 2" xfId="15693"/>
    <cellStyle name="Normal 3 2 2 2 7 2 2 2 4" xfId="15694"/>
    <cellStyle name="Normal 3 2 2 2 7 2 2 3" xfId="15695"/>
    <cellStyle name="Normal 3 2 2 2 7 2 2 3 2" xfId="15696"/>
    <cellStyle name="Normal 3 2 2 2 7 2 2 3 2 2" xfId="15697"/>
    <cellStyle name="Normal 3 2 2 2 7 2 2 3 3" xfId="15698"/>
    <cellStyle name="Normal 3 2 2 2 7 2 2 4" xfId="15699"/>
    <cellStyle name="Normal 3 2 2 2 7 2 2 4 2" xfId="15700"/>
    <cellStyle name="Normal 3 2 2 2 7 2 2 5" xfId="15701"/>
    <cellStyle name="Normal 3 2 2 2 7 2 3" xfId="15702"/>
    <cellStyle name="Normal 3 2 2 2 7 2 3 2" xfId="15703"/>
    <cellStyle name="Normal 3 2 2 2 7 2 3 2 2" xfId="15704"/>
    <cellStyle name="Normal 3 2 2 2 7 2 3 2 2 2" xfId="15705"/>
    <cellStyle name="Normal 3 2 2 2 7 2 3 2 3" xfId="15706"/>
    <cellStyle name="Normal 3 2 2 2 7 2 3 3" xfId="15707"/>
    <cellStyle name="Normal 3 2 2 2 7 2 3 3 2" xfId="15708"/>
    <cellStyle name="Normal 3 2 2 2 7 2 3 4" xfId="15709"/>
    <cellStyle name="Normal 3 2 2 2 7 2 4" xfId="15710"/>
    <cellStyle name="Normal 3 2 2 2 7 2 4 2" xfId="15711"/>
    <cellStyle name="Normal 3 2 2 2 7 2 4 2 2" xfId="15712"/>
    <cellStyle name="Normal 3 2 2 2 7 2 4 2 2 2" xfId="15713"/>
    <cellStyle name="Normal 3 2 2 2 7 2 4 2 3" xfId="15714"/>
    <cellStyle name="Normal 3 2 2 2 7 2 4 3" xfId="15715"/>
    <cellStyle name="Normal 3 2 2 2 7 2 4 3 2" xfId="15716"/>
    <cellStyle name="Normal 3 2 2 2 7 2 4 4" xfId="15717"/>
    <cellStyle name="Normal 3 2 2 2 7 2 5" xfId="15718"/>
    <cellStyle name="Normal 3 2 2 2 7 2 5 2" xfId="15719"/>
    <cellStyle name="Normal 3 2 2 2 7 2 5 2 2" xfId="15720"/>
    <cellStyle name="Normal 3 2 2 2 7 2 5 3" xfId="15721"/>
    <cellStyle name="Normal 3 2 2 2 7 2 6" xfId="15722"/>
    <cellStyle name="Normal 3 2 2 2 7 2 6 2" xfId="15723"/>
    <cellStyle name="Normal 3 2 2 2 7 2 7" xfId="15724"/>
    <cellStyle name="Normal 3 2 2 2 7 2 7 2" xfId="15725"/>
    <cellStyle name="Normal 3 2 2 2 7 2 8" xfId="15726"/>
    <cellStyle name="Normal 3 2 2 2 7 3" xfId="15727"/>
    <cellStyle name="Normal 3 2 2 2 7 3 2" xfId="15728"/>
    <cellStyle name="Normal 3 2 2 2 7 3 2 2" xfId="15729"/>
    <cellStyle name="Normal 3 2 2 2 7 3 2 2 2" xfId="15730"/>
    <cellStyle name="Normal 3 2 2 2 7 3 2 2 2 2" xfId="15731"/>
    <cellStyle name="Normal 3 2 2 2 7 3 2 2 3" xfId="15732"/>
    <cellStyle name="Normal 3 2 2 2 7 3 2 3" xfId="15733"/>
    <cellStyle name="Normal 3 2 2 2 7 3 2 3 2" xfId="15734"/>
    <cellStyle name="Normal 3 2 2 2 7 3 2 4" xfId="15735"/>
    <cellStyle name="Normal 3 2 2 2 7 3 3" xfId="15736"/>
    <cellStyle name="Normal 3 2 2 2 7 3 3 2" xfId="15737"/>
    <cellStyle name="Normal 3 2 2 2 7 3 3 2 2" xfId="15738"/>
    <cellStyle name="Normal 3 2 2 2 7 3 3 3" xfId="15739"/>
    <cellStyle name="Normal 3 2 2 2 7 3 4" xfId="15740"/>
    <cellStyle name="Normal 3 2 2 2 7 3 4 2" xfId="15741"/>
    <cellStyle name="Normal 3 2 2 2 7 3 5" xfId="15742"/>
    <cellStyle name="Normal 3 2 2 2 7 4" xfId="15743"/>
    <cellStyle name="Normal 3 2 2 2 7 4 2" xfId="15744"/>
    <cellStyle name="Normal 3 2 2 2 7 4 2 2" xfId="15745"/>
    <cellStyle name="Normal 3 2 2 2 7 4 2 2 2" xfId="15746"/>
    <cellStyle name="Normal 3 2 2 2 7 4 2 3" xfId="15747"/>
    <cellStyle name="Normal 3 2 2 2 7 4 3" xfId="15748"/>
    <cellStyle name="Normal 3 2 2 2 7 4 3 2" xfId="15749"/>
    <cellStyle name="Normal 3 2 2 2 7 4 4" xfId="15750"/>
    <cellStyle name="Normal 3 2 2 2 7 5" xfId="15751"/>
    <cellStyle name="Normal 3 2 2 2 7 5 2" xfId="15752"/>
    <cellStyle name="Normal 3 2 2 2 7 5 2 2" xfId="15753"/>
    <cellStyle name="Normal 3 2 2 2 7 5 2 2 2" xfId="15754"/>
    <cellStyle name="Normal 3 2 2 2 7 5 2 3" xfId="15755"/>
    <cellStyle name="Normal 3 2 2 2 7 5 3" xfId="15756"/>
    <cellStyle name="Normal 3 2 2 2 7 5 3 2" xfId="15757"/>
    <cellStyle name="Normal 3 2 2 2 7 5 4" xfId="15758"/>
    <cellStyle name="Normal 3 2 2 2 7 6" xfId="15759"/>
    <cellStyle name="Normal 3 2 2 2 7 6 2" xfId="15760"/>
    <cellStyle name="Normal 3 2 2 2 7 6 2 2" xfId="15761"/>
    <cellStyle name="Normal 3 2 2 2 7 6 3" xfId="15762"/>
    <cellStyle name="Normal 3 2 2 2 7 7" xfId="15763"/>
    <cellStyle name="Normal 3 2 2 2 7 7 2" xfId="15764"/>
    <cellStyle name="Normal 3 2 2 2 7 8" xfId="15765"/>
    <cellStyle name="Normal 3 2 2 2 7 8 2" xfId="15766"/>
    <cellStyle name="Normal 3 2 2 2 7 9" xfId="15767"/>
    <cellStyle name="Normal 3 2 2 2 8" xfId="15768"/>
    <cellStyle name="Normal 3 2 2 2 8 2" xfId="15769"/>
    <cellStyle name="Normal 3 2 2 2 8 2 2" xfId="15770"/>
    <cellStyle name="Normal 3 2 2 2 8 2 2 2" xfId="15771"/>
    <cellStyle name="Normal 3 2 2 2 8 2 2 2 2" xfId="15772"/>
    <cellStyle name="Normal 3 2 2 2 8 2 2 2 2 2" xfId="15773"/>
    <cellStyle name="Normal 3 2 2 2 8 2 2 2 3" xfId="15774"/>
    <cellStyle name="Normal 3 2 2 2 8 2 2 3" xfId="15775"/>
    <cellStyle name="Normal 3 2 2 2 8 2 2 3 2" xfId="15776"/>
    <cellStyle name="Normal 3 2 2 2 8 2 2 4" xfId="15777"/>
    <cellStyle name="Normal 3 2 2 2 8 2 3" xfId="15778"/>
    <cellStyle name="Normal 3 2 2 2 8 2 3 2" xfId="15779"/>
    <cellStyle name="Normal 3 2 2 2 8 2 3 2 2" xfId="15780"/>
    <cellStyle name="Normal 3 2 2 2 8 2 3 3" xfId="15781"/>
    <cellStyle name="Normal 3 2 2 2 8 2 4" xfId="15782"/>
    <cellStyle name="Normal 3 2 2 2 8 2 4 2" xfId="15783"/>
    <cellStyle name="Normal 3 2 2 2 8 2 5" xfId="15784"/>
    <cellStyle name="Normal 3 2 2 2 8 3" xfId="15785"/>
    <cellStyle name="Normal 3 2 2 2 8 3 2" xfId="15786"/>
    <cellStyle name="Normal 3 2 2 2 8 3 2 2" xfId="15787"/>
    <cellStyle name="Normal 3 2 2 2 8 3 2 2 2" xfId="15788"/>
    <cellStyle name="Normal 3 2 2 2 8 3 2 3" xfId="15789"/>
    <cellStyle name="Normal 3 2 2 2 8 3 3" xfId="15790"/>
    <cellStyle name="Normal 3 2 2 2 8 3 3 2" xfId="15791"/>
    <cellStyle name="Normal 3 2 2 2 8 3 4" xfId="15792"/>
    <cellStyle name="Normal 3 2 2 2 8 4" xfId="15793"/>
    <cellStyle name="Normal 3 2 2 2 8 4 2" xfId="15794"/>
    <cellStyle name="Normal 3 2 2 2 8 4 2 2" xfId="15795"/>
    <cellStyle name="Normal 3 2 2 2 8 4 2 2 2" xfId="15796"/>
    <cellStyle name="Normal 3 2 2 2 8 4 2 3" xfId="15797"/>
    <cellStyle name="Normal 3 2 2 2 8 4 3" xfId="15798"/>
    <cellStyle name="Normal 3 2 2 2 8 4 3 2" xfId="15799"/>
    <cellStyle name="Normal 3 2 2 2 8 4 4" xfId="15800"/>
    <cellStyle name="Normal 3 2 2 2 8 5" xfId="15801"/>
    <cellStyle name="Normal 3 2 2 2 8 5 2" xfId="15802"/>
    <cellStyle name="Normal 3 2 2 2 8 5 2 2" xfId="15803"/>
    <cellStyle name="Normal 3 2 2 2 8 5 3" xfId="15804"/>
    <cellStyle name="Normal 3 2 2 2 8 6" xfId="15805"/>
    <cellStyle name="Normal 3 2 2 2 8 6 2" xfId="15806"/>
    <cellStyle name="Normal 3 2 2 2 8 7" xfId="15807"/>
    <cellStyle name="Normal 3 2 2 2 8 7 2" xfId="15808"/>
    <cellStyle name="Normal 3 2 2 2 8 8" xfId="15809"/>
    <cellStyle name="Normal 3 2 2 2 9" xfId="15810"/>
    <cellStyle name="Normal 3 2 2 2 9 2" xfId="15811"/>
    <cellStyle name="Normal 3 2 2 2 9 2 2" xfId="15812"/>
    <cellStyle name="Normal 3 2 2 2 9 2 2 2" xfId="15813"/>
    <cellStyle name="Normal 3 2 2 2 9 2 2 2 2" xfId="15814"/>
    <cellStyle name="Normal 3 2 2 2 9 2 2 2 2 2" xfId="15815"/>
    <cellStyle name="Normal 3 2 2 2 9 2 2 2 3" xfId="15816"/>
    <cellStyle name="Normal 3 2 2 2 9 2 2 3" xfId="15817"/>
    <cellStyle name="Normal 3 2 2 2 9 2 2 3 2" xfId="15818"/>
    <cellStyle name="Normal 3 2 2 2 9 2 2 4" xfId="15819"/>
    <cellStyle name="Normal 3 2 2 2 9 2 3" xfId="15820"/>
    <cellStyle name="Normal 3 2 2 2 9 2 3 2" xfId="15821"/>
    <cellStyle name="Normal 3 2 2 2 9 2 3 2 2" xfId="15822"/>
    <cellStyle name="Normal 3 2 2 2 9 2 3 3" xfId="15823"/>
    <cellStyle name="Normal 3 2 2 2 9 2 4" xfId="15824"/>
    <cellStyle name="Normal 3 2 2 2 9 2 4 2" xfId="15825"/>
    <cellStyle name="Normal 3 2 2 2 9 2 5" xfId="15826"/>
    <cellStyle name="Normal 3 2 2 2 9 3" xfId="15827"/>
    <cellStyle name="Normal 3 2 2 2 9 3 2" xfId="15828"/>
    <cellStyle name="Normal 3 2 2 2 9 3 2 2" xfId="15829"/>
    <cellStyle name="Normal 3 2 2 2 9 3 2 2 2" xfId="15830"/>
    <cellStyle name="Normal 3 2 2 2 9 3 2 3" xfId="15831"/>
    <cellStyle name="Normal 3 2 2 2 9 3 3" xfId="15832"/>
    <cellStyle name="Normal 3 2 2 2 9 3 3 2" xfId="15833"/>
    <cellStyle name="Normal 3 2 2 2 9 3 4" xfId="15834"/>
    <cellStyle name="Normal 3 2 2 2 9 4" xfId="15835"/>
    <cellStyle name="Normal 3 2 2 2 9 4 2" xfId="15836"/>
    <cellStyle name="Normal 3 2 2 2 9 4 2 2" xfId="15837"/>
    <cellStyle name="Normal 3 2 2 2 9 4 2 2 2" xfId="15838"/>
    <cellStyle name="Normal 3 2 2 2 9 4 2 3" xfId="15839"/>
    <cellStyle name="Normal 3 2 2 2 9 4 3" xfId="15840"/>
    <cellStyle name="Normal 3 2 2 2 9 4 3 2" xfId="15841"/>
    <cellStyle name="Normal 3 2 2 2 9 4 4" xfId="15842"/>
    <cellStyle name="Normal 3 2 2 2 9 5" xfId="15843"/>
    <cellStyle name="Normal 3 2 2 2 9 5 2" xfId="15844"/>
    <cellStyle name="Normal 3 2 2 2 9 5 2 2" xfId="15845"/>
    <cellStyle name="Normal 3 2 2 2 9 5 3" xfId="15846"/>
    <cellStyle name="Normal 3 2 2 2 9 6" xfId="15847"/>
    <cellStyle name="Normal 3 2 2 2 9 6 2" xfId="15848"/>
    <cellStyle name="Normal 3 2 2 2 9 7" xfId="15849"/>
    <cellStyle name="Normal 3 2 2 2 9 7 2" xfId="15850"/>
    <cellStyle name="Normal 3 2 2 2 9 8" xfId="15851"/>
    <cellStyle name="Normal 3 2 2 2_Sheet1" xfId="15852"/>
    <cellStyle name="Normal 3 2 2 20" xfId="15853"/>
    <cellStyle name="Normal 3 2 2 3" xfId="15854"/>
    <cellStyle name="Normal 3 2 2 3 10" xfId="15855"/>
    <cellStyle name="Normal 3 2 2 3 10 2" xfId="15856"/>
    <cellStyle name="Normal 3 2 2 3 10 2 2" xfId="15857"/>
    <cellStyle name="Normal 3 2 2 3 10 2 2 2" xfId="15858"/>
    <cellStyle name="Normal 3 2 2 3 10 2 2 2 2" xfId="15859"/>
    <cellStyle name="Normal 3 2 2 3 10 2 2 2 2 2" xfId="15860"/>
    <cellStyle name="Normal 3 2 2 3 10 2 2 2 3" xfId="15861"/>
    <cellStyle name="Normal 3 2 2 3 10 2 2 3" xfId="15862"/>
    <cellStyle name="Normal 3 2 2 3 10 2 2 3 2" xfId="15863"/>
    <cellStyle name="Normal 3 2 2 3 10 2 2 4" xfId="15864"/>
    <cellStyle name="Normal 3 2 2 3 10 2 3" xfId="15865"/>
    <cellStyle name="Normal 3 2 2 3 10 2 3 2" xfId="15866"/>
    <cellStyle name="Normal 3 2 2 3 10 2 3 2 2" xfId="15867"/>
    <cellStyle name="Normal 3 2 2 3 10 2 3 3" xfId="15868"/>
    <cellStyle name="Normal 3 2 2 3 10 2 4" xfId="15869"/>
    <cellStyle name="Normal 3 2 2 3 10 2 4 2" xfId="15870"/>
    <cellStyle name="Normal 3 2 2 3 10 2 5" xfId="15871"/>
    <cellStyle name="Normal 3 2 2 3 10 3" xfId="15872"/>
    <cellStyle name="Normal 3 2 2 3 10 3 2" xfId="15873"/>
    <cellStyle name="Normal 3 2 2 3 10 3 2 2" xfId="15874"/>
    <cellStyle name="Normal 3 2 2 3 10 3 2 2 2" xfId="15875"/>
    <cellStyle name="Normal 3 2 2 3 10 3 2 3" xfId="15876"/>
    <cellStyle name="Normal 3 2 2 3 10 3 3" xfId="15877"/>
    <cellStyle name="Normal 3 2 2 3 10 3 3 2" xfId="15878"/>
    <cellStyle name="Normal 3 2 2 3 10 3 4" xfId="15879"/>
    <cellStyle name="Normal 3 2 2 3 10 4" xfId="15880"/>
    <cellStyle name="Normal 3 2 2 3 10 4 2" xfId="15881"/>
    <cellStyle name="Normal 3 2 2 3 10 4 2 2" xfId="15882"/>
    <cellStyle name="Normal 3 2 2 3 10 4 3" xfId="15883"/>
    <cellStyle name="Normal 3 2 2 3 10 5" xfId="15884"/>
    <cellStyle name="Normal 3 2 2 3 10 5 2" xfId="15885"/>
    <cellStyle name="Normal 3 2 2 3 10 6" xfId="15886"/>
    <cellStyle name="Normal 3 2 2 3 11" xfId="15887"/>
    <cellStyle name="Normal 3 2 2 3 11 2" xfId="15888"/>
    <cellStyle name="Normal 3 2 2 3 11 2 2" xfId="15889"/>
    <cellStyle name="Normal 3 2 2 3 11 2 2 2" xfId="15890"/>
    <cellStyle name="Normal 3 2 2 3 11 2 2 2 2" xfId="15891"/>
    <cellStyle name="Normal 3 2 2 3 11 2 2 3" xfId="15892"/>
    <cellStyle name="Normal 3 2 2 3 11 2 3" xfId="15893"/>
    <cellStyle name="Normal 3 2 2 3 11 2 3 2" xfId="15894"/>
    <cellStyle name="Normal 3 2 2 3 11 2 4" xfId="15895"/>
    <cellStyle name="Normal 3 2 2 3 11 3" xfId="15896"/>
    <cellStyle name="Normal 3 2 2 3 11 3 2" xfId="15897"/>
    <cellStyle name="Normal 3 2 2 3 11 3 2 2" xfId="15898"/>
    <cellStyle name="Normal 3 2 2 3 11 3 3" xfId="15899"/>
    <cellStyle name="Normal 3 2 2 3 11 4" xfId="15900"/>
    <cellStyle name="Normal 3 2 2 3 11 4 2" xfId="15901"/>
    <cellStyle name="Normal 3 2 2 3 11 5" xfId="15902"/>
    <cellStyle name="Normal 3 2 2 3 12" xfId="15903"/>
    <cellStyle name="Normal 3 2 2 3 12 2" xfId="15904"/>
    <cellStyle name="Normal 3 2 2 3 12 2 2" xfId="15905"/>
    <cellStyle name="Normal 3 2 2 3 12 2 2 2" xfId="15906"/>
    <cellStyle name="Normal 3 2 2 3 12 2 3" xfId="15907"/>
    <cellStyle name="Normal 3 2 2 3 12 3" xfId="15908"/>
    <cellStyle name="Normal 3 2 2 3 12 3 2" xfId="15909"/>
    <cellStyle name="Normal 3 2 2 3 12 4" xfId="15910"/>
    <cellStyle name="Normal 3 2 2 3 13" xfId="15911"/>
    <cellStyle name="Normal 3 2 2 3 13 2" xfId="15912"/>
    <cellStyle name="Normal 3 2 2 3 13 2 2" xfId="15913"/>
    <cellStyle name="Normal 3 2 2 3 13 2 2 2" xfId="15914"/>
    <cellStyle name="Normal 3 2 2 3 13 2 3" xfId="15915"/>
    <cellStyle name="Normal 3 2 2 3 13 3" xfId="15916"/>
    <cellStyle name="Normal 3 2 2 3 13 3 2" xfId="15917"/>
    <cellStyle name="Normal 3 2 2 3 13 4" xfId="15918"/>
    <cellStyle name="Normal 3 2 2 3 14" xfId="15919"/>
    <cellStyle name="Normal 3 2 2 3 14 2" xfId="15920"/>
    <cellStyle name="Normal 3 2 2 3 14 2 2" xfId="15921"/>
    <cellStyle name="Normal 3 2 2 3 14 2 2 2" xfId="15922"/>
    <cellStyle name="Normal 3 2 2 3 14 2 3" xfId="15923"/>
    <cellStyle name="Normal 3 2 2 3 14 3" xfId="15924"/>
    <cellStyle name="Normal 3 2 2 3 14 3 2" xfId="15925"/>
    <cellStyle name="Normal 3 2 2 3 14 4" xfId="15926"/>
    <cellStyle name="Normal 3 2 2 3 15" xfId="15927"/>
    <cellStyle name="Normal 3 2 2 3 15 2" xfId="15928"/>
    <cellStyle name="Normal 3 2 2 3 15 2 2" xfId="15929"/>
    <cellStyle name="Normal 3 2 2 3 15 3" xfId="15930"/>
    <cellStyle name="Normal 3 2 2 3 16" xfId="15931"/>
    <cellStyle name="Normal 3 2 2 3 16 2" xfId="15932"/>
    <cellStyle name="Normal 3 2 2 3 17" xfId="15933"/>
    <cellStyle name="Normal 3 2 2 3 17 2" xfId="15934"/>
    <cellStyle name="Normal 3 2 2 3 18" xfId="15935"/>
    <cellStyle name="Normal 3 2 2 3 2" xfId="15936"/>
    <cellStyle name="Normal 3 2 2 3 2 10" xfId="15937"/>
    <cellStyle name="Normal 3 2 2 3 2 10 2" xfId="15938"/>
    <cellStyle name="Normal 3 2 2 3 2 10 2 2" xfId="15939"/>
    <cellStyle name="Normal 3 2 2 3 2 10 2 2 2" xfId="15940"/>
    <cellStyle name="Normal 3 2 2 3 2 10 2 3" xfId="15941"/>
    <cellStyle name="Normal 3 2 2 3 2 10 3" xfId="15942"/>
    <cellStyle name="Normal 3 2 2 3 2 10 3 2" xfId="15943"/>
    <cellStyle name="Normal 3 2 2 3 2 10 4" xfId="15944"/>
    <cellStyle name="Normal 3 2 2 3 2 11" xfId="15945"/>
    <cellStyle name="Normal 3 2 2 3 2 11 2" xfId="15946"/>
    <cellStyle name="Normal 3 2 2 3 2 11 2 2" xfId="15947"/>
    <cellStyle name="Normal 3 2 2 3 2 11 2 2 2" xfId="15948"/>
    <cellStyle name="Normal 3 2 2 3 2 11 2 3" xfId="15949"/>
    <cellStyle name="Normal 3 2 2 3 2 11 3" xfId="15950"/>
    <cellStyle name="Normal 3 2 2 3 2 11 3 2" xfId="15951"/>
    <cellStyle name="Normal 3 2 2 3 2 11 4" xfId="15952"/>
    <cellStyle name="Normal 3 2 2 3 2 12" xfId="15953"/>
    <cellStyle name="Normal 3 2 2 3 2 12 2" xfId="15954"/>
    <cellStyle name="Normal 3 2 2 3 2 12 2 2" xfId="15955"/>
    <cellStyle name="Normal 3 2 2 3 2 12 2 2 2" xfId="15956"/>
    <cellStyle name="Normal 3 2 2 3 2 12 2 3" xfId="15957"/>
    <cellStyle name="Normal 3 2 2 3 2 12 3" xfId="15958"/>
    <cellStyle name="Normal 3 2 2 3 2 12 3 2" xfId="15959"/>
    <cellStyle name="Normal 3 2 2 3 2 12 4" xfId="15960"/>
    <cellStyle name="Normal 3 2 2 3 2 13" xfId="15961"/>
    <cellStyle name="Normal 3 2 2 3 2 13 2" xfId="15962"/>
    <cellStyle name="Normal 3 2 2 3 2 13 2 2" xfId="15963"/>
    <cellStyle name="Normal 3 2 2 3 2 13 3" xfId="15964"/>
    <cellStyle name="Normal 3 2 2 3 2 14" xfId="15965"/>
    <cellStyle name="Normal 3 2 2 3 2 14 2" xfId="15966"/>
    <cellStyle name="Normal 3 2 2 3 2 15" xfId="15967"/>
    <cellStyle name="Normal 3 2 2 3 2 15 2" xfId="15968"/>
    <cellStyle name="Normal 3 2 2 3 2 16" xfId="15969"/>
    <cellStyle name="Normal 3 2 2 3 2 2" xfId="15970"/>
    <cellStyle name="Normal 3 2 2 3 2 2 10" xfId="15971"/>
    <cellStyle name="Normal 3 2 2 3 2 2 2" xfId="15972"/>
    <cellStyle name="Normal 3 2 2 3 2 2 2 2" xfId="15973"/>
    <cellStyle name="Normal 3 2 2 3 2 2 2 2 2" xfId="15974"/>
    <cellStyle name="Normal 3 2 2 3 2 2 2 2 2 2" xfId="15975"/>
    <cellStyle name="Normal 3 2 2 3 2 2 2 2 2 2 2" xfId="15976"/>
    <cellStyle name="Normal 3 2 2 3 2 2 2 2 2 2 2 2" xfId="15977"/>
    <cellStyle name="Normal 3 2 2 3 2 2 2 2 2 2 2 2 2" xfId="15978"/>
    <cellStyle name="Normal 3 2 2 3 2 2 2 2 2 2 2 3" xfId="15979"/>
    <cellStyle name="Normal 3 2 2 3 2 2 2 2 2 2 3" xfId="15980"/>
    <cellStyle name="Normal 3 2 2 3 2 2 2 2 2 2 3 2" xfId="15981"/>
    <cellStyle name="Normal 3 2 2 3 2 2 2 2 2 2 4" xfId="15982"/>
    <cellStyle name="Normal 3 2 2 3 2 2 2 2 2 3" xfId="15983"/>
    <cellStyle name="Normal 3 2 2 3 2 2 2 2 2 3 2" xfId="15984"/>
    <cellStyle name="Normal 3 2 2 3 2 2 2 2 2 3 2 2" xfId="15985"/>
    <cellStyle name="Normal 3 2 2 3 2 2 2 2 2 3 3" xfId="15986"/>
    <cellStyle name="Normal 3 2 2 3 2 2 2 2 2 4" xfId="15987"/>
    <cellStyle name="Normal 3 2 2 3 2 2 2 2 2 4 2" xfId="15988"/>
    <cellStyle name="Normal 3 2 2 3 2 2 2 2 2 5" xfId="15989"/>
    <cellStyle name="Normal 3 2 2 3 2 2 2 2 3" xfId="15990"/>
    <cellStyle name="Normal 3 2 2 3 2 2 2 2 3 2" xfId="15991"/>
    <cellStyle name="Normal 3 2 2 3 2 2 2 2 3 2 2" xfId="15992"/>
    <cellStyle name="Normal 3 2 2 3 2 2 2 2 3 2 2 2" xfId="15993"/>
    <cellStyle name="Normal 3 2 2 3 2 2 2 2 3 2 3" xfId="15994"/>
    <cellStyle name="Normal 3 2 2 3 2 2 2 2 3 3" xfId="15995"/>
    <cellStyle name="Normal 3 2 2 3 2 2 2 2 3 3 2" xfId="15996"/>
    <cellStyle name="Normal 3 2 2 3 2 2 2 2 3 4" xfId="15997"/>
    <cellStyle name="Normal 3 2 2 3 2 2 2 2 4" xfId="15998"/>
    <cellStyle name="Normal 3 2 2 3 2 2 2 2 4 2" xfId="15999"/>
    <cellStyle name="Normal 3 2 2 3 2 2 2 2 4 2 2" xfId="16000"/>
    <cellStyle name="Normal 3 2 2 3 2 2 2 2 4 2 2 2" xfId="16001"/>
    <cellStyle name="Normal 3 2 2 3 2 2 2 2 4 2 3" xfId="16002"/>
    <cellStyle name="Normal 3 2 2 3 2 2 2 2 4 3" xfId="16003"/>
    <cellStyle name="Normal 3 2 2 3 2 2 2 2 4 3 2" xfId="16004"/>
    <cellStyle name="Normal 3 2 2 3 2 2 2 2 4 4" xfId="16005"/>
    <cellStyle name="Normal 3 2 2 3 2 2 2 2 5" xfId="16006"/>
    <cellStyle name="Normal 3 2 2 3 2 2 2 2 5 2" xfId="16007"/>
    <cellStyle name="Normal 3 2 2 3 2 2 2 2 5 2 2" xfId="16008"/>
    <cellStyle name="Normal 3 2 2 3 2 2 2 2 5 3" xfId="16009"/>
    <cellStyle name="Normal 3 2 2 3 2 2 2 2 6" xfId="16010"/>
    <cellStyle name="Normal 3 2 2 3 2 2 2 2 6 2" xfId="16011"/>
    <cellStyle name="Normal 3 2 2 3 2 2 2 2 7" xfId="16012"/>
    <cellStyle name="Normal 3 2 2 3 2 2 2 2 7 2" xfId="16013"/>
    <cellStyle name="Normal 3 2 2 3 2 2 2 2 8" xfId="16014"/>
    <cellStyle name="Normal 3 2 2 3 2 2 2 3" xfId="16015"/>
    <cellStyle name="Normal 3 2 2 3 2 2 2 3 2" xfId="16016"/>
    <cellStyle name="Normal 3 2 2 3 2 2 2 3 2 2" xfId="16017"/>
    <cellStyle name="Normal 3 2 2 3 2 2 2 3 2 2 2" xfId="16018"/>
    <cellStyle name="Normal 3 2 2 3 2 2 2 3 2 2 2 2" xfId="16019"/>
    <cellStyle name="Normal 3 2 2 3 2 2 2 3 2 2 3" xfId="16020"/>
    <cellStyle name="Normal 3 2 2 3 2 2 2 3 2 3" xfId="16021"/>
    <cellStyle name="Normal 3 2 2 3 2 2 2 3 2 3 2" xfId="16022"/>
    <cellStyle name="Normal 3 2 2 3 2 2 2 3 2 4" xfId="16023"/>
    <cellStyle name="Normal 3 2 2 3 2 2 2 3 3" xfId="16024"/>
    <cellStyle name="Normal 3 2 2 3 2 2 2 3 3 2" xfId="16025"/>
    <cellStyle name="Normal 3 2 2 3 2 2 2 3 3 2 2" xfId="16026"/>
    <cellStyle name="Normal 3 2 2 3 2 2 2 3 3 3" xfId="16027"/>
    <cellStyle name="Normal 3 2 2 3 2 2 2 3 4" xfId="16028"/>
    <cellStyle name="Normal 3 2 2 3 2 2 2 3 4 2" xfId="16029"/>
    <cellStyle name="Normal 3 2 2 3 2 2 2 3 5" xfId="16030"/>
    <cellStyle name="Normal 3 2 2 3 2 2 2 4" xfId="16031"/>
    <cellStyle name="Normal 3 2 2 3 2 2 2 4 2" xfId="16032"/>
    <cellStyle name="Normal 3 2 2 3 2 2 2 4 2 2" xfId="16033"/>
    <cellStyle name="Normal 3 2 2 3 2 2 2 4 2 2 2" xfId="16034"/>
    <cellStyle name="Normal 3 2 2 3 2 2 2 4 2 3" xfId="16035"/>
    <cellStyle name="Normal 3 2 2 3 2 2 2 4 3" xfId="16036"/>
    <cellStyle name="Normal 3 2 2 3 2 2 2 4 3 2" xfId="16037"/>
    <cellStyle name="Normal 3 2 2 3 2 2 2 4 4" xfId="16038"/>
    <cellStyle name="Normal 3 2 2 3 2 2 2 5" xfId="16039"/>
    <cellStyle name="Normal 3 2 2 3 2 2 2 5 2" xfId="16040"/>
    <cellStyle name="Normal 3 2 2 3 2 2 2 5 2 2" xfId="16041"/>
    <cellStyle name="Normal 3 2 2 3 2 2 2 5 2 2 2" xfId="16042"/>
    <cellStyle name="Normal 3 2 2 3 2 2 2 5 2 3" xfId="16043"/>
    <cellStyle name="Normal 3 2 2 3 2 2 2 5 3" xfId="16044"/>
    <cellStyle name="Normal 3 2 2 3 2 2 2 5 3 2" xfId="16045"/>
    <cellStyle name="Normal 3 2 2 3 2 2 2 5 4" xfId="16046"/>
    <cellStyle name="Normal 3 2 2 3 2 2 2 6" xfId="16047"/>
    <cellStyle name="Normal 3 2 2 3 2 2 2 6 2" xfId="16048"/>
    <cellStyle name="Normal 3 2 2 3 2 2 2 6 2 2" xfId="16049"/>
    <cellStyle name="Normal 3 2 2 3 2 2 2 6 3" xfId="16050"/>
    <cellStyle name="Normal 3 2 2 3 2 2 2 7" xfId="16051"/>
    <cellStyle name="Normal 3 2 2 3 2 2 2 7 2" xfId="16052"/>
    <cellStyle name="Normal 3 2 2 3 2 2 2 8" xfId="16053"/>
    <cellStyle name="Normal 3 2 2 3 2 2 2 8 2" xfId="16054"/>
    <cellStyle name="Normal 3 2 2 3 2 2 2 9" xfId="16055"/>
    <cellStyle name="Normal 3 2 2 3 2 2 3" xfId="16056"/>
    <cellStyle name="Normal 3 2 2 3 2 2 3 2" xfId="16057"/>
    <cellStyle name="Normal 3 2 2 3 2 2 3 2 2" xfId="16058"/>
    <cellStyle name="Normal 3 2 2 3 2 2 3 2 2 2" xfId="16059"/>
    <cellStyle name="Normal 3 2 2 3 2 2 3 2 2 2 2" xfId="16060"/>
    <cellStyle name="Normal 3 2 2 3 2 2 3 2 2 2 2 2" xfId="16061"/>
    <cellStyle name="Normal 3 2 2 3 2 2 3 2 2 2 3" xfId="16062"/>
    <cellStyle name="Normal 3 2 2 3 2 2 3 2 2 3" xfId="16063"/>
    <cellStyle name="Normal 3 2 2 3 2 2 3 2 2 3 2" xfId="16064"/>
    <cellStyle name="Normal 3 2 2 3 2 2 3 2 2 4" xfId="16065"/>
    <cellStyle name="Normal 3 2 2 3 2 2 3 2 3" xfId="16066"/>
    <cellStyle name="Normal 3 2 2 3 2 2 3 2 3 2" xfId="16067"/>
    <cellStyle name="Normal 3 2 2 3 2 2 3 2 3 2 2" xfId="16068"/>
    <cellStyle name="Normal 3 2 2 3 2 2 3 2 3 3" xfId="16069"/>
    <cellStyle name="Normal 3 2 2 3 2 2 3 2 4" xfId="16070"/>
    <cellStyle name="Normal 3 2 2 3 2 2 3 2 4 2" xfId="16071"/>
    <cellStyle name="Normal 3 2 2 3 2 2 3 2 5" xfId="16072"/>
    <cellStyle name="Normal 3 2 2 3 2 2 3 3" xfId="16073"/>
    <cellStyle name="Normal 3 2 2 3 2 2 3 3 2" xfId="16074"/>
    <cellStyle name="Normal 3 2 2 3 2 2 3 3 2 2" xfId="16075"/>
    <cellStyle name="Normal 3 2 2 3 2 2 3 3 2 2 2" xfId="16076"/>
    <cellStyle name="Normal 3 2 2 3 2 2 3 3 2 3" xfId="16077"/>
    <cellStyle name="Normal 3 2 2 3 2 2 3 3 3" xfId="16078"/>
    <cellStyle name="Normal 3 2 2 3 2 2 3 3 3 2" xfId="16079"/>
    <cellStyle name="Normal 3 2 2 3 2 2 3 3 4" xfId="16080"/>
    <cellStyle name="Normal 3 2 2 3 2 2 3 4" xfId="16081"/>
    <cellStyle name="Normal 3 2 2 3 2 2 3 4 2" xfId="16082"/>
    <cellStyle name="Normal 3 2 2 3 2 2 3 4 2 2" xfId="16083"/>
    <cellStyle name="Normal 3 2 2 3 2 2 3 4 2 2 2" xfId="16084"/>
    <cellStyle name="Normal 3 2 2 3 2 2 3 4 2 3" xfId="16085"/>
    <cellStyle name="Normal 3 2 2 3 2 2 3 4 3" xfId="16086"/>
    <cellStyle name="Normal 3 2 2 3 2 2 3 4 3 2" xfId="16087"/>
    <cellStyle name="Normal 3 2 2 3 2 2 3 4 4" xfId="16088"/>
    <cellStyle name="Normal 3 2 2 3 2 2 3 5" xfId="16089"/>
    <cellStyle name="Normal 3 2 2 3 2 2 3 5 2" xfId="16090"/>
    <cellStyle name="Normal 3 2 2 3 2 2 3 5 2 2" xfId="16091"/>
    <cellStyle name="Normal 3 2 2 3 2 2 3 5 3" xfId="16092"/>
    <cellStyle name="Normal 3 2 2 3 2 2 3 6" xfId="16093"/>
    <cellStyle name="Normal 3 2 2 3 2 2 3 6 2" xfId="16094"/>
    <cellStyle name="Normal 3 2 2 3 2 2 3 7" xfId="16095"/>
    <cellStyle name="Normal 3 2 2 3 2 2 3 7 2" xfId="16096"/>
    <cellStyle name="Normal 3 2 2 3 2 2 3 8" xfId="16097"/>
    <cellStyle name="Normal 3 2 2 3 2 2 4" xfId="16098"/>
    <cellStyle name="Normal 3 2 2 3 2 2 4 2" xfId="16099"/>
    <cellStyle name="Normal 3 2 2 3 2 2 4 2 2" xfId="16100"/>
    <cellStyle name="Normal 3 2 2 3 2 2 4 2 2 2" xfId="16101"/>
    <cellStyle name="Normal 3 2 2 3 2 2 4 2 2 2 2" xfId="16102"/>
    <cellStyle name="Normal 3 2 2 3 2 2 4 2 2 3" xfId="16103"/>
    <cellStyle name="Normal 3 2 2 3 2 2 4 2 3" xfId="16104"/>
    <cellStyle name="Normal 3 2 2 3 2 2 4 2 3 2" xfId="16105"/>
    <cellStyle name="Normal 3 2 2 3 2 2 4 2 4" xfId="16106"/>
    <cellStyle name="Normal 3 2 2 3 2 2 4 3" xfId="16107"/>
    <cellStyle name="Normal 3 2 2 3 2 2 4 3 2" xfId="16108"/>
    <cellStyle name="Normal 3 2 2 3 2 2 4 3 2 2" xfId="16109"/>
    <cellStyle name="Normal 3 2 2 3 2 2 4 3 3" xfId="16110"/>
    <cellStyle name="Normal 3 2 2 3 2 2 4 4" xfId="16111"/>
    <cellStyle name="Normal 3 2 2 3 2 2 4 4 2" xfId="16112"/>
    <cellStyle name="Normal 3 2 2 3 2 2 4 5" xfId="16113"/>
    <cellStyle name="Normal 3 2 2 3 2 2 5" xfId="16114"/>
    <cellStyle name="Normal 3 2 2 3 2 2 5 2" xfId="16115"/>
    <cellStyle name="Normal 3 2 2 3 2 2 5 2 2" xfId="16116"/>
    <cellStyle name="Normal 3 2 2 3 2 2 5 2 2 2" xfId="16117"/>
    <cellStyle name="Normal 3 2 2 3 2 2 5 2 3" xfId="16118"/>
    <cellStyle name="Normal 3 2 2 3 2 2 5 3" xfId="16119"/>
    <cellStyle name="Normal 3 2 2 3 2 2 5 3 2" xfId="16120"/>
    <cellStyle name="Normal 3 2 2 3 2 2 5 4" xfId="16121"/>
    <cellStyle name="Normal 3 2 2 3 2 2 6" xfId="16122"/>
    <cellStyle name="Normal 3 2 2 3 2 2 6 2" xfId="16123"/>
    <cellStyle name="Normal 3 2 2 3 2 2 6 2 2" xfId="16124"/>
    <cellStyle name="Normal 3 2 2 3 2 2 6 2 2 2" xfId="16125"/>
    <cellStyle name="Normal 3 2 2 3 2 2 6 2 3" xfId="16126"/>
    <cellStyle name="Normal 3 2 2 3 2 2 6 3" xfId="16127"/>
    <cellStyle name="Normal 3 2 2 3 2 2 6 3 2" xfId="16128"/>
    <cellStyle name="Normal 3 2 2 3 2 2 6 4" xfId="16129"/>
    <cellStyle name="Normal 3 2 2 3 2 2 7" xfId="16130"/>
    <cellStyle name="Normal 3 2 2 3 2 2 7 2" xfId="16131"/>
    <cellStyle name="Normal 3 2 2 3 2 2 7 2 2" xfId="16132"/>
    <cellStyle name="Normal 3 2 2 3 2 2 7 3" xfId="16133"/>
    <cellStyle name="Normal 3 2 2 3 2 2 8" xfId="16134"/>
    <cellStyle name="Normal 3 2 2 3 2 2 8 2" xfId="16135"/>
    <cellStyle name="Normal 3 2 2 3 2 2 9" xfId="16136"/>
    <cellStyle name="Normal 3 2 2 3 2 2 9 2" xfId="16137"/>
    <cellStyle name="Normal 3 2 2 3 2 3" xfId="16138"/>
    <cellStyle name="Normal 3 2 2 3 2 3 10" xfId="16139"/>
    <cellStyle name="Normal 3 2 2 3 2 3 2" xfId="16140"/>
    <cellStyle name="Normal 3 2 2 3 2 3 2 2" xfId="16141"/>
    <cellStyle name="Normal 3 2 2 3 2 3 2 2 2" xfId="16142"/>
    <cellStyle name="Normal 3 2 2 3 2 3 2 2 2 2" xfId="16143"/>
    <cellStyle name="Normal 3 2 2 3 2 3 2 2 2 2 2" xfId="16144"/>
    <cellStyle name="Normal 3 2 2 3 2 3 2 2 2 2 2 2" xfId="16145"/>
    <cellStyle name="Normal 3 2 2 3 2 3 2 2 2 2 2 2 2" xfId="16146"/>
    <cellStyle name="Normal 3 2 2 3 2 3 2 2 2 2 2 3" xfId="16147"/>
    <cellStyle name="Normal 3 2 2 3 2 3 2 2 2 2 3" xfId="16148"/>
    <cellStyle name="Normal 3 2 2 3 2 3 2 2 2 2 3 2" xfId="16149"/>
    <cellStyle name="Normal 3 2 2 3 2 3 2 2 2 2 4" xfId="16150"/>
    <cellStyle name="Normal 3 2 2 3 2 3 2 2 2 3" xfId="16151"/>
    <cellStyle name="Normal 3 2 2 3 2 3 2 2 2 3 2" xfId="16152"/>
    <cellStyle name="Normal 3 2 2 3 2 3 2 2 2 3 2 2" xfId="16153"/>
    <cellStyle name="Normal 3 2 2 3 2 3 2 2 2 3 3" xfId="16154"/>
    <cellStyle name="Normal 3 2 2 3 2 3 2 2 2 4" xfId="16155"/>
    <cellStyle name="Normal 3 2 2 3 2 3 2 2 2 4 2" xfId="16156"/>
    <cellStyle name="Normal 3 2 2 3 2 3 2 2 2 5" xfId="16157"/>
    <cellStyle name="Normal 3 2 2 3 2 3 2 2 3" xfId="16158"/>
    <cellStyle name="Normal 3 2 2 3 2 3 2 2 3 2" xfId="16159"/>
    <cellStyle name="Normal 3 2 2 3 2 3 2 2 3 2 2" xfId="16160"/>
    <cellStyle name="Normal 3 2 2 3 2 3 2 2 3 2 2 2" xfId="16161"/>
    <cellStyle name="Normal 3 2 2 3 2 3 2 2 3 2 3" xfId="16162"/>
    <cellStyle name="Normal 3 2 2 3 2 3 2 2 3 3" xfId="16163"/>
    <cellStyle name="Normal 3 2 2 3 2 3 2 2 3 3 2" xfId="16164"/>
    <cellStyle name="Normal 3 2 2 3 2 3 2 2 3 4" xfId="16165"/>
    <cellStyle name="Normal 3 2 2 3 2 3 2 2 4" xfId="16166"/>
    <cellStyle name="Normal 3 2 2 3 2 3 2 2 4 2" xfId="16167"/>
    <cellStyle name="Normal 3 2 2 3 2 3 2 2 4 2 2" xfId="16168"/>
    <cellStyle name="Normal 3 2 2 3 2 3 2 2 4 2 2 2" xfId="16169"/>
    <cellStyle name="Normal 3 2 2 3 2 3 2 2 4 2 3" xfId="16170"/>
    <cellStyle name="Normal 3 2 2 3 2 3 2 2 4 3" xfId="16171"/>
    <cellStyle name="Normal 3 2 2 3 2 3 2 2 4 3 2" xfId="16172"/>
    <cellStyle name="Normal 3 2 2 3 2 3 2 2 4 4" xfId="16173"/>
    <cellStyle name="Normal 3 2 2 3 2 3 2 2 5" xfId="16174"/>
    <cellStyle name="Normal 3 2 2 3 2 3 2 2 5 2" xfId="16175"/>
    <cellStyle name="Normal 3 2 2 3 2 3 2 2 5 2 2" xfId="16176"/>
    <cellStyle name="Normal 3 2 2 3 2 3 2 2 5 3" xfId="16177"/>
    <cellStyle name="Normal 3 2 2 3 2 3 2 2 6" xfId="16178"/>
    <cellStyle name="Normal 3 2 2 3 2 3 2 2 6 2" xfId="16179"/>
    <cellStyle name="Normal 3 2 2 3 2 3 2 2 7" xfId="16180"/>
    <cellStyle name="Normal 3 2 2 3 2 3 2 2 7 2" xfId="16181"/>
    <cellStyle name="Normal 3 2 2 3 2 3 2 2 8" xfId="16182"/>
    <cellStyle name="Normal 3 2 2 3 2 3 2 3" xfId="16183"/>
    <cellStyle name="Normal 3 2 2 3 2 3 2 3 2" xfId="16184"/>
    <cellStyle name="Normal 3 2 2 3 2 3 2 3 2 2" xfId="16185"/>
    <cellStyle name="Normal 3 2 2 3 2 3 2 3 2 2 2" xfId="16186"/>
    <cellStyle name="Normal 3 2 2 3 2 3 2 3 2 2 2 2" xfId="16187"/>
    <cellStyle name="Normal 3 2 2 3 2 3 2 3 2 2 3" xfId="16188"/>
    <cellStyle name="Normal 3 2 2 3 2 3 2 3 2 3" xfId="16189"/>
    <cellStyle name="Normal 3 2 2 3 2 3 2 3 2 3 2" xfId="16190"/>
    <cellStyle name="Normal 3 2 2 3 2 3 2 3 2 4" xfId="16191"/>
    <cellStyle name="Normal 3 2 2 3 2 3 2 3 3" xfId="16192"/>
    <cellStyle name="Normal 3 2 2 3 2 3 2 3 3 2" xfId="16193"/>
    <cellStyle name="Normal 3 2 2 3 2 3 2 3 3 2 2" xfId="16194"/>
    <cellStyle name="Normal 3 2 2 3 2 3 2 3 3 3" xfId="16195"/>
    <cellStyle name="Normal 3 2 2 3 2 3 2 3 4" xfId="16196"/>
    <cellStyle name="Normal 3 2 2 3 2 3 2 3 4 2" xfId="16197"/>
    <cellStyle name="Normal 3 2 2 3 2 3 2 3 5" xfId="16198"/>
    <cellStyle name="Normal 3 2 2 3 2 3 2 4" xfId="16199"/>
    <cellStyle name="Normal 3 2 2 3 2 3 2 4 2" xfId="16200"/>
    <cellStyle name="Normal 3 2 2 3 2 3 2 4 2 2" xfId="16201"/>
    <cellStyle name="Normal 3 2 2 3 2 3 2 4 2 2 2" xfId="16202"/>
    <cellStyle name="Normal 3 2 2 3 2 3 2 4 2 3" xfId="16203"/>
    <cellStyle name="Normal 3 2 2 3 2 3 2 4 3" xfId="16204"/>
    <cellStyle name="Normal 3 2 2 3 2 3 2 4 3 2" xfId="16205"/>
    <cellStyle name="Normal 3 2 2 3 2 3 2 4 4" xfId="16206"/>
    <cellStyle name="Normal 3 2 2 3 2 3 2 5" xfId="16207"/>
    <cellStyle name="Normal 3 2 2 3 2 3 2 5 2" xfId="16208"/>
    <cellStyle name="Normal 3 2 2 3 2 3 2 5 2 2" xfId="16209"/>
    <cellStyle name="Normal 3 2 2 3 2 3 2 5 2 2 2" xfId="16210"/>
    <cellStyle name="Normal 3 2 2 3 2 3 2 5 2 3" xfId="16211"/>
    <cellStyle name="Normal 3 2 2 3 2 3 2 5 3" xfId="16212"/>
    <cellStyle name="Normal 3 2 2 3 2 3 2 5 3 2" xfId="16213"/>
    <cellStyle name="Normal 3 2 2 3 2 3 2 5 4" xfId="16214"/>
    <cellStyle name="Normal 3 2 2 3 2 3 2 6" xfId="16215"/>
    <cellStyle name="Normal 3 2 2 3 2 3 2 6 2" xfId="16216"/>
    <cellStyle name="Normal 3 2 2 3 2 3 2 6 2 2" xfId="16217"/>
    <cellStyle name="Normal 3 2 2 3 2 3 2 6 3" xfId="16218"/>
    <cellStyle name="Normal 3 2 2 3 2 3 2 7" xfId="16219"/>
    <cellStyle name="Normal 3 2 2 3 2 3 2 7 2" xfId="16220"/>
    <cellStyle name="Normal 3 2 2 3 2 3 2 8" xfId="16221"/>
    <cellStyle name="Normal 3 2 2 3 2 3 2 8 2" xfId="16222"/>
    <cellStyle name="Normal 3 2 2 3 2 3 2 9" xfId="16223"/>
    <cellStyle name="Normal 3 2 2 3 2 3 3" xfId="16224"/>
    <cellStyle name="Normal 3 2 2 3 2 3 3 2" xfId="16225"/>
    <cellStyle name="Normal 3 2 2 3 2 3 3 2 2" xfId="16226"/>
    <cellStyle name="Normal 3 2 2 3 2 3 3 2 2 2" xfId="16227"/>
    <cellStyle name="Normal 3 2 2 3 2 3 3 2 2 2 2" xfId="16228"/>
    <cellStyle name="Normal 3 2 2 3 2 3 3 2 2 2 2 2" xfId="16229"/>
    <cellStyle name="Normal 3 2 2 3 2 3 3 2 2 2 3" xfId="16230"/>
    <cellStyle name="Normal 3 2 2 3 2 3 3 2 2 3" xfId="16231"/>
    <cellStyle name="Normal 3 2 2 3 2 3 3 2 2 3 2" xfId="16232"/>
    <cellStyle name="Normal 3 2 2 3 2 3 3 2 2 4" xfId="16233"/>
    <cellStyle name="Normal 3 2 2 3 2 3 3 2 3" xfId="16234"/>
    <cellStyle name="Normal 3 2 2 3 2 3 3 2 3 2" xfId="16235"/>
    <cellStyle name="Normal 3 2 2 3 2 3 3 2 3 2 2" xfId="16236"/>
    <cellStyle name="Normal 3 2 2 3 2 3 3 2 3 3" xfId="16237"/>
    <cellStyle name="Normal 3 2 2 3 2 3 3 2 4" xfId="16238"/>
    <cellStyle name="Normal 3 2 2 3 2 3 3 2 4 2" xfId="16239"/>
    <cellStyle name="Normal 3 2 2 3 2 3 3 2 5" xfId="16240"/>
    <cellStyle name="Normal 3 2 2 3 2 3 3 3" xfId="16241"/>
    <cellStyle name="Normal 3 2 2 3 2 3 3 3 2" xfId="16242"/>
    <cellStyle name="Normal 3 2 2 3 2 3 3 3 2 2" xfId="16243"/>
    <cellStyle name="Normal 3 2 2 3 2 3 3 3 2 2 2" xfId="16244"/>
    <cellStyle name="Normal 3 2 2 3 2 3 3 3 2 3" xfId="16245"/>
    <cellStyle name="Normal 3 2 2 3 2 3 3 3 3" xfId="16246"/>
    <cellStyle name="Normal 3 2 2 3 2 3 3 3 3 2" xfId="16247"/>
    <cellStyle name="Normal 3 2 2 3 2 3 3 3 4" xfId="16248"/>
    <cellStyle name="Normal 3 2 2 3 2 3 3 4" xfId="16249"/>
    <cellStyle name="Normal 3 2 2 3 2 3 3 4 2" xfId="16250"/>
    <cellStyle name="Normal 3 2 2 3 2 3 3 4 2 2" xfId="16251"/>
    <cellStyle name="Normal 3 2 2 3 2 3 3 4 2 2 2" xfId="16252"/>
    <cellStyle name="Normal 3 2 2 3 2 3 3 4 2 3" xfId="16253"/>
    <cellStyle name="Normal 3 2 2 3 2 3 3 4 3" xfId="16254"/>
    <cellStyle name="Normal 3 2 2 3 2 3 3 4 3 2" xfId="16255"/>
    <cellStyle name="Normal 3 2 2 3 2 3 3 4 4" xfId="16256"/>
    <cellStyle name="Normal 3 2 2 3 2 3 3 5" xfId="16257"/>
    <cellStyle name="Normal 3 2 2 3 2 3 3 5 2" xfId="16258"/>
    <cellStyle name="Normal 3 2 2 3 2 3 3 5 2 2" xfId="16259"/>
    <cellStyle name="Normal 3 2 2 3 2 3 3 5 3" xfId="16260"/>
    <cellStyle name="Normal 3 2 2 3 2 3 3 6" xfId="16261"/>
    <cellStyle name="Normal 3 2 2 3 2 3 3 6 2" xfId="16262"/>
    <cellStyle name="Normal 3 2 2 3 2 3 3 7" xfId="16263"/>
    <cellStyle name="Normal 3 2 2 3 2 3 3 7 2" xfId="16264"/>
    <cellStyle name="Normal 3 2 2 3 2 3 3 8" xfId="16265"/>
    <cellStyle name="Normal 3 2 2 3 2 3 4" xfId="16266"/>
    <cellStyle name="Normal 3 2 2 3 2 3 4 2" xfId="16267"/>
    <cellStyle name="Normal 3 2 2 3 2 3 4 2 2" xfId="16268"/>
    <cellStyle name="Normal 3 2 2 3 2 3 4 2 2 2" xfId="16269"/>
    <cellStyle name="Normal 3 2 2 3 2 3 4 2 2 2 2" xfId="16270"/>
    <cellStyle name="Normal 3 2 2 3 2 3 4 2 2 3" xfId="16271"/>
    <cellStyle name="Normal 3 2 2 3 2 3 4 2 3" xfId="16272"/>
    <cellStyle name="Normal 3 2 2 3 2 3 4 2 3 2" xfId="16273"/>
    <cellStyle name="Normal 3 2 2 3 2 3 4 2 4" xfId="16274"/>
    <cellStyle name="Normal 3 2 2 3 2 3 4 3" xfId="16275"/>
    <cellStyle name="Normal 3 2 2 3 2 3 4 3 2" xfId="16276"/>
    <cellStyle name="Normal 3 2 2 3 2 3 4 3 2 2" xfId="16277"/>
    <cellStyle name="Normal 3 2 2 3 2 3 4 3 3" xfId="16278"/>
    <cellStyle name="Normal 3 2 2 3 2 3 4 4" xfId="16279"/>
    <cellStyle name="Normal 3 2 2 3 2 3 4 4 2" xfId="16280"/>
    <cellStyle name="Normal 3 2 2 3 2 3 4 5" xfId="16281"/>
    <cellStyle name="Normal 3 2 2 3 2 3 5" xfId="16282"/>
    <cellStyle name="Normal 3 2 2 3 2 3 5 2" xfId="16283"/>
    <cellStyle name="Normal 3 2 2 3 2 3 5 2 2" xfId="16284"/>
    <cellStyle name="Normal 3 2 2 3 2 3 5 2 2 2" xfId="16285"/>
    <cellStyle name="Normal 3 2 2 3 2 3 5 2 3" xfId="16286"/>
    <cellStyle name="Normal 3 2 2 3 2 3 5 3" xfId="16287"/>
    <cellStyle name="Normal 3 2 2 3 2 3 5 3 2" xfId="16288"/>
    <cellStyle name="Normal 3 2 2 3 2 3 5 4" xfId="16289"/>
    <cellStyle name="Normal 3 2 2 3 2 3 6" xfId="16290"/>
    <cellStyle name="Normal 3 2 2 3 2 3 6 2" xfId="16291"/>
    <cellStyle name="Normal 3 2 2 3 2 3 6 2 2" xfId="16292"/>
    <cellStyle name="Normal 3 2 2 3 2 3 6 2 2 2" xfId="16293"/>
    <cellStyle name="Normal 3 2 2 3 2 3 6 2 3" xfId="16294"/>
    <cellStyle name="Normal 3 2 2 3 2 3 6 3" xfId="16295"/>
    <cellStyle name="Normal 3 2 2 3 2 3 6 3 2" xfId="16296"/>
    <cellStyle name="Normal 3 2 2 3 2 3 6 4" xfId="16297"/>
    <cellStyle name="Normal 3 2 2 3 2 3 7" xfId="16298"/>
    <cellStyle name="Normal 3 2 2 3 2 3 7 2" xfId="16299"/>
    <cellStyle name="Normal 3 2 2 3 2 3 7 2 2" xfId="16300"/>
    <cellStyle name="Normal 3 2 2 3 2 3 7 3" xfId="16301"/>
    <cellStyle name="Normal 3 2 2 3 2 3 8" xfId="16302"/>
    <cellStyle name="Normal 3 2 2 3 2 3 8 2" xfId="16303"/>
    <cellStyle name="Normal 3 2 2 3 2 3 9" xfId="16304"/>
    <cellStyle name="Normal 3 2 2 3 2 3 9 2" xfId="16305"/>
    <cellStyle name="Normal 3 2 2 3 2 4" xfId="16306"/>
    <cellStyle name="Normal 3 2 2 3 2 4 10" xfId="16307"/>
    <cellStyle name="Normal 3 2 2 3 2 4 2" xfId="16308"/>
    <cellStyle name="Normal 3 2 2 3 2 4 2 2" xfId="16309"/>
    <cellStyle name="Normal 3 2 2 3 2 4 2 2 2" xfId="16310"/>
    <cellStyle name="Normal 3 2 2 3 2 4 2 2 2 2" xfId="16311"/>
    <cellStyle name="Normal 3 2 2 3 2 4 2 2 2 2 2" xfId="16312"/>
    <cellStyle name="Normal 3 2 2 3 2 4 2 2 2 2 2 2" xfId="16313"/>
    <cellStyle name="Normal 3 2 2 3 2 4 2 2 2 2 2 2 2" xfId="16314"/>
    <cellStyle name="Normal 3 2 2 3 2 4 2 2 2 2 2 3" xfId="16315"/>
    <cellStyle name="Normal 3 2 2 3 2 4 2 2 2 2 3" xfId="16316"/>
    <cellStyle name="Normal 3 2 2 3 2 4 2 2 2 2 3 2" xfId="16317"/>
    <cellStyle name="Normal 3 2 2 3 2 4 2 2 2 2 4" xfId="16318"/>
    <cellStyle name="Normal 3 2 2 3 2 4 2 2 2 3" xfId="16319"/>
    <cellStyle name="Normal 3 2 2 3 2 4 2 2 2 3 2" xfId="16320"/>
    <cellStyle name="Normal 3 2 2 3 2 4 2 2 2 3 2 2" xfId="16321"/>
    <cellStyle name="Normal 3 2 2 3 2 4 2 2 2 3 3" xfId="16322"/>
    <cellStyle name="Normal 3 2 2 3 2 4 2 2 2 4" xfId="16323"/>
    <cellStyle name="Normal 3 2 2 3 2 4 2 2 2 4 2" xfId="16324"/>
    <cellStyle name="Normal 3 2 2 3 2 4 2 2 2 5" xfId="16325"/>
    <cellStyle name="Normal 3 2 2 3 2 4 2 2 3" xfId="16326"/>
    <cellStyle name="Normal 3 2 2 3 2 4 2 2 3 2" xfId="16327"/>
    <cellStyle name="Normal 3 2 2 3 2 4 2 2 3 2 2" xfId="16328"/>
    <cellStyle name="Normal 3 2 2 3 2 4 2 2 3 2 2 2" xfId="16329"/>
    <cellStyle name="Normal 3 2 2 3 2 4 2 2 3 2 3" xfId="16330"/>
    <cellStyle name="Normal 3 2 2 3 2 4 2 2 3 3" xfId="16331"/>
    <cellStyle name="Normal 3 2 2 3 2 4 2 2 3 3 2" xfId="16332"/>
    <cellStyle name="Normal 3 2 2 3 2 4 2 2 3 4" xfId="16333"/>
    <cellStyle name="Normal 3 2 2 3 2 4 2 2 4" xfId="16334"/>
    <cellStyle name="Normal 3 2 2 3 2 4 2 2 4 2" xfId="16335"/>
    <cellStyle name="Normal 3 2 2 3 2 4 2 2 4 2 2" xfId="16336"/>
    <cellStyle name="Normal 3 2 2 3 2 4 2 2 4 2 2 2" xfId="16337"/>
    <cellStyle name="Normal 3 2 2 3 2 4 2 2 4 2 3" xfId="16338"/>
    <cellStyle name="Normal 3 2 2 3 2 4 2 2 4 3" xfId="16339"/>
    <cellStyle name="Normal 3 2 2 3 2 4 2 2 4 3 2" xfId="16340"/>
    <cellStyle name="Normal 3 2 2 3 2 4 2 2 4 4" xfId="16341"/>
    <cellStyle name="Normal 3 2 2 3 2 4 2 2 5" xfId="16342"/>
    <cellStyle name="Normal 3 2 2 3 2 4 2 2 5 2" xfId="16343"/>
    <cellStyle name="Normal 3 2 2 3 2 4 2 2 5 2 2" xfId="16344"/>
    <cellStyle name="Normal 3 2 2 3 2 4 2 2 5 3" xfId="16345"/>
    <cellStyle name="Normal 3 2 2 3 2 4 2 2 6" xfId="16346"/>
    <cellStyle name="Normal 3 2 2 3 2 4 2 2 6 2" xfId="16347"/>
    <cellStyle name="Normal 3 2 2 3 2 4 2 2 7" xfId="16348"/>
    <cellStyle name="Normal 3 2 2 3 2 4 2 2 7 2" xfId="16349"/>
    <cellStyle name="Normal 3 2 2 3 2 4 2 2 8" xfId="16350"/>
    <cellStyle name="Normal 3 2 2 3 2 4 2 3" xfId="16351"/>
    <cellStyle name="Normal 3 2 2 3 2 4 2 3 2" xfId="16352"/>
    <cellStyle name="Normal 3 2 2 3 2 4 2 3 2 2" xfId="16353"/>
    <cellStyle name="Normal 3 2 2 3 2 4 2 3 2 2 2" xfId="16354"/>
    <cellStyle name="Normal 3 2 2 3 2 4 2 3 2 2 2 2" xfId="16355"/>
    <cellStyle name="Normal 3 2 2 3 2 4 2 3 2 2 3" xfId="16356"/>
    <cellStyle name="Normal 3 2 2 3 2 4 2 3 2 3" xfId="16357"/>
    <cellStyle name="Normal 3 2 2 3 2 4 2 3 2 3 2" xfId="16358"/>
    <cellStyle name="Normal 3 2 2 3 2 4 2 3 2 4" xfId="16359"/>
    <cellStyle name="Normal 3 2 2 3 2 4 2 3 3" xfId="16360"/>
    <cellStyle name="Normal 3 2 2 3 2 4 2 3 3 2" xfId="16361"/>
    <cellStyle name="Normal 3 2 2 3 2 4 2 3 3 2 2" xfId="16362"/>
    <cellStyle name="Normal 3 2 2 3 2 4 2 3 3 3" xfId="16363"/>
    <cellStyle name="Normal 3 2 2 3 2 4 2 3 4" xfId="16364"/>
    <cellStyle name="Normal 3 2 2 3 2 4 2 3 4 2" xfId="16365"/>
    <cellStyle name="Normal 3 2 2 3 2 4 2 3 5" xfId="16366"/>
    <cellStyle name="Normal 3 2 2 3 2 4 2 4" xfId="16367"/>
    <cellStyle name="Normal 3 2 2 3 2 4 2 4 2" xfId="16368"/>
    <cellStyle name="Normal 3 2 2 3 2 4 2 4 2 2" xfId="16369"/>
    <cellStyle name="Normal 3 2 2 3 2 4 2 4 2 2 2" xfId="16370"/>
    <cellStyle name="Normal 3 2 2 3 2 4 2 4 2 3" xfId="16371"/>
    <cellStyle name="Normal 3 2 2 3 2 4 2 4 3" xfId="16372"/>
    <cellStyle name="Normal 3 2 2 3 2 4 2 4 3 2" xfId="16373"/>
    <cellStyle name="Normal 3 2 2 3 2 4 2 4 4" xfId="16374"/>
    <cellStyle name="Normal 3 2 2 3 2 4 2 5" xfId="16375"/>
    <cellStyle name="Normal 3 2 2 3 2 4 2 5 2" xfId="16376"/>
    <cellStyle name="Normal 3 2 2 3 2 4 2 5 2 2" xfId="16377"/>
    <cellStyle name="Normal 3 2 2 3 2 4 2 5 2 2 2" xfId="16378"/>
    <cellStyle name="Normal 3 2 2 3 2 4 2 5 2 3" xfId="16379"/>
    <cellStyle name="Normal 3 2 2 3 2 4 2 5 3" xfId="16380"/>
    <cellStyle name="Normal 3 2 2 3 2 4 2 5 3 2" xfId="16381"/>
    <cellStyle name="Normal 3 2 2 3 2 4 2 5 4" xfId="16382"/>
    <cellStyle name="Normal 3 2 2 3 2 4 2 6" xfId="16383"/>
    <cellStyle name="Normal 3 2 2 3 2 4 2 6 2" xfId="16384"/>
    <cellStyle name="Normal 3 2 2 3 2 4 2 6 2 2" xfId="16385"/>
    <cellStyle name="Normal 3 2 2 3 2 4 2 6 3" xfId="16386"/>
    <cellStyle name="Normal 3 2 2 3 2 4 2 7" xfId="16387"/>
    <cellStyle name="Normal 3 2 2 3 2 4 2 7 2" xfId="16388"/>
    <cellStyle name="Normal 3 2 2 3 2 4 2 8" xfId="16389"/>
    <cellStyle name="Normal 3 2 2 3 2 4 2 8 2" xfId="16390"/>
    <cellStyle name="Normal 3 2 2 3 2 4 2 9" xfId="16391"/>
    <cellStyle name="Normal 3 2 2 3 2 4 3" xfId="16392"/>
    <cellStyle name="Normal 3 2 2 3 2 4 3 2" xfId="16393"/>
    <cellStyle name="Normal 3 2 2 3 2 4 3 2 2" xfId="16394"/>
    <cellStyle name="Normal 3 2 2 3 2 4 3 2 2 2" xfId="16395"/>
    <cellStyle name="Normal 3 2 2 3 2 4 3 2 2 2 2" xfId="16396"/>
    <cellStyle name="Normal 3 2 2 3 2 4 3 2 2 2 2 2" xfId="16397"/>
    <cellStyle name="Normal 3 2 2 3 2 4 3 2 2 2 3" xfId="16398"/>
    <cellStyle name="Normal 3 2 2 3 2 4 3 2 2 3" xfId="16399"/>
    <cellStyle name="Normal 3 2 2 3 2 4 3 2 2 3 2" xfId="16400"/>
    <cellStyle name="Normal 3 2 2 3 2 4 3 2 2 4" xfId="16401"/>
    <cellStyle name="Normal 3 2 2 3 2 4 3 2 3" xfId="16402"/>
    <cellStyle name="Normal 3 2 2 3 2 4 3 2 3 2" xfId="16403"/>
    <cellStyle name="Normal 3 2 2 3 2 4 3 2 3 2 2" xfId="16404"/>
    <cellStyle name="Normal 3 2 2 3 2 4 3 2 3 3" xfId="16405"/>
    <cellStyle name="Normal 3 2 2 3 2 4 3 2 4" xfId="16406"/>
    <cellStyle name="Normal 3 2 2 3 2 4 3 2 4 2" xfId="16407"/>
    <cellStyle name="Normal 3 2 2 3 2 4 3 2 5" xfId="16408"/>
    <cellStyle name="Normal 3 2 2 3 2 4 3 3" xfId="16409"/>
    <cellStyle name="Normal 3 2 2 3 2 4 3 3 2" xfId="16410"/>
    <cellStyle name="Normal 3 2 2 3 2 4 3 3 2 2" xfId="16411"/>
    <cellStyle name="Normal 3 2 2 3 2 4 3 3 2 2 2" xfId="16412"/>
    <cellStyle name="Normal 3 2 2 3 2 4 3 3 2 3" xfId="16413"/>
    <cellStyle name="Normal 3 2 2 3 2 4 3 3 3" xfId="16414"/>
    <cellStyle name="Normal 3 2 2 3 2 4 3 3 3 2" xfId="16415"/>
    <cellStyle name="Normal 3 2 2 3 2 4 3 3 4" xfId="16416"/>
    <cellStyle name="Normal 3 2 2 3 2 4 3 4" xfId="16417"/>
    <cellStyle name="Normal 3 2 2 3 2 4 3 4 2" xfId="16418"/>
    <cellStyle name="Normal 3 2 2 3 2 4 3 4 2 2" xfId="16419"/>
    <cellStyle name="Normal 3 2 2 3 2 4 3 4 2 2 2" xfId="16420"/>
    <cellStyle name="Normal 3 2 2 3 2 4 3 4 2 3" xfId="16421"/>
    <cellStyle name="Normal 3 2 2 3 2 4 3 4 3" xfId="16422"/>
    <cellStyle name="Normal 3 2 2 3 2 4 3 4 3 2" xfId="16423"/>
    <cellStyle name="Normal 3 2 2 3 2 4 3 4 4" xfId="16424"/>
    <cellStyle name="Normal 3 2 2 3 2 4 3 5" xfId="16425"/>
    <cellStyle name="Normal 3 2 2 3 2 4 3 5 2" xfId="16426"/>
    <cellStyle name="Normal 3 2 2 3 2 4 3 5 2 2" xfId="16427"/>
    <cellStyle name="Normal 3 2 2 3 2 4 3 5 3" xfId="16428"/>
    <cellStyle name="Normal 3 2 2 3 2 4 3 6" xfId="16429"/>
    <cellStyle name="Normal 3 2 2 3 2 4 3 6 2" xfId="16430"/>
    <cellStyle name="Normal 3 2 2 3 2 4 3 7" xfId="16431"/>
    <cellStyle name="Normal 3 2 2 3 2 4 3 7 2" xfId="16432"/>
    <cellStyle name="Normal 3 2 2 3 2 4 3 8" xfId="16433"/>
    <cellStyle name="Normal 3 2 2 3 2 4 4" xfId="16434"/>
    <cellStyle name="Normal 3 2 2 3 2 4 4 2" xfId="16435"/>
    <cellStyle name="Normal 3 2 2 3 2 4 4 2 2" xfId="16436"/>
    <cellStyle name="Normal 3 2 2 3 2 4 4 2 2 2" xfId="16437"/>
    <cellStyle name="Normal 3 2 2 3 2 4 4 2 2 2 2" xfId="16438"/>
    <cellStyle name="Normal 3 2 2 3 2 4 4 2 2 3" xfId="16439"/>
    <cellStyle name="Normal 3 2 2 3 2 4 4 2 3" xfId="16440"/>
    <cellStyle name="Normal 3 2 2 3 2 4 4 2 3 2" xfId="16441"/>
    <cellStyle name="Normal 3 2 2 3 2 4 4 2 4" xfId="16442"/>
    <cellStyle name="Normal 3 2 2 3 2 4 4 3" xfId="16443"/>
    <cellStyle name="Normal 3 2 2 3 2 4 4 3 2" xfId="16444"/>
    <cellStyle name="Normal 3 2 2 3 2 4 4 3 2 2" xfId="16445"/>
    <cellStyle name="Normal 3 2 2 3 2 4 4 3 3" xfId="16446"/>
    <cellStyle name="Normal 3 2 2 3 2 4 4 4" xfId="16447"/>
    <cellStyle name="Normal 3 2 2 3 2 4 4 4 2" xfId="16448"/>
    <cellStyle name="Normal 3 2 2 3 2 4 4 5" xfId="16449"/>
    <cellStyle name="Normal 3 2 2 3 2 4 5" xfId="16450"/>
    <cellStyle name="Normal 3 2 2 3 2 4 5 2" xfId="16451"/>
    <cellStyle name="Normal 3 2 2 3 2 4 5 2 2" xfId="16452"/>
    <cellStyle name="Normal 3 2 2 3 2 4 5 2 2 2" xfId="16453"/>
    <cellStyle name="Normal 3 2 2 3 2 4 5 2 3" xfId="16454"/>
    <cellStyle name="Normal 3 2 2 3 2 4 5 3" xfId="16455"/>
    <cellStyle name="Normal 3 2 2 3 2 4 5 3 2" xfId="16456"/>
    <cellStyle name="Normal 3 2 2 3 2 4 5 4" xfId="16457"/>
    <cellStyle name="Normal 3 2 2 3 2 4 6" xfId="16458"/>
    <cellStyle name="Normal 3 2 2 3 2 4 6 2" xfId="16459"/>
    <cellStyle name="Normal 3 2 2 3 2 4 6 2 2" xfId="16460"/>
    <cellStyle name="Normal 3 2 2 3 2 4 6 2 2 2" xfId="16461"/>
    <cellStyle name="Normal 3 2 2 3 2 4 6 2 3" xfId="16462"/>
    <cellStyle name="Normal 3 2 2 3 2 4 6 3" xfId="16463"/>
    <cellStyle name="Normal 3 2 2 3 2 4 6 3 2" xfId="16464"/>
    <cellStyle name="Normal 3 2 2 3 2 4 6 4" xfId="16465"/>
    <cellStyle name="Normal 3 2 2 3 2 4 7" xfId="16466"/>
    <cellStyle name="Normal 3 2 2 3 2 4 7 2" xfId="16467"/>
    <cellStyle name="Normal 3 2 2 3 2 4 7 2 2" xfId="16468"/>
    <cellStyle name="Normal 3 2 2 3 2 4 7 3" xfId="16469"/>
    <cellStyle name="Normal 3 2 2 3 2 4 8" xfId="16470"/>
    <cellStyle name="Normal 3 2 2 3 2 4 8 2" xfId="16471"/>
    <cellStyle name="Normal 3 2 2 3 2 4 9" xfId="16472"/>
    <cellStyle name="Normal 3 2 2 3 2 4 9 2" xfId="16473"/>
    <cellStyle name="Normal 3 2 2 3 2 5" xfId="16474"/>
    <cellStyle name="Normal 3 2 2 3 2 5 2" xfId="16475"/>
    <cellStyle name="Normal 3 2 2 3 2 5 2 2" xfId="16476"/>
    <cellStyle name="Normal 3 2 2 3 2 5 2 2 2" xfId="16477"/>
    <cellStyle name="Normal 3 2 2 3 2 5 2 2 2 2" xfId="16478"/>
    <cellStyle name="Normal 3 2 2 3 2 5 2 2 2 2 2" xfId="16479"/>
    <cellStyle name="Normal 3 2 2 3 2 5 2 2 2 2 2 2" xfId="16480"/>
    <cellStyle name="Normal 3 2 2 3 2 5 2 2 2 2 3" xfId="16481"/>
    <cellStyle name="Normal 3 2 2 3 2 5 2 2 2 3" xfId="16482"/>
    <cellStyle name="Normal 3 2 2 3 2 5 2 2 2 3 2" xfId="16483"/>
    <cellStyle name="Normal 3 2 2 3 2 5 2 2 2 4" xfId="16484"/>
    <cellStyle name="Normal 3 2 2 3 2 5 2 2 3" xfId="16485"/>
    <cellStyle name="Normal 3 2 2 3 2 5 2 2 3 2" xfId="16486"/>
    <cellStyle name="Normal 3 2 2 3 2 5 2 2 3 2 2" xfId="16487"/>
    <cellStyle name="Normal 3 2 2 3 2 5 2 2 3 3" xfId="16488"/>
    <cellStyle name="Normal 3 2 2 3 2 5 2 2 4" xfId="16489"/>
    <cellStyle name="Normal 3 2 2 3 2 5 2 2 4 2" xfId="16490"/>
    <cellStyle name="Normal 3 2 2 3 2 5 2 2 5" xfId="16491"/>
    <cellStyle name="Normal 3 2 2 3 2 5 2 3" xfId="16492"/>
    <cellStyle name="Normal 3 2 2 3 2 5 2 3 2" xfId="16493"/>
    <cellStyle name="Normal 3 2 2 3 2 5 2 3 2 2" xfId="16494"/>
    <cellStyle name="Normal 3 2 2 3 2 5 2 3 2 2 2" xfId="16495"/>
    <cellStyle name="Normal 3 2 2 3 2 5 2 3 2 3" xfId="16496"/>
    <cellStyle name="Normal 3 2 2 3 2 5 2 3 3" xfId="16497"/>
    <cellStyle name="Normal 3 2 2 3 2 5 2 3 3 2" xfId="16498"/>
    <cellStyle name="Normal 3 2 2 3 2 5 2 3 4" xfId="16499"/>
    <cellStyle name="Normal 3 2 2 3 2 5 2 4" xfId="16500"/>
    <cellStyle name="Normal 3 2 2 3 2 5 2 4 2" xfId="16501"/>
    <cellStyle name="Normal 3 2 2 3 2 5 2 4 2 2" xfId="16502"/>
    <cellStyle name="Normal 3 2 2 3 2 5 2 4 2 2 2" xfId="16503"/>
    <cellStyle name="Normal 3 2 2 3 2 5 2 4 2 3" xfId="16504"/>
    <cellStyle name="Normal 3 2 2 3 2 5 2 4 3" xfId="16505"/>
    <cellStyle name="Normal 3 2 2 3 2 5 2 4 3 2" xfId="16506"/>
    <cellStyle name="Normal 3 2 2 3 2 5 2 4 4" xfId="16507"/>
    <cellStyle name="Normal 3 2 2 3 2 5 2 5" xfId="16508"/>
    <cellStyle name="Normal 3 2 2 3 2 5 2 5 2" xfId="16509"/>
    <cellStyle name="Normal 3 2 2 3 2 5 2 5 2 2" xfId="16510"/>
    <cellStyle name="Normal 3 2 2 3 2 5 2 5 3" xfId="16511"/>
    <cellStyle name="Normal 3 2 2 3 2 5 2 6" xfId="16512"/>
    <cellStyle name="Normal 3 2 2 3 2 5 2 6 2" xfId="16513"/>
    <cellStyle name="Normal 3 2 2 3 2 5 2 7" xfId="16514"/>
    <cellStyle name="Normal 3 2 2 3 2 5 2 7 2" xfId="16515"/>
    <cellStyle name="Normal 3 2 2 3 2 5 2 8" xfId="16516"/>
    <cellStyle name="Normal 3 2 2 3 2 5 3" xfId="16517"/>
    <cellStyle name="Normal 3 2 2 3 2 5 3 2" xfId="16518"/>
    <cellStyle name="Normal 3 2 2 3 2 5 3 2 2" xfId="16519"/>
    <cellStyle name="Normal 3 2 2 3 2 5 3 2 2 2" xfId="16520"/>
    <cellStyle name="Normal 3 2 2 3 2 5 3 2 2 2 2" xfId="16521"/>
    <cellStyle name="Normal 3 2 2 3 2 5 3 2 2 3" xfId="16522"/>
    <cellStyle name="Normal 3 2 2 3 2 5 3 2 3" xfId="16523"/>
    <cellStyle name="Normal 3 2 2 3 2 5 3 2 3 2" xfId="16524"/>
    <cellStyle name="Normal 3 2 2 3 2 5 3 2 4" xfId="16525"/>
    <cellStyle name="Normal 3 2 2 3 2 5 3 3" xfId="16526"/>
    <cellStyle name="Normal 3 2 2 3 2 5 3 3 2" xfId="16527"/>
    <cellStyle name="Normal 3 2 2 3 2 5 3 3 2 2" xfId="16528"/>
    <cellStyle name="Normal 3 2 2 3 2 5 3 3 3" xfId="16529"/>
    <cellStyle name="Normal 3 2 2 3 2 5 3 4" xfId="16530"/>
    <cellStyle name="Normal 3 2 2 3 2 5 3 4 2" xfId="16531"/>
    <cellStyle name="Normal 3 2 2 3 2 5 3 5" xfId="16532"/>
    <cellStyle name="Normal 3 2 2 3 2 5 4" xfId="16533"/>
    <cellStyle name="Normal 3 2 2 3 2 5 4 2" xfId="16534"/>
    <cellStyle name="Normal 3 2 2 3 2 5 4 2 2" xfId="16535"/>
    <cellStyle name="Normal 3 2 2 3 2 5 4 2 2 2" xfId="16536"/>
    <cellStyle name="Normal 3 2 2 3 2 5 4 2 3" xfId="16537"/>
    <cellStyle name="Normal 3 2 2 3 2 5 4 3" xfId="16538"/>
    <cellStyle name="Normal 3 2 2 3 2 5 4 3 2" xfId="16539"/>
    <cellStyle name="Normal 3 2 2 3 2 5 4 4" xfId="16540"/>
    <cellStyle name="Normal 3 2 2 3 2 5 5" xfId="16541"/>
    <cellStyle name="Normal 3 2 2 3 2 5 5 2" xfId="16542"/>
    <cellStyle name="Normal 3 2 2 3 2 5 5 2 2" xfId="16543"/>
    <cellStyle name="Normal 3 2 2 3 2 5 5 2 2 2" xfId="16544"/>
    <cellStyle name="Normal 3 2 2 3 2 5 5 2 3" xfId="16545"/>
    <cellStyle name="Normal 3 2 2 3 2 5 5 3" xfId="16546"/>
    <cellStyle name="Normal 3 2 2 3 2 5 5 3 2" xfId="16547"/>
    <cellStyle name="Normal 3 2 2 3 2 5 5 4" xfId="16548"/>
    <cellStyle name="Normal 3 2 2 3 2 5 6" xfId="16549"/>
    <cellStyle name="Normal 3 2 2 3 2 5 6 2" xfId="16550"/>
    <cellStyle name="Normal 3 2 2 3 2 5 6 2 2" xfId="16551"/>
    <cellStyle name="Normal 3 2 2 3 2 5 6 3" xfId="16552"/>
    <cellStyle name="Normal 3 2 2 3 2 5 7" xfId="16553"/>
    <cellStyle name="Normal 3 2 2 3 2 5 7 2" xfId="16554"/>
    <cellStyle name="Normal 3 2 2 3 2 5 8" xfId="16555"/>
    <cellStyle name="Normal 3 2 2 3 2 5 8 2" xfId="16556"/>
    <cellStyle name="Normal 3 2 2 3 2 5 9" xfId="16557"/>
    <cellStyle name="Normal 3 2 2 3 2 6" xfId="16558"/>
    <cellStyle name="Normal 3 2 2 3 2 6 2" xfId="16559"/>
    <cellStyle name="Normal 3 2 2 3 2 6 2 2" xfId="16560"/>
    <cellStyle name="Normal 3 2 2 3 2 6 2 2 2" xfId="16561"/>
    <cellStyle name="Normal 3 2 2 3 2 6 2 2 2 2" xfId="16562"/>
    <cellStyle name="Normal 3 2 2 3 2 6 2 2 2 2 2" xfId="16563"/>
    <cellStyle name="Normal 3 2 2 3 2 6 2 2 2 3" xfId="16564"/>
    <cellStyle name="Normal 3 2 2 3 2 6 2 2 3" xfId="16565"/>
    <cellStyle name="Normal 3 2 2 3 2 6 2 2 3 2" xfId="16566"/>
    <cellStyle name="Normal 3 2 2 3 2 6 2 2 4" xfId="16567"/>
    <cellStyle name="Normal 3 2 2 3 2 6 2 3" xfId="16568"/>
    <cellStyle name="Normal 3 2 2 3 2 6 2 3 2" xfId="16569"/>
    <cellStyle name="Normal 3 2 2 3 2 6 2 3 2 2" xfId="16570"/>
    <cellStyle name="Normal 3 2 2 3 2 6 2 3 3" xfId="16571"/>
    <cellStyle name="Normal 3 2 2 3 2 6 2 4" xfId="16572"/>
    <cellStyle name="Normal 3 2 2 3 2 6 2 4 2" xfId="16573"/>
    <cellStyle name="Normal 3 2 2 3 2 6 2 5" xfId="16574"/>
    <cellStyle name="Normal 3 2 2 3 2 6 3" xfId="16575"/>
    <cellStyle name="Normal 3 2 2 3 2 6 3 2" xfId="16576"/>
    <cellStyle name="Normal 3 2 2 3 2 6 3 2 2" xfId="16577"/>
    <cellStyle name="Normal 3 2 2 3 2 6 3 2 2 2" xfId="16578"/>
    <cellStyle name="Normal 3 2 2 3 2 6 3 2 3" xfId="16579"/>
    <cellStyle name="Normal 3 2 2 3 2 6 3 3" xfId="16580"/>
    <cellStyle name="Normal 3 2 2 3 2 6 3 3 2" xfId="16581"/>
    <cellStyle name="Normal 3 2 2 3 2 6 3 4" xfId="16582"/>
    <cellStyle name="Normal 3 2 2 3 2 6 4" xfId="16583"/>
    <cellStyle name="Normal 3 2 2 3 2 6 4 2" xfId="16584"/>
    <cellStyle name="Normal 3 2 2 3 2 6 4 2 2" xfId="16585"/>
    <cellStyle name="Normal 3 2 2 3 2 6 4 2 2 2" xfId="16586"/>
    <cellStyle name="Normal 3 2 2 3 2 6 4 2 3" xfId="16587"/>
    <cellStyle name="Normal 3 2 2 3 2 6 4 3" xfId="16588"/>
    <cellStyle name="Normal 3 2 2 3 2 6 4 3 2" xfId="16589"/>
    <cellStyle name="Normal 3 2 2 3 2 6 4 4" xfId="16590"/>
    <cellStyle name="Normal 3 2 2 3 2 6 5" xfId="16591"/>
    <cellStyle name="Normal 3 2 2 3 2 6 5 2" xfId="16592"/>
    <cellStyle name="Normal 3 2 2 3 2 6 5 2 2" xfId="16593"/>
    <cellStyle name="Normal 3 2 2 3 2 6 5 3" xfId="16594"/>
    <cellStyle name="Normal 3 2 2 3 2 6 6" xfId="16595"/>
    <cellStyle name="Normal 3 2 2 3 2 6 6 2" xfId="16596"/>
    <cellStyle name="Normal 3 2 2 3 2 6 7" xfId="16597"/>
    <cellStyle name="Normal 3 2 2 3 2 6 7 2" xfId="16598"/>
    <cellStyle name="Normal 3 2 2 3 2 6 8" xfId="16599"/>
    <cellStyle name="Normal 3 2 2 3 2 7" xfId="16600"/>
    <cellStyle name="Normal 3 2 2 3 2 7 2" xfId="16601"/>
    <cellStyle name="Normal 3 2 2 3 2 7 2 2" xfId="16602"/>
    <cellStyle name="Normal 3 2 2 3 2 7 2 2 2" xfId="16603"/>
    <cellStyle name="Normal 3 2 2 3 2 7 2 2 2 2" xfId="16604"/>
    <cellStyle name="Normal 3 2 2 3 2 7 2 2 2 2 2" xfId="16605"/>
    <cellStyle name="Normal 3 2 2 3 2 7 2 2 2 3" xfId="16606"/>
    <cellStyle name="Normal 3 2 2 3 2 7 2 2 3" xfId="16607"/>
    <cellStyle name="Normal 3 2 2 3 2 7 2 2 3 2" xfId="16608"/>
    <cellStyle name="Normal 3 2 2 3 2 7 2 2 4" xfId="16609"/>
    <cellStyle name="Normal 3 2 2 3 2 7 2 3" xfId="16610"/>
    <cellStyle name="Normal 3 2 2 3 2 7 2 3 2" xfId="16611"/>
    <cellStyle name="Normal 3 2 2 3 2 7 2 3 2 2" xfId="16612"/>
    <cellStyle name="Normal 3 2 2 3 2 7 2 3 3" xfId="16613"/>
    <cellStyle name="Normal 3 2 2 3 2 7 2 4" xfId="16614"/>
    <cellStyle name="Normal 3 2 2 3 2 7 2 4 2" xfId="16615"/>
    <cellStyle name="Normal 3 2 2 3 2 7 2 5" xfId="16616"/>
    <cellStyle name="Normal 3 2 2 3 2 7 3" xfId="16617"/>
    <cellStyle name="Normal 3 2 2 3 2 7 3 2" xfId="16618"/>
    <cellStyle name="Normal 3 2 2 3 2 7 3 2 2" xfId="16619"/>
    <cellStyle name="Normal 3 2 2 3 2 7 3 2 2 2" xfId="16620"/>
    <cellStyle name="Normal 3 2 2 3 2 7 3 2 3" xfId="16621"/>
    <cellStyle name="Normal 3 2 2 3 2 7 3 3" xfId="16622"/>
    <cellStyle name="Normal 3 2 2 3 2 7 3 3 2" xfId="16623"/>
    <cellStyle name="Normal 3 2 2 3 2 7 3 4" xfId="16624"/>
    <cellStyle name="Normal 3 2 2 3 2 7 4" xfId="16625"/>
    <cellStyle name="Normal 3 2 2 3 2 7 4 2" xfId="16626"/>
    <cellStyle name="Normal 3 2 2 3 2 7 4 2 2" xfId="16627"/>
    <cellStyle name="Normal 3 2 2 3 2 7 4 3" xfId="16628"/>
    <cellStyle name="Normal 3 2 2 3 2 7 5" xfId="16629"/>
    <cellStyle name="Normal 3 2 2 3 2 7 5 2" xfId="16630"/>
    <cellStyle name="Normal 3 2 2 3 2 7 6" xfId="16631"/>
    <cellStyle name="Normal 3 2 2 3 2 8" xfId="16632"/>
    <cellStyle name="Normal 3 2 2 3 2 8 2" xfId="16633"/>
    <cellStyle name="Normal 3 2 2 3 2 8 2 2" xfId="16634"/>
    <cellStyle name="Normal 3 2 2 3 2 8 2 2 2" xfId="16635"/>
    <cellStyle name="Normal 3 2 2 3 2 8 2 2 2 2" xfId="16636"/>
    <cellStyle name="Normal 3 2 2 3 2 8 2 2 2 2 2" xfId="16637"/>
    <cellStyle name="Normal 3 2 2 3 2 8 2 2 2 3" xfId="16638"/>
    <cellStyle name="Normal 3 2 2 3 2 8 2 2 3" xfId="16639"/>
    <cellStyle name="Normal 3 2 2 3 2 8 2 2 3 2" xfId="16640"/>
    <cellStyle name="Normal 3 2 2 3 2 8 2 2 4" xfId="16641"/>
    <cellStyle name="Normal 3 2 2 3 2 8 2 3" xfId="16642"/>
    <cellStyle name="Normal 3 2 2 3 2 8 2 3 2" xfId="16643"/>
    <cellStyle name="Normal 3 2 2 3 2 8 2 3 2 2" xfId="16644"/>
    <cellStyle name="Normal 3 2 2 3 2 8 2 3 3" xfId="16645"/>
    <cellStyle name="Normal 3 2 2 3 2 8 2 4" xfId="16646"/>
    <cellStyle name="Normal 3 2 2 3 2 8 2 4 2" xfId="16647"/>
    <cellStyle name="Normal 3 2 2 3 2 8 2 5" xfId="16648"/>
    <cellStyle name="Normal 3 2 2 3 2 8 3" xfId="16649"/>
    <cellStyle name="Normal 3 2 2 3 2 8 3 2" xfId="16650"/>
    <cellStyle name="Normal 3 2 2 3 2 8 3 2 2" xfId="16651"/>
    <cellStyle name="Normal 3 2 2 3 2 8 3 2 2 2" xfId="16652"/>
    <cellStyle name="Normal 3 2 2 3 2 8 3 2 3" xfId="16653"/>
    <cellStyle name="Normal 3 2 2 3 2 8 3 3" xfId="16654"/>
    <cellStyle name="Normal 3 2 2 3 2 8 3 3 2" xfId="16655"/>
    <cellStyle name="Normal 3 2 2 3 2 8 3 4" xfId="16656"/>
    <cellStyle name="Normal 3 2 2 3 2 8 4" xfId="16657"/>
    <cellStyle name="Normal 3 2 2 3 2 8 4 2" xfId="16658"/>
    <cellStyle name="Normal 3 2 2 3 2 8 4 2 2" xfId="16659"/>
    <cellStyle name="Normal 3 2 2 3 2 8 4 3" xfId="16660"/>
    <cellStyle name="Normal 3 2 2 3 2 8 5" xfId="16661"/>
    <cellStyle name="Normal 3 2 2 3 2 8 5 2" xfId="16662"/>
    <cellStyle name="Normal 3 2 2 3 2 8 6" xfId="16663"/>
    <cellStyle name="Normal 3 2 2 3 2 9" xfId="16664"/>
    <cellStyle name="Normal 3 2 2 3 2 9 2" xfId="16665"/>
    <cellStyle name="Normal 3 2 2 3 2 9 2 2" xfId="16666"/>
    <cellStyle name="Normal 3 2 2 3 2 9 2 2 2" xfId="16667"/>
    <cellStyle name="Normal 3 2 2 3 2 9 2 2 2 2" xfId="16668"/>
    <cellStyle name="Normal 3 2 2 3 2 9 2 2 3" xfId="16669"/>
    <cellStyle name="Normal 3 2 2 3 2 9 2 3" xfId="16670"/>
    <cellStyle name="Normal 3 2 2 3 2 9 2 3 2" xfId="16671"/>
    <cellStyle name="Normal 3 2 2 3 2 9 2 4" xfId="16672"/>
    <cellStyle name="Normal 3 2 2 3 2 9 3" xfId="16673"/>
    <cellStyle name="Normal 3 2 2 3 2 9 3 2" xfId="16674"/>
    <cellStyle name="Normal 3 2 2 3 2 9 3 2 2" xfId="16675"/>
    <cellStyle name="Normal 3 2 2 3 2 9 3 3" xfId="16676"/>
    <cellStyle name="Normal 3 2 2 3 2 9 4" xfId="16677"/>
    <cellStyle name="Normal 3 2 2 3 2 9 4 2" xfId="16678"/>
    <cellStyle name="Normal 3 2 2 3 2 9 5" xfId="16679"/>
    <cellStyle name="Normal 3 2 2 3 3" xfId="16680"/>
    <cellStyle name="Normal 3 2 2 3 3 10" xfId="16681"/>
    <cellStyle name="Normal 3 2 2 3 3 2" xfId="16682"/>
    <cellStyle name="Normal 3 2 2 3 3 2 2" xfId="16683"/>
    <cellStyle name="Normal 3 2 2 3 3 2 2 2" xfId="16684"/>
    <cellStyle name="Normal 3 2 2 3 3 2 2 2 2" xfId="16685"/>
    <cellStyle name="Normal 3 2 2 3 3 2 2 2 2 2" xfId="16686"/>
    <cellStyle name="Normal 3 2 2 3 3 2 2 2 2 2 2" xfId="16687"/>
    <cellStyle name="Normal 3 2 2 3 3 2 2 2 2 2 2 2" xfId="16688"/>
    <cellStyle name="Normal 3 2 2 3 3 2 2 2 2 2 3" xfId="16689"/>
    <cellStyle name="Normal 3 2 2 3 3 2 2 2 2 3" xfId="16690"/>
    <cellStyle name="Normal 3 2 2 3 3 2 2 2 2 3 2" xfId="16691"/>
    <cellStyle name="Normal 3 2 2 3 3 2 2 2 2 4" xfId="16692"/>
    <cellStyle name="Normal 3 2 2 3 3 2 2 2 3" xfId="16693"/>
    <cellStyle name="Normal 3 2 2 3 3 2 2 2 3 2" xfId="16694"/>
    <cellStyle name="Normal 3 2 2 3 3 2 2 2 3 2 2" xfId="16695"/>
    <cellStyle name="Normal 3 2 2 3 3 2 2 2 3 3" xfId="16696"/>
    <cellStyle name="Normal 3 2 2 3 3 2 2 2 4" xfId="16697"/>
    <cellStyle name="Normal 3 2 2 3 3 2 2 2 4 2" xfId="16698"/>
    <cellStyle name="Normal 3 2 2 3 3 2 2 2 5" xfId="16699"/>
    <cellStyle name="Normal 3 2 2 3 3 2 2 3" xfId="16700"/>
    <cellStyle name="Normal 3 2 2 3 3 2 2 3 2" xfId="16701"/>
    <cellStyle name="Normal 3 2 2 3 3 2 2 3 2 2" xfId="16702"/>
    <cellStyle name="Normal 3 2 2 3 3 2 2 3 2 2 2" xfId="16703"/>
    <cellStyle name="Normal 3 2 2 3 3 2 2 3 2 3" xfId="16704"/>
    <cellStyle name="Normal 3 2 2 3 3 2 2 3 3" xfId="16705"/>
    <cellStyle name="Normal 3 2 2 3 3 2 2 3 3 2" xfId="16706"/>
    <cellStyle name="Normal 3 2 2 3 3 2 2 3 4" xfId="16707"/>
    <cellStyle name="Normal 3 2 2 3 3 2 2 4" xfId="16708"/>
    <cellStyle name="Normal 3 2 2 3 3 2 2 4 2" xfId="16709"/>
    <cellStyle name="Normal 3 2 2 3 3 2 2 4 2 2" xfId="16710"/>
    <cellStyle name="Normal 3 2 2 3 3 2 2 4 2 2 2" xfId="16711"/>
    <cellStyle name="Normal 3 2 2 3 3 2 2 4 2 3" xfId="16712"/>
    <cellStyle name="Normal 3 2 2 3 3 2 2 4 3" xfId="16713"/>
    <cellStyle name="Normal 3 2 2 3 3 2 2 4 3 2" xfId="16714"/>
    <cellStyle name="Normal 3 2 2 3 3 2 2 4 4" xfId="16715"/>
    <cellStyle name="Normal 3 2 2 3 3 2 2 5" xfId="16716"/>
    <cellStyle name="Normal 3 2 2 3 3 2 2 5 2" xfId="16717"/>
    <cellStyle name="Normal 3 2 2 3 3 2 2 5 2 2" xfId="16718"/>
    <cellStyle name="Normal 3 2 2 3 3 2 2 5 3" xfId="16719"/>
    <cellStyle name="Normal 3 2 2 3 3 2 2 6" xfId="16720"/>
    <cellStyle name="Normal 3 2 2 3 3 2 2 6 2" xfId="16721"/>
    <cellStyle name="Normal 3 2 2 3 3 2 2 7" xfId="16722"/>
    <cellStyle name="Normal 3 2 2 3 3 2 2 7 2" xfId="16723"/>
    <cellStyle name="Normal 3 2 2 3 3 2 2 8" xfId="16724"/>
    <cellStyle name="Normal 3 2 2 3 3 2 3" xfId="16725"/>
    <cellStyle name="Normal 3 2 2 3 3 2 3 2" xfId="16726"/>
    <cellStyle name="Normal 3 2 2 3 3 2 3 2 2" xfId="16727"/>
    <cellStyle name="Normal 3 2 2 3 3 2 3 2 2 2" xfId="16728"/>
    <cellStyle name="Normal 3 2 2 3 3 2 3 2 2 2 2" xfId="16729"/>
    <cellStyle name="Normal 3 2 2 3 3 2 3 2 2 3" xfId="16730"/>
    <cellStyle name="Normal 3 2 2 3 3 2 3 2 3" xfId="16731"/>
    <cellStyle name="Normal 3 2 2 3 3 2 3 2 3 2" xfId="16732"/>
    <cellStyle name="Normal 3 2 2 3 3 2 3 2 4" xfId="16733"/>
    <cellStyle name="Normal 3 2 2 3 3 2 3 3" xfId="16734"/>
    <cellStyle name="Normal 3 2 2 3 3 2 3 3 2" xfId="16735"/>
    <cellStyle name="Normal 3 2 2 3 3 2 3 3 2 2" xfId="16736"/>
    <cellStyle name="Normal 3 2 2 3 3 2 3 3 3" xfId="16737"/>
    <cellStyle name="Normal 3 2 2 3 3 2 3 4" xfId="16738"/>
    <cellStyle name="Normal 3 2 2 3 3 2 3 4 2" xfId="16739"/>
    <cellStyle name="Normal 3 2 2 3 3 2 3 5" xfId="16740"/>
    <cellStyle name="Normal 3 2 2 3 3 2 4" xfId="16741"/>
    <cellStyle name="Normal 3 2 2 3 3 2 4 2" xfId="16742"/>
    <cellStyle name="Normal 3 2 2 3 3 2 4 2 2" xfId="16743"/>
    <cellStyle name="Normal 3 2 2 3 3 2 4 2 2 2" xfId="16744"/>
    <cellStyle name="Normal 3 2 2 3 3 2 4 2 3" xfId="16745"/>
    <cellStyle name="Normal 3 2 2 3 3 2 4 3" xfId="16746"/>
    <cellStyle name="Normal 3 2 2 3 3 2 4 3 2" xfId="16747"/>
    <cellStyle name="Normal 3 2 2 3 3 2 4 4" xfId="16748"/>
    <cellStyle name="Normal 3 2 2 3 3 2 5" xfId="16749"/>
    <cellStyle name="Normal 3 2 2 3 3 2 5 2" xfId="16750"/>
    <cellStyle name="Normal 3 2 2 3 3 2 5 2 2" xfId="16751"/>
    <cellStyle name="Normal 3 2 2 3 3 2 5 2 2 2" xfId="16752"/>
    <cellStyle name="Normal 3 2 2 3 3 2 5 2 3" xfId="16753"/>
    <cellStyle name="Normal 3 2 2 3 3 2 5 3" xfId="16754"/>
    <cellStyle name="Normal 3 2 2 3 3 2 5 3 2" xfId="16755"/>
    <cellStyle name="Normal 3 2 2 3 3 2 5 4" xfId="16756"/>
    <cellStyle name="Normal 3 2 2 3 3 2 6" xfId="16757"/>
    <cellStyle name="Normal 3 2 2 3 3 2 6 2" xfId="16758"/>
    <cellStyle name="Normal 3 2 2 3 3 2 6 2 2" xfId="16759"/>
    <cellStyle name="Normal 3 2 2 3 3 2 6 3" xfId="16760"/>
    <cellStyle name="Normal 3 2 2 3 3 2 7" xfId="16761"/>
    <cellStyle name="Normal 3 2 2 3 3 2 7 2" xfId="16762"/>
    <cellStyle name="Normal 3 2 2 3 3 2 8" xfId="16763"/>
    <cellStyle name="Normal 3 2 2 3 3 2 8 2" xfId="16764"/>
    <cellStyle name="Normal 3 2 2 3 3 2 9" xfId="16765"/>
    <cellStyle name="Normal 3 2 2 3 3 3" xfId="16766"/>
    <cellStyle name="Normal 3 2 2 3 3 3 2" xfId="16767"/>
    <cellStyle name="Normal 3 2 2 3 3 3 2 2" xfId="16768"/>
    <cellStyle name="Normal 3 2 2 3 3 3 2 2 2" xfId="16769"/>
    <cellStyle name="Normal 3 2 2 3 3 3 2 2 2 2" xfId="16770"/>
    <cellStyle name="Normal 3 2 2 3 3 3 2 2 2 2 2" xfId="16771"/>
    <cellStyle name="Normal 3 2 2 3 3 3 2 2 2 3" xfId="16772"/>
    <cellStyle name="Normal 3 2 2 3 3 3 2 2 3" xfId="16773"/>
    <cellStyle name="Normal 3 2 2 3 3 3 2 2 3 2" xfId="16774"/>
    <cellStyle name="Normal 3 2 2 3 3 3 2 2 4" xfId="16775"/>
    <cellStyle name="Normal 3 2 2 3 3 3 2 3" xfId="16776"/>
    <cellStyle name="Normal 3 2 2 3 3 3 2 3 2" xfId="16777"/>
    <cellStyle name="Normal 3 2 2 3 3 3 2 3 2 2" xfId="16778"/>
    <cellStyle name="Normal 3 2 2 3 3 3 2 3 3" xfId="16779"/>
    <cellStyle name="Normal 3 2 2 3 3 3 2 4" xfId="16780"/>
    <cellStyle name="Normal 3 2 2 3 3 3 2 4 2" xfId="16781"/>
    <cellStyle name="Normal 3 2 2 3 3 3 2 5" xfId="16782"/>
    <cellStyle name="Normal 3 2 2 3 3 3 3" xfId="16783"/>
    <cellStyle name="Normal 3 2 2 3 3 3 3 2" xfId="16784"/>
    <cellStyle name="Normal 3 2 2 3 3 3 3 2 2" xfId="16785"/>
    <cellStyle name="Normal 3 2 2 3 3 3 3 2 2 2" xfId="16786"/>
    <cellStyle name="Normal 3 2 2 3 3 3 3 2 3" xfId="16787"/>
    <cellStyle name="Normal 3 2 2 3 3 3 3 3" xfId="16788"/>
    <cellStyle name="Normal 3 2 2 3 3 3 3 3 2" xfId="16789"/>
    <cellStyle name="Normal 3 2 2 3 3 3 3 4" xfId="16790"/>
    <cellStyle name="Normal 3 2 2 3 3 3 4" xfId="16791"/>
    <cellStyle name="Normal 3 2 2 3 3 3 4 2" xfId="16792"/>
    <cellStyle name="Normal 3 2 2 3 3 3 4 2 2" xfId="16793"/>
    <cellStyle name="Normal 3 2 2 3 3 3 4 2 2 2" xfId="16794"/>
    <cellStyle name="Normal 3 2 2 3 3 3 4 2 3" xfId="16795"/>
    <cellStyle name="Normal 3 2 2 3 3 3 4 3" xfId="16796"/>
    <cellStyle name="Normal 3 2 2 3 3 3 4 3 2" xfId="16797"/>
    <cellStyle name="Normal 3 2 2 3 3 3 4 4" xfId="16798"/>
    <cellStyle name="Normal 3 2 2 3 3 3 5" xfId="16799"/>
    <cellStyle name="Normal 3 2 2 3 3 3 5 2" xfId="16800"/>
    <cellStyle name="Normal 3 2 2 3 3 3 5 2 2" xfId="16801"/>
    <cellStyle name="Normal 3 2 2 3 3 3 5 3" xfId="16802"/>
    <cellStyle name="Normal 3 2 2 3 3 3 6" xfId="16803"/>
    <cellStyle name="Normal 3 2 2 3 3 3 6 2" xfId="16804"/>
    <cellStyle name="Normal 3 2 2 3 3 3 7" xfId="16805"/>
    <cellStyle name="Normal 3 2 2 3 3 3 7 2" xfId="16806"/>
    <cellStyle name="Normal 3 2 2 3 3 3 8" xfId="16807"/>
    <cellStyle name="Normal 3 2 2 3 3 4" xfId="16808"/>
    <cellStyle name="Normal 3 2 2 3 3 4 2" xfId="16809"/>
    <cellStyle name="Normal 3 2 2 3 3 4 2 2" xfId="16810"/>
    <cellStyle name="Normal 3 2 2 3 3 4 2 2 2" xfId="16811"/>
    <cellStyle name="Normal 3 2 2 3 3 4 2 2 2 2" xfId="16812"/>
    <cellStyle name="Normal 3 2 2 3 3 4 2 2 3" xfId="16813"/>
    <cellStyle name="Normal 3 2 2 3 3 4 2 3" xfId="16814"/>
    <cellStyle name="Normal 3 2 2 3 3 4 2 3 2" xfId="16815"/>
    <cellStyle name="Normal 3 2 2 3 3 4 2 4" xfId="16816"/>
    <cellStyle name="Normal 3 2 2 3 3 4 3" xfId="16817"/>
    <cellStyle name="Normal 3 2 2 3 3 4 3 2" xfId="16818"/>
    <cellStyle name="Normal 3 2 2 3 3 4 3 2 2" xfId="16819"/>
    <cellStyle name="Normal 3 2 2 3 3 4 3 3" xfId="16820"/>
    <cellStyle name="Normal 3 2 2 3 3 4 4" xfId="16821"/>
    <cellStyle name="Normal 3 2 2 3 3 4 4 2" xfId="16822"/>
    <cellStyle name="Normal 3 2 2 3 3 4 5" xfId="16823"/>
    <cellStyle name="Normal 3 2 2 3 3 5" xfId="16824"/>
    <cellStyle name="Normal 3 2 2 3 3 5 2" xfId="16825"/>
    <cellStyle name="Normal 3 2 2 3 3 5 2 2" xfId="16826"/>
    <cellStyle name="Normal 3 2 2 3 3 5 2 2 2" xfId="16827"/>
    <cellStyle name="Normal 3 2 2 3 3 5 2 3" xfId="16828"/>
    <cellStyle name="Normal 3 2 2 3 3 5 3" xfId="16829"/>
    <cellStyle name="Normal 3 2 2 3 3 5 3 2" xfId="16830"/>
    <cellStyle name="Normal 3 2 2 3 3 5 4" xfId="16831"/>
    <cellStyle name="Normal 3 2 2 3 3 6" xfId="16832"/>
    <cellStyle name="Normal 3 2 2 3 3 6 2" xfId="16833"/>
    <cellStyle name="Normal 3 2 2 3 3 6 2 2" xfId="16834"/>
    <cellStyle name="Normal 3 2 2 3 3 6 2 2 2" xfId="16835"/>
    <cellStyle name="Normal 3 2 2 3 3 6 2 3" xfId="16836"/>
    <cellStyle name="Normal 3 2 2 3 3 6 3" xfId="16837"/>
    <cellStyle name="Normal 3 2 2 3 3 6 3 2" xfId="16838"/>
    <cellStyle name="Normal 3 2 2 3 3 6 4" xfId="16839"/>
    <cellStyle name="Normal 3 2 2 3 3 7" xfId="16840"/>
    <cellStyle name="Normal 3 2 2 3 3 7 2" xfId="16841"/>
    <cellStyle name="Normal 3 2 2 3 3 7 2 2" xfId="16842"/>
    <cellStyle name="Normal 3 2 2 3 3 7 3" xfId="16843"/>
    <cellStyle name="Normal 3 2 2 3 3 8" xfId="16844"/>
    <cellStyle name="Normal 3 2 2 3 3 8 2" xfId="16845"/>
    <cellStyle name="Normal 3 2 2 3 3 9" xfId="16846"/>
    <cellStyle name="Normal 3 2 2 3 3 9 2" xfId="16847"/>
    <cellStyle name="Normal 3 2 2 3 4" xfId="16848"/>
    <cellStyle name="Normal 3 2 2 3 4 10" xfId="16849"/>
    <cellStyle name="Normal 3 2 2 3 4 2" xfId="16850"/>
    <cellStyle name="Normal 3 2 2 3 4 2 2" xfId="16851"/>
    <cellStyle name="Normal 3 2 2 3 4 2 2 2" xfId="16852"/>
    <cellStyle name="Normal 3 2 2 3 4 2 2 2 2" xfId="16853"/>
    <cellStyle name="Normal 3 2 2 3 4 2 2 2 2 2" xfId="16854"/>
    <cellStyle name="Normal 3 2 2 3 4 2 2 2 2 2 2" xfId="16855"/>
    <cellStyle name="Normal 3 2 2 3 4 2 2 2 2 2 2 2" xfId="16856"/>
    <cellStyle name="Normal 3 2 2 3 4 2 2 2 2 2 3" xfId="16857"/>
    <cellStyle name="Normal 3 2 2 3 4 2 2 2 2 3" xfId="16858"/>
    <cellStyle name="Normal 3 2 2 3 4 2 2 2 2 3 2" xfId="16859"/>
    <cellStyle name="Normal 3 2 2 3 4 2 2 2 2 4" xfId="16860"/>
    <cellStyle name="Normal 3 2 2 3 4 2 2 2 3" xfId="16861"/>
    <cellStyle name="Normal 3 2 2 3 4 2 2 2 3 2" xfId="16862"/>
    <cellStyle name="Normal 3 2 2 3 4 2 2 2 3 2 2" xfId="16863"/>
    <cellStyle name="Normal 3 2 2 3 4 2 2 2 3 3" xfId="16864"/>
    <cellStyle name="Normal 3 2 2 3 4 2 2 2 4" xfId="16865"/>
    <cellStyle name="Normal 3 2 2 3 4 2 2 2 4 2" xfId="16866"/>
    <cellStyle name="Normal 3 2 2 3 4 2 2 2 5" xfId="16867"/>
    <cellStyle name="Normal 3 2 2 3 4 2 2 3" xfId="16868"/>
    <cellStyle name="Normal 3 2 2 3 4 2 2 3 2" xfId="16869"/>
    <cellStyle name="Normal 3 2 2 3 4 2 2 3 2 2" xfId="16870"/>
    <cellStyle name="Normal 3 2 2 3 4 2 2 3 2 2 2" xfId="16871"/>
    <cellStyle name="Normal 3 2 2 3 4 2 2 3 2 3" xfId="16872"/>
    <cellStyle name="Normal 3 2 2 3 4 2 2 3 3" xfId="16873"/>
    <cellStyle name="Normal 3 2 2 3 4 2 2 3 3 2" xfId="16874"/>
    <cellStyle name="Normal 3 2 2 3 4 2 2 3 4" xfId="16875"/>
    <cellStyle name="Normal 3 2 2 3 4 2 2 4" xfId="16876"/>
    <cellStyle name="Normal 3 2 2 3 4 2 2 4 2" xfId="16877"/>
    <cellStyle name="Normal 3 2 2 3 4 2 2 4 2 2" xfId="16878"/>
    <cellStyle name="Normal 3 2 2 3 4 2 2 4 2 2 2" xfId="16879"/>
    <cellStyle name="Normal 3 2 2 3 4 2 2 4 2 3" xfId="16880"/>
    <cellStyle name="Normal 3 2 2 3 4 2 2 4 3" xfId="16881"/>
    <cellStyle name="Normal 3 2 2 3 4 2 2 4 3 2" xfId="16882"/>
    <cellStyle name="Normal 3 2 2 3 4 2 2 4 4" xfId="16883"/>
    <cellStyle name="Normal 3 2 2 3 4 2 2 5" xfId="16884"/>
    <cellStyle name="Normal 3 2 2 3 4 2 2 5 2" xfId="16885"/>
    <cellStyle name="Normal 3 2 2 3 4 2 2 5 2 2" xfId="16886"/>
    <cellStyle name="Normal 3 2 2 3 4 2 2 5 3" xfId="16887"/>
    <cellStyle name="Normal 3 2 2 3 4 2 2 6" xfId="16888"/>
    <cellStyle name="Normal 3 2 2 3 4 2 2 6 2" xfId="16889"/>
    <cellStyle name="Normal 3 2 2 3 4 2 2 7" xfId="16890"/>
    <cellStyle name="Normal 3 2 2 3 4 2 2 7 2" xfId="16891"/>
    <cellStyle name="Normal 3 2 2 3 4 2 2 8" xfId="16892"/>
    <cellStyle name="Normal 3 2 2 3 4 2 3" xfId="16893"/>
    <cellStyle name="Normal 3 2 2 3 4 2 3 2" xfId="16894"/>
    <cellStyle name="Normal 3 2 2 3 4 2 3 2 2" xfId="16895"/>
    <cellStyle name="Normal 3 2 2 3 4 2 3 2 2 2" xfId="16896"/>
    <cellStyle name="Normal 3 2 2 3 4 2 3 2 2 2 2" xfId="16897"/>
    <cellStyle name="Normal 3 2 2 3 4 2 3 2 2 3" xfId="16898"/>
    <cellStyle name="Normal 3 2 2 3 4 2 3 2 3" xfId="16899"/>
    <cellStyle name="Normal 3 2 2 3 4 2 3 2 3 2" xfId="16900"/>
    <cellStyle name="Normal 3 2 2 3 4 2 3 2 4" xfId="16901"/>
    <cellStyle name="Normal 3 2 2 3 4 2 3 3" xfId="16902"/>
    <cellStyle name="Normal 3 2 2 3 4 2 3 3 2" xfId="16903"/>
    <cellStyle name="Normal 3 2 2 3 4 2 3 3 2 2" xfId="16904"/>
    <cellStyle name="Normal 3 2 2 3 4 2 3 3 3" xfId="16905"/>
    <cellStyle name="Normal 3 2 2 3 4 2 3 4" xfId="16906"/>
    <cellStyle name="Normal 3 2 2 3 4 2 3 4 2" xfId="16907"/>
    <cellStyle name="Normal 3 2 2 3 4 2 3 5" xfId="16908"/>
    <cellStyle name="Normal 3 2 2 3 4 2 4" xfId="16909"/>
    <cellStyle name="Normal 3 2 2 3 4 2 4 2" xfId="16910"/>
    <cellStyle name="Normal 3 2 2 3 4 2 4 2 2" xfId="16911"/>
    <cellStyle name="Normal 3 2 2 3 4 2 4 2 2 2" xfId="16912"/>
    <cellStyle name="Normal 3 2 2 3 4 2 4 2 3" xfId="16913"/>
    <cellStyle name="Normal 3 2 2 3 4 2 4 3" xfId="16914"/>
    <cellStyle name="Normal 3 2 2 3 4 2 4 3 2" xfId="16915"/>
    <cellStyle name="Normal 3 2 2 3 4 2 4 4" xfId="16916"/>
    <cellStyle name="Normal 3 2 2 3 4 2 5" xfId="16917"/>
    <cellStyle name="Normal 3 2 2 3 4 2 5 2" xfId="16918"/>
    <cellStyle name="Normal 3 2 2 3 4 2 5 2 2" xfId="16919"/>
    <cellStyle name="Normal 3 2 2 3 4 2 5 2 2 2" xfId="16920"/>
    <cellStyle name="Normal 3 2 2 3 4 2 5 2 3" xfId="16921"/>
    <cellStyle name="Normal 3 2 2 3 4 2 5 3" xfId="16922"/>
    <cellStyle name="Normal 3 2 2 3 4 2 5 3 2" xfId="16923"/>
    <cellStyle name="Normal 3 2 2 3 4 2 5 4" xfId="16924"/>
    <cellStyle name="Normal 3 2 2 3 4 2 6" xfId="16925"/>
    <cellStyle name="Normal 3 2 2 3 4 2 6 2" xfId="16926"/>
    <cellStyle name="Normal 3 2 2 3 4 2 6 2 2" xfId="16927"/>
    <cellStyle name="Normal 3 2 2 3 4 2 6 3" xfId="16928"/>
    <cellStyle name="Normal 3 2 2 3 4 2 7" xfId="16929"/>
    <cellStyle name="Normal 3 2 2 3 4 2 7 2" xfId="16930"/>
    <cellStyle name="Normal 3 2 2 3 4 2 8" xfId="16931"/>
    <cellStyle name="Normal 3 2 2 3 4 2 8 2" xfId="16932"/>
    <cellStyle name="Normal 3 2 2 3 4 2 9" xfId="16933"/>
    <cellStyle name="Normal 3 2 2 3 4 3" xfId="16934"/>
    <cellStyle name="Normal 3 2 2 3 4 3 2" xfId="16935"/>
    <cellStyle name="Normal 3 2 2 3 4 3 2 2" xfId="16936"/>
    <cellStyle name="Normal 3 2 2 3 4 3 2 2 2" xfId="16937"/>
    <cellStyle name="Normal 3 2 2 3 4 3 2 2 2 2" xfId="16938"/>
    <cellStyle name="Normal 3 2 2 3 4 3 2 2 2 2 2" xfId="16939"/>
    <cellStyle name="Normal 3 2 2 3 4 3 2 2 2 3" xfId="16940"/>
    <cellStyle name="Normal 3 2 2 3 4 3 2 2 3" xfId="16941"/>
    <cellStyle name="Normal 3 2 2 3 4 3 2 2 3 2" xfId="16942"/>
    <cellStyle name="Normal 3 2 2 3 4 3 2 2 4" xfId="16943"/>
    <cellStyle name="Normal 3 2 2 3 4 3 2 3" xfId="16944"/>
    <cellStyle name="Normal 3 2 2 3 4 3 2 3 2" xfId="16945"/>
    <cellStyle name="Normal 3 2 2 3 4 3 2 3 2 2" xfId="16946"/>
    <cellStyle name="Normal 3 2 2 3 4 3 2 3 3" xfId="16947"/>
    <cellStyle name="Normal 3 2 2 3 4 3 2 4" xfId="16948"/>
    <cellStyle name="Normal 3 2 2 3 4 3 2 4 2" xfId="16949"/>
    <cellStyle name="Normal 3 2 2 3 4 3 2 5" xfId="16950"/>
    <cellStyle name="Normal 3 2 2 3 4 3 3" xfId="16951"/>
    <cellStyle name="Normal 3 2 2 3 4 3 3 2" xfId="16952"/>
    <cellStyle name="Normal 3 2 2 3 4 3 3 2 2" xfId="16953"/>
    <cellStyle name="Normal 3 2 2 3 4 3 3 2 2 2" xfId="16954"/>
    <cellStyle name="Normal 3 2 2 3 4 3 3 2 3" xfId="16955"/>
    <cellStyle name="Normal 3 2 2 3 4 3 3 3" xfId="16956"/>
    <cellStyle name="Normal 3 2 2 3 4 3 3 3 2" xfId="16957"/>
    <cellStyle name="Normal 3 2 2 3 4 3 3 4" xfId="16958"/>
    <cellStyle name="Normal 3 2 2 3 4 3 4" xfId="16959"/>
    <cellStyle name="Normal 3 2 2 3 4 3 4 2" xfId="16960"/>
    <cellStyle name="Normal 3 2 2 3 4 3 4 2 2" xfId="16961"/>
    <cellStyle name="Normal 3 2 2 3 4 3 4 2 2 2" xfId="16962"/>
    <cellStyle name="Normal 3 2 2 3 4 3 4 2 3" xfId="16963"/>
    <cellStyle name="Normal 3 2 2 3 4 3 4 3" xfId="16964"/>
    <cellStyle name="Normal 3 2 2 3 4 3 4 3 2" xfId="16965"/>
    <cellStyle name="Normal 3 2 2 3 4 3 4 4" xfId="16966"/>
    <cellStyle name="Normal 3 2 2 3 4 3 5" xfId="16967"/>
    <cellStyle name="Normal 3 2 2 3 4 3 5 2" xfId="16968"/>
    <cellStyle name="Normal 3 2 2 3 4 3 5 2 2" xfId="16969"/>
    <cellStyle name="Normal 3 2 2 3 4 3 5 3" xfId="16970"/>
    <cellStyle name="Normal 3 2 2 3 4 3 6" xfId="16971"/>
    <cellStyle name="Normal 3 2 2 3 4 3 6 2" xfId="16972"/>
    <cellStyle name="Normal 3 2 2 3 4 3 7" xfId="16973"/>
    <cellStyle name="Normal 3 2 2 3 4 3 7 2" xfId="16974"/>
    <cellStyle name="Normal 3 2 2 3 4 3 8" xfId="16975"/>
    <cellStyle name="Normal 3 2 2 3 4 4" xfId="16976"/>
    <cellStyle name="Normal 3 2 2 3 4 4 2" xfId="16977"/>
    <cellStyle name="Normal 3 2 2 3 4 4 2 2" xfId="16978"/>
    <cellStyle name="Normal 3 2 2 3 4 4 2 2 2" xfId="16979"/>
    <cellStyle name="Normal 3 2 2 3 4 4 2 2 2 2" xfId="16980"/>
    <cellStyle name="Normal 3 2 2 3 4 4 2 2 3" xfId="16981"/>
    <cellStyle name="Normal 3 2 2 3 4 4 2 3" xfId="16982"/>
    <cellStyle name="Normal 3 2 2 3 4 4 2 3 2" xfId="16983"/>
    <cellStyle name="Normal 3 2 2 3 4 4 2 4" xfId="16984"/>
    <cellStyle name="Normal 3 2 2 3 4 4 3" xfId="16985"/>
    <cellStyle name="Normal 3 2 2 3 4 4 3 2" xfId="16986"/>
    <cellStyle name="Normal 3 2 2 3 4 4 3 2 2" xfId="16987"/>
    <cellStyle name="Normal 3 2 2 3 4 4 3 3" xfId="16988"/>
    <cellStyle name="Normal 3 2 2 3 4 4 4" xfId="16989"/>
    <cellStyle name="Normal 3 2 2 3 4 4 4 2" xfId="16990"/>
    <cellStyle name="Normal 3 2 2 3 4 4 5" xfId="16991"/>
    <cellStyle name="Normal 3 2 2 3 4 5" xfId="16992"/>
    <cellStyle name="Normal 3 2 2 3 4 5 2" xfId="16993"/>
    <cellStyle name="Normal 3 2 2 3 4 5 2 2" xfId="16994"/>
    <cellStyle name="Normal 3 2 2 3 4 5 2 2 2" xfId="16995"/>
    <cellStyle name="Normal 3 2 2 3 4 5 2 3" xfId="16996"/>
    <cellStyle name="Normal 3 2 2 3 4 5 3" xfId="16997"/>
    <cellStyle name="Normal 3 2 2 3 4 5 3 2" xfId="16998"/>
    <cellStyle name="Normal 3 2 2 3 4 5 4" xfId="16999"/>
    <cellStyle name="Normal 3 2 2 3 4 6" xfId="17000"/>
    <cellStyle name="Normal 3 2 2 3 4 6 2" xfId="17001"/>
    <cellStyle name="Normal 3 2 2 3 4 6 2 2" xfId="17002"/>
    <cellStyle name="Normal 3 2 2 3 4 6 2 2 2" xfId="17003"/>
    <cellStyle name="Normal 3 2 2 3 4 6 2 3" xfId="17004"/>
    <cellStyle name="Normal 3 2 2 3 4 6 3" xfId="17005"/>
    <cellStyle name="Normal 3 2 2 3 4 6 3 2" xfId="17006"/>
    <cellStyle name="Normal 3 2 2 3 4 6 4" xfId="17007"/>
    <cellStyle name="Normal 3 2 2 3 4 7" xfId="17008"/>
    <cellStyle name="Normal 3 2 2 3 4 7 2" xfId="17009"/>
    <cellStyle name="Normal 3 2 2 3 4 7 2 2" xfId="17010"/>
    <cellStyle name="Normal 3 2 2 3 4 7 3" xfId="17011"/>
    <cellStyle name="Normal 3 2 2 3 4 8" xfId="17012"/>
    <cellStyle name="Normal 3 2 2 3 4 8 2" xfId="17013"/>
    <cellStyle name="Normal 3 2 2 3 4 9" xfId="17014"/>
    <cellStyle name="Normal 3 2 2 3 4 9 2" xfId="17015"/>
    <cellStyle name="Normal 3 2 2 3 5" xfId="17016"/>
    <cellStyle name="Normal 3 2 2 3 5 10" xfId="17017"/>
    <cellStyle name="Normal 3 2 2 3 5 2" xfId="17018"/>
    <cellStyle name="Normal 3 2 2 3 5 2 2" xfId="17019"/>
    <cellStyle name="Normal 3 2 2 3 5 2 2 2" xfId="17020"/>
    <cellStyle name="Normal 3 2 2 3 5 2 2 2 2" xfId="17021"/>
    <cellStyle name="Normal 3 2 2 3 5 2 2 2 2 2" xfId="17022"/>
    <cellStyle name="Normal 3 2 2 3 5 2 2 2 2 2 2" xfId="17023"/>
    <cellStyle name="Normal 3 2 2 3 5 2 2 2 2 2 2 2" xfId="17024"/>
    <cellStyle name="Normal 3 2 2 3 5 2 2 2 2 2 3" xfId="17025"/>
    <cellStyle name="Normal 3 2 2 3 5 2 2 2 2 3" xfId="17026"/>
    <cellStyle name="Normal 3 2 2 3 5 2 2 2 2 3 2" xfId="17027"/>
    <cellStyle name="Normal 3 2 2 3 5 2 2 2 2 4" xfId="17028"/>
    <cellStyle name="Normal 3 2 2 3 5 2 2 2 3" xfId="17029"/>
    <cellStyle name="Normal 3 2 2 3 5 2 2 2 3 2" xfId="17030"/>
    <cellStyle name="Normal 3 2 2 3 5 2 2 2 3 2 2" xfId="17031"/>
    <cellStyle name="Normal 3 2 2 3 5 2 2 2 3 3" xfId="17032"/>
    <cellStyle name="Normal 3 2 2 3 5 2 2 2 4" xfId="17033"/>
    <cellStyle name="Normal 3 2 2 3 5 2 2 2 4 2" xfId="17034"/>
    <cellStyle name="Normal 3 2 2 3 5 2 2 2 5" xfId="17035"/>
    <cellStyle name="Normal 3 2 2 3 5 2 2 3" xfId="17036"/>
    <cellStyle name="Normal 3 2 2 3 5 2 2 3 2" xfId="17037"/>
    <cellStyle name="Normal 3 2 2 3 5 2 2 3 2 2" xfId="17038"/>
    <cellStyle name="Normal 3 2 2 3 5 2 2 3 2 2 2" xfId="17039"/>
    <cellStyle name="Normal 3 2 2 3 5 2 2 3 2 3" xfId="17040"/>
    <cellStyle name="Normal 3 2 2 3 5 2 2 3 3" xfId="17041"/>
    <cellStyle name="Normal 3 2 2 3 5 2 2 3 3 2" xfId="17042"/>
    <cellStyle name="Normal 3 2 2 3 5 2 2 3 4" xfId="17043"/>
    <cellStyle name="Normal 3 2 2 3 5 2 2 4" xfId="17044"/>
    <cellStyle name="Normal 3 2 2 3 5 2 2 4 2" xfId="17045"/>
    <cellStyle name="Normal 3 2 2 3 5 2 2 4 2 2" xfId="17046"/>
    <cellStyle name="Normal 3 2 2 3 5 2 2 4 2 2 2" xfId="17047"/>
    <cellStyle name="Normal 3 2 2 3 5 2 2 4 2 3" xfId="17048"/>
    <cellStyle name="Normal 3 2 2 3 5 2 2 4 3" xfId="17049"/>
    <cellStyle name="Normal 3 2 2 3 5 2 2 4 3 2" xfId="17050"/>
    <cellStyle name="Normal 3 2 2 3 5 2 2 4 4" xfId="17051"/>
    <cellStyle name="Normal 3 2 2 3 5 2 2 5" xfId="17052"/>
    <cellStyle name="Normal 3 2 2 3 5 2 2 5 2" xfId="17053"/>
    <cellStyle name="Normal 3 2 2 3 5 2 2 5 2 2" xfId="17054"/>
    <cellStyle name="Normal 3 2 2 3 5 2 2 5 3" xfId="17055"/>
    <cellStyle name="Normal 3 2 2 3 5 2 2 6" xfId="17056"/>
    <cellStyle name="Normal 3 2 2 3 5 2 2 6 2" xfId="17057"/>
    <cellStyle name="Normal 3 2 2 3 5 2 2 7" xfId="17058"/>
    <cellStyle name="Normal 3 2 2 3 5 2 2 7 2" xfId="17059"/>
    <cellStyle name="Normal 3 2 2 3 5 2 2 8" xfId="17060"/>
    <cellStyle name="Normal 3 2 2 3 5 2 3" xfId="17061"/>
    <cellStyle name="Normal 3 2 2 3 5 2 3 2" xfId="17062"/>
    <cellStyle name="Normal 3 2 2 3 5 2 3 2 2" xfId="17063"/>
    <cellStyle name="Normal 3 2 2 3 5 2 3 2 2 2" xfId="17064"/>
    <cellStyle name="Normal 3 2 2 3 5 2 3 2 2 2 2" xfId="17065"/>
    <cellStyle name="Normal 3 2 2 3 5 2 3 2 2 3" xfId="17066"/>
    <cellStyle name="Normal 3 2 2 3 5 2 3 2 3" xfId="17067"/>
    <cellStyle name="Normal 3 2 2 3 5 2 3 2 3 2" xfId="17068"/>
    <cellStyle name="Normal 3 2 2 3 5 2 3 2 4" xfId="17069"/>
    <cellStyle name="Normal 3 2 2 3 5 2 3 3" xfId="17070"/>
    <cellStyle name="Normal 3 2 2 3 5 2 3 3 2" xfId="17071"/>
    <cellStyle name="Normal 3 2 2 3 5 2 3 3 2 2" xfId="17072"/>
    <cellStyle name="Normal 3 2 2 3 5 2 3 3 3" xfId="17073"/>
    <cellStyle name="Normal 3 2 2 3 5 2 3 4" xfId="17074"/>
    <cellStyle name="Normal 3 2 2 3 5 2 3 4 2" xfId="17075"/>
    <cellStyle name="Normal 3 2 2 3 5 2 3 5" xfId="17076"/>
    <cellStyle name="Normal 3 2 2 3 5 2 4" xfId="17077"/>
    <cellStyle name="Normal 3 2 2 3 5 2 4 2" xfId="17078"/>
    <cellStyle name="Normal 3 2 2 3 5 2 4 2 2" xfId="17079"/>
    <cellStyle name="Normal 3 2 2 3 5 2 4 2 2 2" xfId="17080"/>
    <cellStyle name="Normal 3 2 2 3 5 2 4 2 3" xfId="17081"/>
    <cellStyle name="Normal 3 2 2 3 5 2 4 3" xfId="17082"/>
    <cellStyle name="Normal 3 2 2 3 5 2 4 3 2" xfId="17083"/>
    <cellStyle name="Normal 3 2 2 3 5 2 4 4" xfId="17084"/>
    <cellStyle name="Normal 3 2 2 3 5 2 5" xfId="17085"/>
    <cellStyle name="Normal 3 2 2 3 5 2 5 2" xfId="17086"/>
    <cellStyle name="Normal 3 2 2 3 5 2 5 2 2" xfId="17087"/>
    <cellStyle name="Normal 3 2 2 3 5 2 5 2 2 2" xfId="17088"/>
    <cellStyle name="Normal 3 2 2 3 5 2 5 2 3" xfId="17089"/>
    <cellStyle name="Normal 3 2 2 3 5 2 5 3" xfId="17090"/>
    <cellStyle name="Normal 3 2 2 3 5 2 5 3 2" xfId="17091"/>
    <cellStyle name="Normal 3 2 2 3 5 2 5 4" xfId="17092"/>
    <cellStyle name="Normal 3 2 2 3 5 2 6" xfId="17093"/>
    <cellStyle name="Normal 3 2 2 3 5 2 6 2" xfId="17094"/>
    <cellStyle name="Normal 3 2 2 3 5 2 6 2 2" xfId="17095"/>
    <cellStyle name="Normal 3 2 2 3 5 2 6 3" xfId="17096"/>
    <cellStyle name="Normal 3 2 2 3 5 2 7" xfId="17097"/>
    <cellStyle name="Normal 3 2 2 3 5 2 7 2" xfId="17098"/>
    <cellStyle name="Normal 3 2 2 3 5 2 8" xfId="17099"/>
    <cellStyle name="Normal 3 2 2 3 5 2 8 2" xfId="17100"/>
    <cellStyle name="Normal 3 2 2 3 5 2 9" xfId="17101"/>
    <cellStyle name="Normal 3 2 2 3 5 3" xfId="17102"/>
    <cellStyle name="Normal 3 2 2 3 5 3 2" xfId="17103"/>
    <cellStyle name="Normal 3 2 2 3 5 3 2 2" xfId="17104"/>
    <cellStyle name="Normal 3 2 2 3 5 3 2 2 2" xfId="17105"/>
    <cellStyle name="Normal 3 2 2 3 5 3 2 2 2 2" xfId="17106"/>
    <cellStyle name="Normal 3 2 2 3 5 3 2 2 2 2 2" xfId="17107"/>
    <cellStyle name="Normal 3 2 2 3 5 3 2 2 2 3" xfId="17108"/>
    <cellStyle name="Normal 3 2 2 3 5 3 2 2 3" xfId="17109"/>
    <cellStyle name="Normal 3 2 2 3 5 3 2 2 3 2" xfId="17110"/>
    <cellStyle name="Normal 3 2 2 3 5 3 2 2 4" xfId="17111"/>
    <cellStyle name="Normal 3 2 2 3 5 3 2 3" xfId="17112"/>
    <cellStyle name="Normal 3 2 2 3 5 3 2 3 2" xfId="17113"/>
    <cellStyle name="Normal 3 2 2 3 5 3 2 3 2 2" xfId="17114"/>
    <cellStyle name="Normal 3 2 2 3 5 3 2 3 3" xfId="17115"/>
    <cellStyle name="Normal 3 2 2 3 5 3 2 4" xfId="17116"/>
    <cellStyle name="Normal 3 2 2 3 5 3 2 4 2" xfId="17117"/>
    <cellStyle name="Normal 3 2 2 3 5 3 2 5" xfId="17118"/>
    <cellStyle name="Normal 3 2 2 3 5 3 3" xfId="17119"/>
    <cellStyle name="Normal 3 2 2 3 5 3 3 2" xfId="17120"/>
    <cellStyle name="Normal 3 2 2 3 5 3 3 2 2" xfId="17121"/>
    <cellStyle name="Normal 3 2 2 3 5 3 3 2 2 2" xfId="17122"/>
    <cellStyle name="Normal 3 2 2 3 5 3 3 2 3" xfId="17123"/>
    <cellStyle name="Normal 3 2 2 3 5 3 3 3" xfId="17124"/>
    <cellStyle name="Normal 3 2 2 3 5 3 3 3 2" xfId="17125"/>
    <cellStyle name="Normal 3 2 2 3 5 3 3 4" xfId="17126"/>
    <cellStyle name="Normal 3 2 2 3 5 3 4" xfId="17127"/>
    <cellStyle name="Normal 3 2 2 3 5 3 4 2" xfId="17128"/>
    <cellStyle name="Normal 3 2 2 3 5 3 4 2 2" xfId="17129"/>
    <cellStyle name="Normal 3 2 2 3 5 3 4 2 2 2" xfId="17130"/>
    <cellStyle name="Normal 3 2 2 3 5 3 4 2 3" xfId="17131"/>
    <cellStyle name="Normal 3 2 2 3 5 3 4 3" xfId="17132"/>
    <cellStyle name="Normal 3 2 2 3 5 3 4 3 2" xfId="17133"/>
    <cellStyle name="Normal 3 2 2 3 5 3 4 4" xfId="17134"/>
    <cellStyle name="Normal 3 2 2 3 5 3 5" xfId="17135"/>
    <cellStyle name="Normal 3 2 2 3 5 3 5 2" xfId="17136"/>
    <cellStyle name="Normal 3 2 2 3 5 3 5 2 2" xfId="17137"/>
    <cellStyle name="Normal 3 2 2 3 5 3 5 3" xfId="17138"/>
    <cellStyle name="Normal 3 2 2 3 5 3 6" xfId="17139"/>
    <cellStyle name="Normal 3 2 2 3 5 3 6 2" xfId="17140"/>
    <cellStyle name="Normal 3 2 2 3 5 3 7" xfId="17141"/>
    <cellStyle name="Normal 3 2 2 3 5 3 7 2" xfId="17142"/>
    <cellStyle name="Normal 3 2 2 3 5 3 8" xfId="17143"/>
    <cellStyle name="Normal 3 2 2 3 5 4" xfId="17144"/>
    <cellStyle name="Normal 3 2 2 3 5 4 2" xfId="17145"/>
    <cellStyle name="Normal 3 2 2 3 5 4 2 2" xfId="17146"/>
    <cellStyle name="Normal 3 2 2 3 5 4 2 2 2" xfId="17147"/>
    <cellStyle name="Normal 3 2 2 3 5 4 2 2 2 2" xfId="17148"/>
    <cellStyle name="Normal 3 2 2 3 5 4 2 2 3" xfId="17149"/>
    <cellStyle name="Normal 3 2 2 3 5 4 2 3" xfId="17150"/>
    <cellStyle name="Normal 3 2 2 3 5 4 2 3 2" xfId="17151"/>
    <cellStyle name="Normal 3 2 2 3 5 4 2 4" xfId="17152"/>
    <cellStyle name="Normal 3 2 2 3 5 4 3" xfId="17153"/>
    <cellStyle name="Normal 3 2 2 3 5 4 3 2" xfId="17154"/>
    <cellStyle name="Normal 3 2 2 3 5 4 3 2 2" xfId="17155"/>
    <cellStyle name="Normal 3 2 2 3 5 4 3 3" xfId="17156"/>
    <cellStyle name="Normal 3 2 2 3 5 4 4" xfId="17157"/>
    <cellStyle name="Normal 3 2 2 3 5 4 4 2" xfId="17158"/>
    <cellStyle name="Normal 3 2 2 3 5 4 5" xfId="17159"/>
    <cellStyle name="Normal 3 2 2 3 5 5" xfId="17160"/>
    <cellStyle name="Normal 3 2 2 3 5 5 2" xfId="17161"/>
    <cellStyle name="Normal 3 2 2 3 5 5 2 2" xfId="17162"/>
    <cellStyle name="Normal 3 2 2 3 5 5 2 2 2" xfId="17163"/>
    <cellStyle name="Normal 3 2 2 3 5 5 2 3" xfId="17164"/>
    <cellStyle name="Normal 3 2 2 3 5 5 3" xfId="17165"/>
    <cellStyle name="Normal 3 2 2 3 5 5 3 2" xfId="17166"/>
    <cellStyle name="Normal 3 2 2 3 5 5 4" xfId="17167"/>
    <cellStyle name="Normal 3 2 2 3 5 6" xfId="17168"/>
    <cellStyle name="Normal 3 2 2 3 5 6 2" xfId="17169"/>
    <cellStyle name="Normal 3 2 2 3 5 6 2 2" xfId="17170"/>
    <cellStyle name="Normal 3 2 2 3 5 6 2 2 2" xfId="17171"/>
    <cellStyle name="Normal 3 2 2 3 5 6 2 3" xfId="17172"/>
    <cellStyle name="Normal 3 2 2 3 5 6 3" xfId="17173"/>
    <cellStyle name="Normal 3 2 2 3 5 6 3 2" xfId="17174"/>
    <cellStyle name="Normal 3 2 2 3 5 6 4" xfId="17175"/>
    <cellStyle name="Normal 3 2 2 3 5 7" xfId="17176"/>
    <cellStyle name="Normal 3 2 2 3 5 7 2" xfId="17177"/>
    <cellStyle name="Normal 3 2 2 3 5 7 2 2" xfId="17178"/>
    <cellStyle name="Normal 3 2 2 3 5 7 3" xfId="17179"/>
    <cellStyle name="Normal 3 2 2 3 5 8" xfId="17180"/>
    <cellStyle name="Normal 3 2 2 3 5 8 2" xfId="17181"/>
    <cellStyle name="Normal 3 2 2 3 5 9" xfId="17182"/>
    <cellStyle name="Normal 3 2 2 3 5 9 2" xfId="17183"/>
    <cellStyle name="Normal 3 2 2 3 6" xfId="17184"/>
    <cellStyle name="Normal 3 2 2 3 6 2" xfId="17185"/>
    <cellStyle name="Normal 3 2 2 3 6 2 2" xfId="17186"/>
    <cellStyle name="Normal 3 2 2 3 6 2 2 2" xfId="17187"/>
    <cellStyle name="Normal 3 2 2 3 6 2 2 2 2" xfId="17188"/>
    <cellStyle name="Normal 3 2 2 3 6 2 2 2 2 2" xfId="17189"/>
    <cellStyle name="Normal 3 2 2 3 6 2 2 2 2 2 2" xfId="17190"/>
    <cellStyle name="Normal 3 2 2 3 6 2 2 2 2 3" xfId="17191"/>
    <cellStyle name="Normal 3 2 2 3 6 2 2 2 3" xfId="17192"/>
    <cellStyle name="Normal 3 2 2 3 6 2 2 2 3 2" xfId="17193"/>
    <cellStyle name="Normal 3 2 2 3 6 2 2 2 4" xfId="17194"/>
    <cellStyle name="Normal 3 2 2 3 6 2 2 3" xfId="17195"/>
    <cellStyle name="Normal 3 2 2 3 6 2 2 3 2" xfId="17196"/>
    <cellStyle name="Normal 3 2 2 3 6 2 2 3 2 2" xfId="17197"/>
    <cellStyle name="Normal 3 2 2 3 6 2 2 3 3" xfId="17198"/>
    <cellStyle name="Normal 3 2 2 3 6 2 2 4" xfId="17199"/>
    <cellStyle name="Normal 3 2 2 3 6 2 2 4 2" xfId="17200"/>
    <cellStyle name="Normal 3 2 2 3 6 2 2 5" xfId="17201"/>
    <cellStyle name="Normal 3 2 2 3 6 2 3" xfId="17202"/>
    <cellStyle name="Normal 3 2 2 3 6 2 3 2" xfId="17203"/>
    <cellStyle name="Normal 3 2 2 3 6 2 3 2 2" xfId="17204"/>
    <cellStyle name="Normal 3 2 2 3 6 2 3 2 2 2" xfId="17205"/>
    <cellStyle name="Normal 3 2 2 3 6 2 3 2 3" xfId="17206"/>
    <cellStyle name="Normal 3 2 2 3 6 2 3 3" xfId="17207"/>
    <cellStyle name="Normal 3 2 2 3 6 2 3 3 2" xfId="17208"/>
    <cellStyle name="Normal 3 2 2 3 6 2 3 4" xfId="17209"/>
    <cellStyle name="Normal 3 2 2 3 6 2 4" xfId="17210"/>
    <cellStyle name="Normal 3 2 2 3 6 2 4 2" xfId="17211"/>
    <cellStyle name="Normal 3 2 2 3 6 2 4 2 2" xfId="17212"/>
    <cellStyle name="Normal 3 2 2 3 6 2 4 2 2 2" xfId="17213"/>
    <cellStyle name="Normal 3 2 2 3 6 2 4 2 3" xfId="17214"/>
    <cellStyle name="Normal 3 2 2 3 6 2 4 3" xfId="17215"/>
    <cellStyle name="Normal 3 2 2 3 6 2 4 3 2" xfId="17216"/>
    <cellStyle name="Normal 3 2 2 3 6 2 4 4" xfId="17217"/>
    <cellStyle name="Normal 3 2 2 3 6 2 5" xfId="17218"/>
    <cellStyle name="Normal 3 2 2 3 6 2 5 2" xfId="17219"/>
    <cellStyle name="Normal 3 2 2 3 6 2 5 2 2" xfId="17220"/>
    <cellStyle name="Normal 3 2 2 3 6 2 5 3" xfId="17221"/>
    <cellStyle name="Normal 3 2 2 3 6 2 6" xfId="17222"/>
    <cellStyle name="Normal 3 2 2 3 6 2 6 2" xfId="17223"/>
    <cellStyle name="Normal 3 2 2 3 6 2 7" xfId="17224"/>
    <cellStyle name="Normal 3 2 2 3 6 2 7 2" xfId="17225"/>
    <cellStyle name="Normal 3 2 2 3 6 2 8" xfId="17226"/>
    <cellStyle name="Normal 3 2 2 3 6 3" xfId="17227"/>
    <cellStyle name="Normal 3 2 2 3 6 3 2" xfId="17228"/>
    <cellStyle name="Normal 3 2 2 3 6 3 2 2" xfId="17229"/>
    <cellStyle name="Normal 3 2 2 3 6 3 2 2 2" xfId="17230"/>
    <cellStyle name="Normal 3 2 2 3 6 3 2 2 2 2" xfId="17231"/>
    <cellStyle name="Normal 3 2 2 3 6 3 2 2 3" xfId="17232"/>
    <cellStyle name="Normal 3 2 2 3 6 3 2 3" xfId="17233"/>
    <cellStyle name="Normal 3 2 2 3 6 3 2 3 2" xfId="17234"/>
    <cellStyle name="Normal 3 2 2 3 6 3 2 4" xfId="17235"/>
    <cellStyle name="Normal 3 2 2 3 6 3 3" xfId="17236"/>
    <cellStyle name="Normal 3 2 2 3 6 3 3 2" xfId="17237"/>
    <cellStyle name="Normal 3 2 2 3 6 3 3 2 2" xfId="17238"/>
    <cellStyle name="Normal 3 2 2 3 6 3 3 3" xfId="17239"/>
    <cellStyle name="Normal 3 2 2 3 6 3 4" xfId="17240"/>
    <cellStyle name="Normal 3 2 2 3 6 3 4 2" xfId="17241"/>
    <cellStyle name="Normal 3 2 2 3 6 3 5" xfId="17242"/>
    <cellStyle name="Normal 3 2 2 3 6 4" xfId="17243"/>
    <cellStyle name="Normal 3 2 2 3 6 4 2" xfId="17244"/>
    <cellStyle name="Normal 3 2 2 3 6 4 2 2" xfId="17245"/>
    <cellStyle name="Normal 3 2 2 3 6 4 2 2 2" xfId="17246"/>
    <cellStyle name="Normal 3 2 2 3 6 4 2 3" xfId="17247"/>
    <cellStyle name="Normal 3 2 2 3 6 4 3" xfId="17248"/>
    <cellStyle name="Normal 3 2 2 3 6 4 3 2" xfId="17249"/>
    <cellStyle name="Normal 3 2 2 3 6 4 4" xfId="17250"/>
    <cellStyle name="Normal 3 2 2 3 6 5" xfId="17251"/>
    <cellStyle name="Normal 3 2 2 3 6 5 2" xfId="17252"/>
    <cellStyle name="Normal 3 2 2 3 6 5 2 2" xfId="17253"/>
    <cellStyle name="Normal 3 2 2 3 6 5 2 2 2" xfId="17254"/>
    <cellStyle name="Normal 3 2 2 3 6 5 2 3" xfId="17255"/>
    <cellStyle name="Normal 3 2 2 3 6 5 3" xfId="17256"/>
    <cellStyle name="Normal 3 2 2 3 6 5 3 2" xfId="17257"/>
    <cellStyle name="Normal 3 2 2 3 6 5 4" xfId="17258"/>
    <cellStyle name="Normal 3 2 2 3 6 6" xfId="17259"/>
    <cellStyle name="Normal 3 2 2 3 6 6 2" xfId="17260"/>
    <cellStyle name="Normal 3 2 2 3 6 6 2 2" xfId="17261"/>
    <cellStyle name="Normal 3 2 2 3 6 6 3" xfId="17262"/>
    <cellStyle name="Normal 3 2 2 3 6 7" xfId="17263"/>
    <cellStyle name="Normal 3 2 2 3 6 7 2" xfId="17264"/>
    <cellStyle name="Normal 3 2 2 3 6 8" xfId="17265"/>
    <cellStyle name="Normal 3 2 2 3 6 8 2" xfId="17266"/>
    <cellStyle name="Normal 3 2 2 3 6 9" xfId="17267"/>
    <cellStyle name="Normal 3 2 2 3 7" xfId="17268"/>
    <cellStyle name="Normal 3 2 2 3 7 2" xfId="17269"/>
    <cellStyle name="Normal 3 2 2 3 7 2 2" xfId="17270"/>
    <cellStyle name="Normal 3 2 2 3 7 2 2 2" xfId="17271"/>
    <cellStyle name="Normal 3 2 2 3 7 2 2 2 2" xfId="17272"/>
    <cellStyle name="Normal 3 2 2 3 7 2 2 2 2 2" xfId="17273"/>
    <cellStyle name="Normal 3 2 2 3 7 2 2 2 3" xfId="17274"/>
    <cellStyle name="Normal 3 2 2 3 7 2 2 3" xfId="17275"/>
    <cellStyle name="Normal 3 2 2 3 7 2 2 3 2" xfId="17276"/>
    <cellStyle name="Normal 3 2 2 3 7 2 2 4" xfId="17277"/>
    <cellStyle name="Normal 3 2 2 3 7 2 3" xfId="17278"/>
    <cellStyle name="Normal 3 2 2 3 7 2 3 2" xfId="17279"/>
    <cellStyle name="Normal 3 2 2 3 7 2 3 2 2" xfId="17280"/>
    <cellStyle name="Normal 3 2 2 3 7 2 3 3" xfId="17281"/>
    <cellStyle name="Normal 3 2 2 3 7 2 4" xfId="17282"/>
    <cellStyle name="Normal 3 2 2 3 7 2 4 2" xfId="17283"/>
    <cellStyle name="Normal 3 2 2 3 7 2 5" xfId="17284"/>
    <cellStyle name="Normal 3 2 2 3 7 3" xfId="17285"/>
    <cellStyle name="Normal 3 2 2 3 7 3 2" xfId="17286"/>
    <cellStyle name="Normal 3 2 2 3 7 3 2 2" xfId="17287"/>
    <cellStyle name="Normal 3 2 2 3 7 3 2 2 2" xfId="17288"/>
    <cellStyle name="Normal 3 2 2 3 7 3 2 3" xfId="17289"/>
    <cellStyle name="Normal 3 2 2 3 7 3 3" xfId="17290"/>
    <cellStyle name="Normal 3 2 2 3 7 3 3 2" xfId="17291"/>
    <cellStyle name="Normal 3 2 2 3 7 3 4" xfId="17292"/>
    <cellStyle name="Normal 3 2 2 3 7 4" xfId="17293"/>
    <cellStyle name="Normal 3 2 2 3 7 4 2" xfId="17294"/>
    <cellStyle name="Normal 3 2 2 3 7 4 2 2" xfId="17295"/>
    <cellStyle name="Normal 3 2 2 3 7 4 2 2 2" xfId="17296"/>
    <cellStyle name="Normal 3 2 2 3 7 4 2 3" xfId="17297"/>
    <cellStyle name="Normal 3 2 2 3 7 4 3" xfId="17298"/>
    <cellStyle name="Normal 3 2 2 3 7 4 3 2" xfId="17299"/>
    <cellStyle name="Normal 3 2 2 3 7 4 4" xfId="17300"/>
    <cellStyle name="Normal 3 2 2 3 7 5" xfId="17301"/>
    <cellStyle name="Normal 3 2 2 3 7 5 2" xfId="17302"/>
    <cellStyle name="Normal 3 2 2 3 7 5 2 2" xfId="17303"/>
    <cellStyle name="Normal 3 2 2 3 7 5 3" xfId="17304"/>
    <cellStyle name="Normal 3 2 2 3 7 6" xfId="17305"/>
    <cellStyle name="Normal 3 2 2 3 7 6 2" xfId="17306"/>
    <cellStyle name="Normal 3 2 2 3 7 7" xfId="17307"/>
    <cellStyle name="Normal 3 2 2 3 7 7 2" xfId="17308"/>
    <cellStyle name="Normal 3 2 2 3 7 8" xfId="17309"/>
    <cellStyle name="Normal 3 2 2 3 8" xfId="17310"/>
    <cellStyle name="Normal 3 2 2 3 8 2" xfId="17311"/>
    <cellStyle name="Normal 3 2 2 3 8 2 2" xfId="17312"/>
    <cellStyle name="Normal 3 2 2 3 8 2 2 2" xfId="17313"/>
    <cellStyle name="Normal 3 2 2 3 8 2 2 2 2" xfId="17314"/>
    <cellStyle name="Normal 3 2 2 3 8 2 2 2 2 2" xfId="17315"/>
    <cellStyle name="Normal 3 2 2 3 8 2 2 2 3" xfId="17316"/>
    <cellStyle name="Normal 3 2 2 3 8 2 2 3" xfId="17317"/>
    <cellStyle name="Normal 3 2 2 3 8 2 2 3 2" xfId="17318"/>
    <cellStyle name="Normal 3 2 2 3 8 2 2 4" xfId="17319"/>
    <cellStyle name="Normal 3 2 2 3 8 2 3" xfId="17320"/>
    <cellStyle name="Normal 3 2 2 3 8 2 3 2" xfId="17321"/>
    <cellStyle name="Normal 3 2 2 3 8 2 3 2 2" xfId="17322"/>
    <cellStyle name="Normal 3 2 2 3 8 2 3 3" xfId="17323"/>
    <cellStyle name="Normal 3 2 2 3 8 2 4" xfId="17324"/>
    <cellStyle name="Normal 3 2 2 3 8 2 4 2" xfId="17325"/>
    <cellStyle name="Normal 3 2 2 3 8 2 5" xfId="17326"/>
    <cellStyle name="Normal 3 2 2 3 8 3" xfId="17327"/>
    <cellStyle name="Normal 3 2 2 3 8 3 2" xfId="17328"/>
    <cellStyle name="Normal 3 2 2 3 8 3 2 2" xfId="17329"/>
    <cellStyle name="Normal 3 2 2 3 8 3 2 2 2" xfId="17330"/>
    <cellStyle name="Normal 3 2 2 3 8 3 2 3" xfId="17331"/>
    <cellStyle name="Normal 3 2 2 3 8 3 3" xfId="17332"/>
    <cellStyle name="Normal 3 2 2 3 8 3 3 2" xfId="17333"/>
    <cellStyle name="Normal 3 2 2 3 8 3 4" xfId="17334"/>
    <cellStyle name="Normal 3 2 2 3 8 4" xfId="17335"/>
    <cellStyle name="Normal 3 2 2 3 8 4 2" xfId="17336"/>
    <cellStyle name="Normal 3 2 2 3 8 4 2 2" xfId="17337"/>
    <cellStyle name="Normal 3 2 2 3 8 4 2 2 2" xfId="17338"/>
    <cellStyle name="Normal 3 2 2 3 8 4 2 3" xfId="17339"/>
    <cellStyle name="Normal 3 2 2 3 8 4 3" xfId="17340"/>
    <cellStyle name="Normal 3 2 2 3 8 4 3 2" xfId="17341"/>
    <cellStyle name="Normal 3 2 2 3 8 4 4" xfId="17342"/>
    <cellStyle name="Normal 3 2 2 3 8 5" xfId="17343"/>
    <cellStyle name="Normal 3 2 2 3 8 5 2" xfId="17344"/>
    <cellStyle name="Normal 3 2 2 3 8 5 2 2" xfId="17345"/>
    <cellStyle name="Normal 3 2 2 3 8 5 3" xfId="17346"/>
    <cellStyle name="Normal 3 2 2 3 8 6" xfId="17347"/>
    <cellStyle name="Normal 3 2 2 3 8 6 2" xfId="17348"/>
    <cellStyle name="Normal 3 2 2 3 8 7" xfId="17349"/>
    <cellStyle name="Normal 3 2 2 3 8 7 2" xfId="17350"/>
    <cellStyle name="Normal 3 2 2 3 8 8" xfId="17351"/>
    <cellStyle name="Normal 3 2 2 3 9" xfId="17352"/>
    <cellStyle name="Normal 3 2 2 3 9 2" xfId="17353"/>
    <cellStyle name="Normal 3 2 2 3 9 2 2" xfId="17354"/>
    <cellStyle name="Normal 3 2 2 3 9 2 2 2" xfId="17355"/>
    <cellStyle name="Normal 3 2 2 3 9 2 2 2 2" xfId="17356"/>
    <cellStyle name="Normal 3 2 2 3 9 2 2 2 2 2" xfId="17357"/>
    <cellStyle name="Normal 3 2 2 3 9 2 2 2 3" xfId="17358"/>
    <cellStyle name="Normal 3 2 2 3 9 2 2 3" xfId="17359"/>
    <cellStyle name="Normal 3 2 2 3 9 2 2 3 2" xfId="17360"/>
    <cellStyle name="Normal 3 2 2 3 9 2 2 4" xfId="17361"/>
    <cellStyle name="Normal 3 2 2 3 9 2 3" xfId="17362"/>
    <cellStyle name="Normal 3 2 2 3 9 2 3 2" xfId="17363"/>
    <cellStyle name="Normal 3 2 2 3 9 2 3 2 2" xfId="17364"/>
    <cellStyle name="Normal 3 2 2 3 9 2 3 3" xfId="17365"/>
    <cellStyle name="Normal 3 2 2 3 9 2 4" xfId="17366"/>
    <cellStyle name="Normal 3 2 2 3 9 2 4 2" xfId="17367"/>
    <cellStyle name="Normal 3 2 2 3 9 2 5" xfId="17368"/>
    <cellStyle name="Normal 3 2 2 3 9 3" xfId="17369"/>
    <cellStyle name="Normal 3 2 2 3 9 3 2" xfId="17370"/>
    <cellStyle name="Normal 3 2 2 3 9 3 2 2" xfId="17371"/>
    <cellStyle name="Normal 3 2 2 3 9 3 2 2 2" xfId="17372"/>
    <cellStyle name="Normal 3 2 2 3 9 3 2 3" xfId="17373"/>
    <cellStyle name="Normal 3 2 2 3 9 3 3" xfId="17374"/>
    <cellStyle name="Normal 3 2 2 3 9 3 3 2" xfId="17375"/>
    <cellStyle name="Normal 3 2 2 3 9 3 4" xfId="17376"/>
    <cellStyle name="Normal 3 2 2 3 9 4" xfId="17377"/>
    <cellStyle name="Normal 3 2 2 3 9 4 2" xfId="17378"/>
    <cellStyle name="Normal 3 2 2 3 9 4 2 2" xfId="17379"/>
    <cellStyle name="Normal 3 2 2 3 9 4 3" xfId="17380"/>
    <cellStyle name="Normal 3 2 2 3 9 5" xfId="17381"/>
    <cellStyle name="Normal 3 2 2 3 9 5 2" xfId="17382"/>
    <cellStyle name="Normal 3 2 2 3 9 6" xfId="17383"/>
    <cellStyle name="Normal 3 2 2 4" xfId="17384"/>
    <cellStyle name="Normal 3 2 2 4 10" xfId="17385"/>
    <cellStyle name="Normal 3 2 2 4 10 2" xfId="17386"/>
    <cellStyle name="Normal 3 2 2 4 10 2 2" xfId="17387"/>
    <cellStyle name="Normal 3 2 2 4 10 2 2 2" xfId="17388"/>
    <cellStyle name="Normal 3 2 2 4 10 2 3" xfId="17389"/>
    <cellStyle name="Normal 3 2 2 4 10 3" xfId="17390"/>
    <cellStyle name="Normal 3 2 2 4 10 3 2" xfId="17391"/>
    <cellStyle name="Normal 3 2 2 4 10 4" xfId="17392"/>
    <cellStyle name="Normal 3 2 2 4 11" xfId="17393"/>
    <cellStyle name="Normal 3 2 2 4 11 2" xfId="17394"/>
    <cellStyle name="Normal 3 2 2 4 11 2 2" xfId="17395"/>
    <cellStyle name="Normal 3 2 2 4 11 2 2 2" xfId="17396"/>
    <cellStyle name="Normal 3 2 2 4 11 2 3" xfId="17397"/>
    <cellStyle name="Normal 3 2 2 4 11 3" xfId="17398"/>
    <cellStyle name="Normal 3 2 2 4 11 3 2" xfId="17399"/>
    <cellStyle name="Normal 3 2 2 4 11 4" xfId="17400"/>
    <cellStyle name="Normal 3 2 2 4 12" xfId="17401"/>
    <cellStyle name="Normal 3 2 2 4 12 2" xfId="17402"/>
    <cellStyle name="Normal 3 2 2 4 12 2 2" xfId="17403"/>
    <cellStyle name="Normal 3 2 2 4 12 2 2 2" xfId="17404"/>
    <cellStyle name="Normal 3 2 2 4 12 2 3" xfId="17405"/>
    <cellStyle name="Normal 3 2 2 4 12 3" xfId="17406"/>
    <cellStyle name="Normal 3 2 2 4 12 3 2" xfId="17407"/>
    <cellStyle name="Normal 3 2 2 4 12 4" xfId="17408"/>
    <cellStyle name="Normal 3 2 2 4 13" xfId="17409"/>
    <cellStyle name="Normal 3 2 2 4 13 2" xfId="17410"/>
    <cellStyle name="Normal 3 2 2 4 13 2 2" xfId="17411"/>
    <cellStyle name="Normal 3 2 2 4 13 3" xfId="17412"/>
    <cellStyle name="Normal 3 2 2 4 14" xfId="17413"/>
    <cellStyle name="Normal 3 2 2 4 14 2" xfId="17414"/>
    <cellStyle name="Normal 3 2 2 4 15" xfId="17415"/>
    <cellStyle name="Normal 3 2 2 4 15 2" xfId="17416"/>
    <cellStyle name="Normal 3 2 2 4 16" xfId="17417"/>
    <cellStyle name="Normal 3 2 2 4 2" xfId="17418"/>
    <cellStyle name="Normal 3 2 2 4 2 10" xfId="17419"/>
    <cellStyle name="Normal 3 2 2 4 2 2" xfId="17420"/>
    <cellStyle name="Normal 3 2 2 4 2 2 2" xfId="17421"/>
    <cellStyle name="Normal 3 2 2 4 2 2 2 2" xfId="17422"/>
    <cellStyle name="Normal 3 2 2 4 2 2 2 2 2" xfId="17423"/>
    <cellStyle name="Normal 3 2 2 4 2 2 2 2 2 2" xfId="17424"/>
    <cellStyle name="Normal 3 2 2 4 2 2 2 2 2 2 2" xfId="17425"/>
    <cellStyle name="Normal 3 2 2 4 2 2 2 2 2 2 2 2" xfId="17426"/>
    <cellStyle name="Normal 3 2 2 4 2 2 2 2 2 2 3" xfId="17427"/>
    <cellStyle name="Normal 3 2 2 4 2 2 2 2 2 3" xfId="17428"/>
    <cellStyle name="Normal 3 2 2 4 2 2 2 2 2 3 2" xfId="17429"/>
    <cellStyle name="Normal 3 2 2 4 2 2 2 2 2 4" xfId="17430"/>
    <cellStyle name="Normal 3 2 2 4 2 2 2 2 3" xfId="17431"/>
    <cellStyle name="Normal 3 2 2 4 2 2 2 2 3 2" xfId="17432"/>
    <cellStyle name="Normal 3 2 2 4 2 2 2 2 3 2 2" xfId="17433"/>
    <cellStyle name="Normal 3 2 2 4 2 2 2 2 3 3" xfId="17434"/>
    <cellStyle name="Normal 3 2 2 4 2 2 2 2 4" xfId="17435"/>
    <cellStyle name="Normal 3 2 2 4 2 2 2 2 4 2" xfId="17436"/>
    <cellStyle name="Normal 3 2 2 4 2 2 2 2 5" xfId="17437"/>
    <cellStyle name="Normal 3 2 2 4 2 2 2 3" xfId="17438"/>
    <cellStyle name="Normal 3 2 2 4 2 2 2 3 2" xfId="17439"/>
    <cellStyle name="Normal 3 2 2 4 2 2 2 3 2 2" xfId="17440"/>
    <cellStyle name="Normal 3 2 2 4 2 2 2 3 2 2 2" xfId="17441"/>
    <cellStyle name="Normal 3 2 2 4 2 2 2 3 2 3" xfId="17442"/>
    <cellStyle name="Normal 3 2 2 4 2 2 2 3 3" xfId="17443"/>
    <cellStyle name="Normal 3 2 2 4 2 2 2 3 3 2" xfId="17444"/>
    <cellStyle name="Normal 3 2 2 4 2 2 2 3 4" xfId="17445"/>
    <cellStyle name="Normal 3 2 2 4 2 2 2 4" xfId="17446"/>
    <cellStyle name="Normal 3 2 2 4 2 2 2 4 2" xfId="17447"/>
    <cellStyle name="Normal 3 2 2 4 2 2 2 4 2 2" xfId="17448"/>
    <cellStyle name="Normal 3 2 2 4 2 2 2 4 2 2 2" xfId="17449"/>
    <cellStyle name="Normal 3 2 2 4 2 2 2 4 2 3" xfId="17450"/>
    <cellStyle name="Normal 3 2 2 4 2 2 2 4 3" xfId="17451"/>
    <cellStyle name="Normal 3 2 2 4 2 2 2 4 3 2" xfId="17452"/>
    <cellStyle name="Normal 3 2 2 4 2 2 2 4 4" xfId="17453"/>
    <cellStyle name="Normal 3 2 2 4 2 2 2 5" xfId="17454"/>
    <cellStyle name="Normal 3 2 2 4 2 2 2 5 2" xfId="17455"/>
    <cellStyle name="Normal 3 2 2 4 2 2 2 5 2 2" xfId="17456"/>
    <cellStyle name="Normal 3 2 2 4 2 2 2 5 3" xfId="17457"/>
    <cellStyle name="Normal 3 2 2 4 2 2 2 6" xfId="17458"/>
    <cellStyle name="Normal 3 2 2 4 2 2 2 6 2" xfId="17459"/>
    <cellStyle name="Normal 3 2 2 4 2 2 2 7" xfId="17460"/>
    <cellStyle name="Normal 3 2 2 4 2 2 2 7 2" xfId="17461"/>
    <cellStyle name="Normal 3 2 2 4 2 2 2 8" xfId="17462"/>
    <cellStyle name="Normal 3 2 2 4 2 2 3" xfId="17463"/>
    <cellStyle name="Normal 3 2 2 4 2 2 3 2" xfId="17464"/>
    <cellStyle name="Normal 3 2 2 4 2 2 3 2 2" xfId="17465"/>
    <cellStyle name="Normal 3 2 2 4 2 2 3 2 2 2" xfId="17466"/>
    <cellStyle name="Normal 3 2 2 4 2 2 3 2 2 2 2" xfId="17467"/>
    <cellStyle name="Normal 3 2 2 4 2 2 3 2 2 3" xfId="17468"/>
    <cellStyle name="Normal 3 2 2 4 2 2 3 2 3" xfId="17469"/>
    <cellStyle name="Normal 3 2 2 4 2 2 3 2 3 2" xfId="17470"/>
    <cellStyle name="Normal 3 2 2 4 2 2 3 2 4" xfId="17471"/>
    <cellStyle name="Normal 3 2 2 4 2 2 3 3" xfId="17472"/>
    <cellStyle name="Normal 3 2 2 4 2 2 3 3 2" xfId="17473"/>
    <cellStyle name="Normal 3 2 2 4 2 2 3 3 2 2" xfId="17474"/>
    <cellStyle name="Normal 3 2 2 4 2 2 3 3 3" xfId="17475"/>
    <cellStyle name="Normal 3 2 2 4 2 2 3 4" xfId="17476"/>
    <cellStyle name="Normal 3 2 2 4 2 2 3 4 2" xfId="17477"/>
    <cellStyle name="Normal 3 2 2 4 2 2 3 5" xfId="17478"/>
    <cellStyle name="Normal 3 2 2 4 2 2 4" xfId="17479"/>
    <cellStyle name="Normal 3 2 2 4 2 2 4 2" xfId="17480"/>
    <cellStyle name="Normal 3 2 2 4 2 2 4 2 2" xfId="17481"/>
    <cellStyle name="Normal 3 2 2 4 2 2 4 2 2 2" xfId="17482"/>
    <cellStyle name="Normal 3 2 2 4 2 2 4 2 3" xfId="17483"/>
    <cellStyle name="Normal 3 2 2 4 2 2 4 3" xfId="17484"/>
    <cellStyle name="Normal 3 2 2 4 2 2 4 3 2" xfId="17485"/>
    <cellStyle name="Normal 3 2 2 4 2 2 4 4" xfId="17486"/>
    <cellStyle name="Normal 3 2 2 4 2 2 5" xfId="17487"/>
    <cellStyle name="Normal 3 2 2 4 2 2 5 2" xfId="17488"/>
    <cellStyle name="Normal 3 2 2 4 2 2 5 2 2" xfId="17489"/>
    <cellStyle name="Normal 3 2 2 4 2 2 5 2 2 2" xfId="17490"/>
    <cellStyle name="Normal 3 2 2 4 2 2 5 2 3" xfId="17491"/>
    <cellStyle name="Normal 3 2 2 4 2 2 5 3" xfId="17492"/>
    <cellStyle name="Normal 3 2 2 4 2 2 5 3 2" xfId="17493"/>
    <cellStyle name="Normal 3 2 2 4 2 2 5 4" xfId="17494"/>
    <cellStyle name="Normal 3 2 2 4 2 2 6" xfId="17495"/>
    <cellStyle name="Normal 3 2 2 4 2 2 6 2" xfId="17496"/>
    <cellStyle name="Normal 3 2 2 4 2 2 6 2 2" xfId="17497"/>
    <cellStyle name="Normal 3 2 2 4 2 2 6 3" xfId="17498"/>
    <cellStyle name="Normal 3 2 2 4 2 2 7" xfId="17499"/>
    <cellStyle name="Normal 3 2 2 4 2 2 7 2" xfId="17500"/>
    <cellStyle name="Normal 3 2 2 4 2 2 8" xfId="17501"/>
    <cellStyle name="Normal 3 2 2 4 2 2 8 2" xfId="17502"/>
    <cellStyle name="Normal 3 2 2 4 2 2 9" xfId="17503"/>
    <cellStyle name="Normal 3 2 2 4 2 3" xfId="17504"/>
    <cellStyle name="Normal 3 2 2 4 2 3 2" xfId="17505"/>
    <cellStyle name="Normal 3 2 2 4 2 3 2 2" xfId="17506"/>
    <cellStyle name="Normal 3 2 2 4 2 3 2 2 2" xfId="17507"/>
    <cellStyle name="Normal 3 2 2 4 2 3 2 2 2 2" xfId="17508"/>
    <cellStyle name="Normal 3 2 2 4 2 3 2 2 2 2 2" xfId="17509"/>
    <cellStyle name="Normal 3 2 2 4 2 3 2 2 2 3" xfId="17510"/>
    <cellStyle name="Normal 3 2 2 4 2 3 2 2 3" xfId="17511"/>
    <cellStyle name="Normal 3 2 2 4 2 3 2 2 3 2" xfId="17512"/>
    <cellStyle name="Normal 3 2 2 4 2 3 2 2 4" xfId="17513"/>
    <cellStyle name="Normal 3 2 2 4 2 3 2 3" xfId="17514"/>
    <cellStyle name="Normal 3 2 2 4 2 3 2 3 2" xfId="17515"/>
    <cellStyle name="Normal 3 2 2 4 2 3 2 3 2 2" xfId="17516"/>
    <cellStyle name="Normal 3 2 2 4 2 3 2 3 3" xfId="17517"/>
    <cellStyle name="Normal 3 2 2 4 2 3 2 4" xfId="17518"/>
    <cellStyle name="Normal 3 2 2 4 2 3 2 4 2" xfId="17519"/>
    <cellStyle name="Normal 3 2 2 4 2 3 2 5" xfId="17520"/>
    <cellStyle name="Normal 3 2 2 4 2 3 3" xfId="17521"/>
    <cellStyle name="Normal 3 2 2 4 2 3 3 2" xfId="17522"/>
    <cellStyle name="Normal 3 2 2 4 2 3 3 2 2" xfId="17523"/>
    <cellStyle name="Normal 3 2 2 4 2 3 3 2 2 2" xfId="17524"/>
    <cellStyle name="Normal 3 2 2 4 2 3 3 2 3" xfId="17525"/>
    <cellStyle name="Normal 3 2 2 4 2 3 3 3" xfId="17526"/>
    <cellStyle name="Normal 3 2 2 4 2 3 3 3 2" xfId="17527"/>
    <cellStyle name="Normal 3 2 2 4 2 3 3 4" xfId="17528"/>
    <cellStyle name="Normal 3 2 2 4 2 3 4" xfId="17529"/>
    <cellStyle name="Normal 3 2 2 4 2 3 4 2" xfId="17530"/>
    <cellStyle name="Normal 3 2 2 4 2 3 4 2 2" xfId="17531"/>
    <cellStyle name="Normal 3 2 2 4 2 3 4 2 2 2" xfId="17532"/>
    <cellStyle name="Normal 3 2 2 4 2 3 4 2 3" xfId="17533"/>
    <cellStyle name="Normal 3 2 2 4 2 3 4 3" xfId="17534"/>
    <cellStyle name="Normal 3 2 2 4 2 3 4 3 2" xfId="17535"/>
    <cellStyle name="Normal 3 2 2 4 2 3 4 4" xfId="17536"/>
    <cellStyle name="Normal 3 2 2 4 2 3 5" xfId="17537"/>
    <cellStyle name="Normal 3 2 2 4 2 3 5 2" xfId="17538"/>
    <cellStyle name="Normal 3 2 2 4 2 3 5 2 2" xfId="17539"/>
    <cellStyle name="Normal 3 2 2 4 2 3 5 3" xfId="17540"/>
    <cellStyle name="Normal 3 2 2 4 2 3 6" xfId="17541"/>
    <cellStyle name="Normal 3 2 2 4 2 3 6 2" xfId="17542"/>
    <cellStyle name="Normal 3 2 2 4 2 3 7" xfId="17543"/>
    <cellStyle name="Normal 3 2 2 4 2 3 7 2" xfId="17544"/>
    <cellStyle name="Normal 3 2 2 4 2 3 8" xfId="17545"/>
    <cellStyle name="Normal 3 2 2 4 2 4" xfId="17546"/>
    <cellStyle name="Normal 3 2 2 4 2 4 2" xfId="17547"/>
    <cellStyle name="Normal 3 2 2 4 2 4 2 2" xfId="17548"/>
    <cellStyle name="Normal 3 2 2 4 2 4 2 2 2" xfId="17549"/>
    <cellStyle name="Normal 3 2 2 4 2 4 2 2 2 2" xfId="17550"/>
    <cellStyle name="Normal 3 2 2 4 2 4 2 2 3" xfId="17551"/>
    <cellStyle name="Normal 3 2 2 4 2 4 2 3" xfId="17552"/>
    <cellStyle name="Normal 3 2 2 4 2 4 2 3 2" xfId="17553"/>
    <cellStyle name="Normal 3 2 2 4 2 4 2 4" xfId="17554"/>
    <cellStyle name="Normal 3 2 2 4 2 4 3" xfId="17555"/>
    <cellStyle name="Normal 3 2 2 4 2 4 3 2" xfId="17556"/>
    <cellStyle name="Normal 3 2 2 4 2 4 3 2 2" xfId="17557"/>
    <cellStyle name="Normal 3 2 2 4 2 4 3 3" xfId="17558"/>
    <cellStyle name="Normal 3 2 2 4 2 4 4" xfId="17559"/>
    <cellStyle name="Normal 3 2 2 4 2 4 4 2" xfId="17560"/>
    <cellStyle name="Normal 3 2 2 4 2 4 5" xfId="17561"/>
    <cellStyle name="Normal 3 2 2 4 2 5" xfId="17562"/>
    <cellStyle name="Normal 3 2 2 4 2 5 2" xfId="17563"/>
    <cellStyle name="Normal 3 2 2 4 2 5 2 2" xfId="17564"/>
    <cellStyle name="Normal 3 2 2 4 2 5 2 2 2" xfId="17565"/>
    <cellStyle name="Normal 3 2 2 4 2 5 2 3" xfId="17566"/>
    <cellStyle name="Normal 3 2 2 4 2 5 3" xfId="17567"/>
    <cellStyle name="Normal 3 2 2 4 2 5 3 2" xfId="17568"/>
    <cellStyle name="Normal 3 2 2 4 2 5 4" xfId="17569"/>
    <cellStyle name="Normal 3 2 2 4 2 6" xfId="17570"/>
    <cellStyle name="Normal 3 2 2 4 2 6 2" xfId="17571"/>
    <cellStyle name="Normal 3 2 2 4 2 6 2 2" xfId="17572"/>
    <cellStyle name="Normal 3 2 2 4 2 6 2 2 2" xfId="17573"/>
    <cellStyle name="Normal 3 2 2 4 2 6 2 3" xfId="17574"/>
    <cellStyle name="Normal 3 2 2 4 2 6 3" xfId="17575"/>
    <cellStyle name="Normal 3 2 2 4 2 6 3 2" xfId="17576"/>
    <cellStyle name="Normal 3 2 2 4 2 6 4" xfId="17577"/>
    <cellStyle name="Normal 3 2 2 4 2 7" xfId="17578"/>
    <cellStyle name="Normal 3 2 2 4 2 7 2" xfId="17579"/>
    <cellStyle name="Normal 3 2 2 4 2 7 2 2" xfId="17580"/>
    <cellStyle name="Normal 3 2 2 4 2 7 3" xfId="17581"/>
    <cellStyle name="Normal 3 2 2 4 2 8" xfId="17582"/>
    <cellStyle name="Normal 3 2 2 4 2 8 2" xfId="17583"/>
    <cellStyle name="Normal 3 2 2 4 2 9" xfId="17584"/>
    <cellStyle name="Normal 3 2 2 4 2 9 2" xfId="17585"/>
    <cellStyle name="Normal 3 2 2 4 3" xfId="17586"/>
    <cellStyle name="Normal 3 2 2 4 3 10" xfId="17587"/>
    <cellStyle name="Normal 3 2 2 4 3 2" xfId="17588"/>
    <cellStyle name="Normal 3 2 2 4 3 2 2" xfId="17589"/>
    <cellStyle name="Normal 3 2 2 4 3 2 2 2" xfId="17590"/>
    <cellStyle name="Normal 3 2 2 4 3 2 2 2 2" xfId="17591"/>
    <cellStyle name="Normal 3 2 2 4 3 2 2 2 2 2" xfId="17592"/>
    <cellStyle name="Normal 3 2 2 4 3 2 2 2 2 2 2" xfId="17593"/>
    <cellStyle name="Normal 3 2 2 4 3 2 2 2 2 2 2 2" xfId="17594"/>
    <cellStyle name="Normal 3 2 2 4 3 2 2 2 2 2 3" xfId="17595"/>
    <cellStyle name="Normal 3 2 2 4 3 2 2 2 2 3" xfId="17596"/>
    <cellStyle name="Normal 3 2 2 4 3 2 2 2 2 3 2" xfId="17597"/>
    <cellStyle name="Normal 3 2 2 4 3 2 2 2 2 4" xfId="17598"/>
    <cellStyle name="Normal 3 2 2 4 3 2 2 2 3" xfId="17599"/>
    <cellStyle name="Normal 3 2 2 4 3 2 2 2 3 2" xfId="17600"/>
    <cellStyle name="Normal 3 2 2 4 3 2 2 2 3 2 2" xfId="17601"/>
    <cellStyle name="Normal 3 2 2 4 3 2 2 2 3 3" xfId="17602"/>
    <cellStyle name="Normal 3 2 2 4 3 2 2 2 4" xfId="17603"/>
    <cellStyle name="Normal 3 2 2 4 3 2 2 2 4 2" xfId="17604"/>
    <cellStyle name="Normal 3 2 2 4 3 2 2 2 5" xfId="17605"/>
    <cellStyle name="Normal 3 2 2 4 3 2 2 3" xfId="17606"/>
    <cellStyle name="Normal 3 2 2 4 3 2 2 3 2" xfId="17607"/>
    <cellStyle name="Normal 3 2 2 4 3 2 2 3 2 2" xfId="17608"/>
    <cellStyle name="Normal 3 2 2 4 3 2 2 3 2 2 2" xfId="17609"/>
    <cellStyle name="Normal 3 2 2 4 3 2 2 3 2 3" xfId="17610"/>
    <cellStyle name="Normal 3 2 2 4 3 2 2 3 3" xfId="17611"/>
    <cellStyle name="Normal 3 2 2 4 3 2 2 3 3 2" xfId="17612"/>
    <cellStyle name="Normal 3 2 2 4 3 2 2 3 4" xfId="17613"/>
    <cellStyle name="Normal 3 2 2 4 3 2 2 4" xfId="17614"/>
    <cellStyle name="Normal 3 2 2 4 3 2 2 4 2" xfId="17615"/>
    <cellStyle name="Normal 3 2 2 4 3 2 2 4 2 2" xfId="17616"/>
    <cellStyle name="Normal 3 2 2 4 3 2 2 4 2 2 2" xfId="17617"/>
    <cellStyle name="Normal 3 2 2 4 3 2 2 4 2 3" xfId="17618"/>
    <cellStyle name="Normal 3 2 2 4 3 2 2 4 3" xfId="17619"/>
    <cellStyle name="Normal 3 2 2 4 3 2 2 4 3 2" xfId="17620"/>
    <cellStyle name="Normal 3 2 2 4 3 2 2 4 4" xfId="17621"/>
    <cellStyle name="Normal 3 2 2 4 3 2 2 5" xfId="17622"/>
    <cellStyle name="Normal 3 2 2 4 3 2 2 5 2" xfId="17623"/>
    <cellStyle name="Normal 3 2 2 4 3 2 2 5 2 2" xfId="17624"/>
    <cellStyle name="Normal 3 2 2 4 3 2 2 5 3" xfId="17625"/>
    <cellStyle name="Normal 3 2 2 4 3 2 2 6" xfId="17626"/>
    <cellStyle name="Normal 3 2 2 4 3 2 2 6 2" xfId="17627"/>
    <cellStyle name="Normal 3 2 2 4 3 2 2 7" xfId="17628"/>
    <cellStyle name="Normal 3 2 2 4 3 2 2 7 2" xfId="17629"/>
    <cellStyle name="Normal 3 2 2 4 3 2 2 8" xfId="17630"/>
    <cellStyle name="Normal 3 2 2 4 3 2 3" xfId="17631"/>
    <cellStyle name="Normal 3 2 2 4 3 2 3 2" xfId="17632"/>
    <cellStyle name="Normal 3 2 2 4 3 2 3 2 2" xfId="17633"/>
    <cellStyle name="Normal 3 2 2 4 3 2 3 2 2 2" xfId="17634"/>
    <cellStyle name="Normal 3 2 2 4 3 2 3 2 2 2 2" xfId="17635"/>
    <cellStyle name="Normal 3 2 2 4 3 2 3 2 2 3" xfId="17636"/>
    <cellStyle name="Normal 3 2 2 4 3 2 3 2 3" xfId="17637"/>
    <cellStyle name="Normal 3 2 2 4 3 2 3 2 3 2" xfId="17638"/>
    <cellStyle name="Normal 3 2 2 4 3 2 3 2 4" xfId="17639"/>
    <cellStyle name="Normal 3 2 2 4 3 2 3 3" xfId="17640"/>
    <cellStyle name="Normal 3 2 2 4 3 2 3 3 2" xfId="17641"/>
    <cellStyle name="Normal 3 2 2 4 3 2 3 3 2 2" xfId="17642"/>
    <cellStyle name="Normal 3 2 2 4 3 2 3 3 3" xfId="17643"/>
    <cellStyle name="Normal 3 2 2 4 3 2 3 4" xfId="17644"/>
    <cellStyle name="Normal 3 2 2 4 3 2 3 4 2" xfId="17645"/>
    <cellStyle name="Normal 3 2 2 4 3 2 3 5" xfId="17646"/>
    <cellStyle name="Normal 3 2 2 4 3 2 4" xfId="17647"/>
    <cellStyle name="Normal 3 2 2 4 3 2 4 2" xfId="17648"/>
    <cellStyle name="Normal 3 2 2 4 3 2 4 2 2" xfId="17649"/>
    <cellStyle name="Normal 3 2 2 4 3 2 4 2 2 2" xfId="17650"/>
    <cellStyle name="Normal 3 2 2 4 3 2 4 2 3" xfId="17651"/>
    <cellStyle name="Normal 3 2 2 4 3 2 4 3" xfId="17652"/>
    <cellStyle name="Normal 3 2 2 4 3 2 4 3 2" xfId="17653"/>
    <cellStyle name="Normal 3 2 2 4 3 2 4 4" xfId="17654"/>
    <cellStyle name="Normal 3 2 2 4 3 2 5" xfId="17655"/>
    <cellStyle name="Normal 3 2 2 4 3 2 5 2" xfId="17656"/>
    <cellStyle name="Normal 3 2 2 4 3 2 5 2 2" xfId="17657"/>
    <cellStyle name="Normal 3 2 2 4 3 2 5 2 2 2" xfId="17658"/>
    <cellStyle name="Normal 3 2 2 4 3 2 5 2 3" xfId="17659"/>
    <cellStyle name="Normal 3 2 2 4 3 2 5 3" xfId="17660"/>
    <cellStyle name="Normal 3 2 2 4 3 2 5 3 2" xfId="17661"/>
    <cellStyle name="Normal 3 2 2 4 3 2 5 4" xfId="17662"/>
    <cellStyle name="Normal 3 2 2 4 3 2 6" xfId="17663"/>
    <cellStyle name="Normal 3 2 2 4 3 2 6 2" xfId="17664"/>
    <cellStyle name="Normal 3 2 2 4 3 2 6 2 2" xfId="17665"/>
    <cellStyle name="Normal 3 2 2 4 3 2 6 3" xfId="17666"/>
    <cellStyle name="Normal 3 2 2 4 3 2 7" xfId="17667"/>
    <cellStyle name="Normal 3 2 2 4 3 2 7 2" xfId="17668"/>
    <cellStyle name="Normal 3 2 2 4 3 2 8" xfId="17669"/>
    <cellStyle name="Normal 3 2 2 4 3 2 8 2" xfId="17670"/>
    <cellStyle name="Normal 3 2 2 4 3 2 9" xfId="17671"/>
    <cellStyle name="Normal 3 2 2 4 3 3" xfId="17672"/>
    <cellStyle name="Normal 3 2 2 4 3 3 2" xfId="17673"/>
    <cellStyle name="Normal 3 2 2 4 3 3 2 2" xfId="17674"/>
    <cellStyle name="Normal 3 2 2 4 3 3 2 2 2" xfId="17675"/>
    <cellStyle name="Normal 3 2 2 4 3 3 2 2 2 2" xfId="17676"/>
    <cellStyle name="Normal 3 2 2 4 3 3 2 2 2 2 2" xfId="17677"/>
    <cellStyle name="Normal 3 2 2 4 3 3 2 2 2 3" xfId="17678"/>
    <cellStyle name="Normal 3 2 2 4 3 3 2 2 3" xfId="17679"/>
    <cellStyle name="Normal 3 2 2 4 3 3 2 2 3 2" xfId="17680"/>
    <cellStyle name="Normal 3 2 2 4 3 3 2 2 4" xfId="17681"/>
    <cellStyle name="Normal 3 2 2 4 3 3 2 3" xfId="17682"/>
    <cellStyle name="Normal 3 2 2 4 3 3 2 3 2" xfId="17683"/>
    <cellStyle name="Normal 3 2 2 4 3 3 2 3 2 2" xfId="17684"/>
    <cellStyle name="Normal 3 2 2 4 3 3 2 3 3" xfId="17685"/>
    <cellStyle name="Normal 3 2 2 4 3 3 2 4" xfId="17686"/>
    <cellStyle name="Normal 3 2 2 4 3 3 2 4 2" xfId="17687"/>
    <cellStyle name="Normal 3 2 2 4 3 3 2 5" xfId="17688"/>
    <cellStyle name="Normal 3 2 2 4 3 3 3" xfId="17689"/>
    <cellStyle name="Normal 3 2 2 4 3 3 3 2" xfId="17690"/>
    <cellStyle name="Normal 3 2 2 4 3 3 3 2 2" xfId="17691"/>
    <cellStyle name="Normal 3 2 2 4 3 3 3 2 2 2" xfId="17692"/>
    <cellStyle name="Normal 3 2 2 4 3 3 3 2 3" xfId="17693"/>
    <cellStyle name="Normal 3 2 2 4 3 3 3 3" xfId="17694"/>
    <cellStyle name="Normal 3 2 2 4 3 3 3 3 2" xfId="17695"/>
    <cellStyle name="Normal 3 2 2 4 3 3 3 4" xfId="17696"/>
    <cellStyle name="Normal 3 2 2 4 3 3 4" xfId="17697"/>
    <cellStyle name="Normal 3 2 2 4 3 3 4 2" xfId="17698"/>
    <cellStyle name="Normal 3 2 2 4 3 3 4 2 2" xfId="17699"/>
    <cellStyle name="Normal 3 2 2 4 3 3 4 2 2 2" xfId="17700"/>
    <cellStyle name="Normal 3 2 2 4 3 3 4 2 3" xfId="17701"/>
    <cellStyle name="Normal 3 2 2 4 3 3 4 3" xfId="17702"/>
    <cellStyle name="Normal 3 2 2 4 3 3 4 3 2" xfId="17703"/>
    <cellStyle name="Normal 3 2 2 4 3 3 4 4" xfId="17704"/>
    <cellStyle name="Normal 3 2 2 4 3 3 5" xfId="17705"/>
    <cellStyle name="Normal 3 2 2 4 3 3 5 2" xfId="17706"/>
    <cellStyle name="Normal 3 2 2 4 3 3 5 2 2" xfId="17707"/>
    <cellStyle name="Normal 3 2 2 4 3 3 5 3" xfId="17708"/>
    <cellStyle name="Normal 3 2 2 4 3 3 6" xfId="17709"/>
    <cellStyle name="Normal 3 2 2 4 3 3 6 2" xfId="17710"/>
    <cellStyle name="Normal 3 2 2 4 3 3 7" xfId="17711"/>
    <cellStyle name="Normal 3 2 2 4 3 3 7 2" xfId="17712"/>
    <cellStyle name="Normal 3 2 2 4 3 3 8" xfId="17713"/>
    <cellStyle name="Normal 3 2 2 4 3 4" xfId="17714"/>
    <cellStyle name="Normal 3 2 2 4 3 4 2" xfId="17715"/>
    <cellStyle name="Normal 3 2 2 4 3 4 2 2" xfId="17716"/>
    <cellStyle name="Normal 3 2 2 4 3 4 2 2 2" xfId="17717"/>
    <cellStyle name="Normal 3 2 2 4 3 4 2 2 2 2" xfId="17718"/>
    <cellStyle name="Normal 3 2 2 4 3 4 2 2 3" xfId="17719"/>
    <cellStyle name="Normal 3 2 2 4 3 4 2 3" xfId="17720"/>
    <cellStyle name="Normal 3 2 2 4 3 4 2 3 2" xfId="17721"/>
    <cellStyle name="Normal 3 2 2 4 3 4 2 4" xfId="17722"/>
    <cellStyle name="Normal 3 2 2 4 3 4 3" xfId="17723"/>
    <cellStyle name="Normal 3 2 2 4 3 4 3 2" xfId="17724"/>
    <cellStyle name="Normal 3 2 2 4 3 4 3 2 2" xfId="17725"/>
    <cellStyle name="Normal 3 2 2 4 3 4 3 3" xfId="17726"/>
    <cellStyle name="Normal 3 2 2 4 3 4 4" xfId="17727"/>
    <cellStyle name="Normal 3 2 2 4 3 4 4 2" xfId="17728"/>
    <cellStyle name="Normal 3 2 2 4 3 4 5" xfId="17729"/>
    <cellStyle name="Normal 3 2 2 4 3 5" xfId="17730"/>
    <cellStyle name="Normal 3 2 2 4 3 5 2" xfId="17731"/>
    <cellStyle name="Normal 3 2 2 4 3 5 2 2" xfId="17732"/>
    <cellStyle name="Normal 3 2 2 4 3 5 2 2 2" xfId="17733"/>
    <cellStyle name="Normal 3 2 2 4 3 5 2 3" xfId="17734"/>
    <cellStyle name="Normal 3 2 2 4 3 5 3" xfId="17735"/>
    <cellStyle name="Normal 3 2 2 4 3 5 3 2" xfId="17736"/>
    <cellStyle name="Normal 3 2 2 4 3 5 4" xfId="17737"/>
    <cellStyle name="Normal 3 2 2 4 3 6" xfId="17738"/>
    <cellStyle name="Normal 3 2 2 4 3 6 2" xfId="17739"/>
    <cellStyle name="Normal 3 2 2 4 3 6 2 2" xfId="17740"/>
    <cellStyle name="Normal 3 2 2 4 3 6 2 2 2" xfId="17741"/>
    <cellStyle name="Normal 3 2 2 4 3 6 2 3" xfId="17742"/>
    <cellStyle name="Normal 3 2 2 4 3 6 3" xfId="17743"/>
    <cellStyle name="Normal 3 2 2 4 3 6 3 2" xfId="17744"/>
    <cellStyle name="Normal 3 2 2 4 3 6 4" xfId="17745"/>
    <cellStyle name="Normal 3 2 2 4 3 7" xfId="17746"/>
    <cellStyle name="Normal 3 2 2 4 3 7 2" xfId="17747"/>
    <cellStyle name="Normal 3 2 2 4 3 7 2 2" xfId="17748"/>
    <cellStyle name="Normal 3 2 2 4 3 7 3" xfId="17749"/>
    <cellStyle name="Normal 3 2 2 4 3 8" xfId="17750"/>
    <cellStyle name="Normal 3 2 2 4 3 8 2" xfId="17751"/>
    <cellStyle name="Normal 3 2 2 4 3 9" xfId="17752"/>
    <cellStyle name="Normal 3 2 2 4 3 9 2" xfId="17753"/>
    <cellStyle name="Normal 3 2 2 4 4" xfId="17754"/>
    <cellStyle name="Normal 3 2 2 4 4 10" xfId="17755"/>
    <cellStyle name="Normal 3 2 2 4 4 2" xfId="17756"/>
    <cellStyle name="Normal 3 2 2 4 4 2 2" xfId="17757"/>
    <cellStyle name="Normal 3 2 2 4 4 2 2 2" xfId="17758"/>
    <cellStyle name="Normal 3 2 2 4 4 2 2 2 2" xfId="17759"/>
    <cellStyle name="Normal 3 2 2 4 4 2 2 2 2 2" xfId="17760"/>
    <cellStyle name="Normal 3 2 2 4 4 2 2 2 2 2 2" xfId="17761"/>
    <cellStyle name="Normal 3 2 2 4 4 2 2 2 2 2 2 2" xfId="17762"/>
    <cellStyle name="Normal 3 2 2 4 4 2 2 2 2 2 3" xfId="17763"/>
    <cellStyle name="Normal 3 2 2 4 4 2 2 2 2 3" xfId="17764"/>
    <cellStyle name="Normal 3 2 2 4 4 2 2 2 2 3 2" xfId="17765"/>
    <cellStyle name="Normal 3 2 2 4 4 2 2 2 2 4" xfId="17766"/>
    <cellStyle name="Normal 3 2 2 4 4 2 2 2 3" xfId="17767"/>
    <cellStyle name="Normal 3 2 2 4 4 2 2 2 3 2" xfId="17768"/>
    <cellStyle name="Normal 3 2 2 4 4 2 2 2 3 2 2" xfId="17769"/>
    <cellStyle name="Normal 3 2 2 4 4 2 2 2 3 3" xfId="17770"/>
    <cellStyle name="Normal 3 2 2 4 4 2 2 2 4" xfId="17771"/>
    <cellStyle name="Normal 3 2 2 4 4 2 2 2 4 2" xfId="17772"/>
    <cellStyle name="Normal 3 2 2 4 4 2 2 2 5" xfId="17773"/>
    <cellStyle name="Normal 3 2 2 4 4 2 2 3" xfId="17774"/>
    <cellStyle name="Normal 3 2 2 4 4 2 2 3 2" xfId="17775"/>
    <cellStyle name="Normal 3 2 2 4 4 2 2 3 2 2" xfId="17776"/>
    <cellStyle name="Normal 3 2 2 4 4 2 2 3 2 2 2" xfId="17777"/>
    <cellStyle name="Normal 3 2 2 4 4 2 2 3 2 3" xfId="17778"/>
    <cellStyle name="Normal 3 2 2 4 4 2 2 3 3" xfId="17779"/>
    <cellStyle name="Normal 3 2 2 4 4 2 2 3 3 2" xfId="17780"/>
    <cellStyle name="Normal 3 2 2 4 4 2 2 3 4" xfId="17781"/>
    <cellStyle name="Normal 3 2 2 4 4 2 2 4" xfId="17782"/>
    <cellStyle name="Normal 3 2 2 4 4 2 2 4 2" xfId="17783"/>
    <cellStyle name="Normal 3 2 2 4 4 2 2 4 2 2" xfId="17784"/>
    <cellStyle name="Normal 3 2 2 4 4 2 2 4 2 2 2" xfId="17785"/>
    <cellStyle name="Normal 3 2 2 4 4 2 2 4 2 3" xfId="17786"/>
    <cellStyle name="Normal 3 2 2 4 4 2 2 4 3" xfId="17787"/>
    <cellStyle name="Normal 3 2 2 4 4 2 2 4 3 2" xfId="17788"/>
    <cellStyle name="Normal 3 2 2 4 4 2 2 4 4" xfId="17789"/>
    <cellStyle name="Normal 3 2 2 4 4 2 2 5" xfId="17790"/>
    <cellStyle name="Normal 3 2 2 4 4 2 2 5 2" xfId="17791"/>
    <cellStyle name="Normal 3 2 2 4 4 2 2 5 2 2" xfId="17792"/>
    <cellStyle name="Normal 3 2 2 4 4 2 2 5 3" xfId="17793"/>
    <cellStyle name="Normal 3 2 2 4 4 2 2 6" xfId="17794"/>
    <cellStyle name="Normal 3 2 2 4 4 2 2 6 2" xfId="17795"/>
    <cellStyle name="Normal 3 2 2 4 4 2 2 7" xfId="17796"/>
    <cellStyle name="Normal 3 2 2 4 4 2 2 7 2" xfId="17797"/>
    <cellStyle name="Normal 3 2 2 4 4 2 2 8" xfId="17798"/>
    <cellStyle name="Normal 3 2 2 4 4 2 3" xfId="17799"/>
    <cellStyle name="Normal 3 2 2 4 4 2 3 2" xfId="17800"/>
    <cellStyle name="Normal 3 2 2 4 4 2 3 2 2" xfId="17801"/>
    <cellStyle name="Normal 3 2 2 4 4 2 3 2 2 2" xfId="17802"/>
    <cellStyle name="Normal 3 2 2 4 4 2 3 2 2 2 2" xfId="17803"/>
    <cellStyle name="Normal 3 2 2 4 4 2 3 2 2 3" xfId="17804"/>
    <cellStyle name="Normal 3 2 2 4 4 2 3 2 3" xfId="17805"/>
    <cellStyle name="Normal 3 2 2 4 4 2 3 2 3 2" xfId="17806"/>
    <cellStyle name="Normal 3 2 2 4 4 2 3 2 4" xfId="17807"/>
    <cellStyle name="Normal 3 2 2 4 4 2 3 3" xfId="17808"/>
    <cellStyle name="Normal 3 2 2 4 4 2 3 3 2" xfId="17809"/>
    <cellStyle name="Normal 3 2 2 4 4 2 3 3 2 2" xfId="17810"/>
    <cellStyle name="Normal 3 2 2 4 4 2 3 3 3" xfId="17811"/>
    <cellStyle name="Normal 3 2 2 4 4 2 3 4" xfId="17812"/>
    <cellStyle name="Normal 3 2 2 4 4 2 3 4 2" xfId="17813"/>
    <cellStyle name="Normal 3 2 2 4 4 2 3 5" xfId="17814"/>
    <cellStyle name="Normal 3 2 2 4 4 2 4" xfId="17815"/>
    <cellStyle name="Normal 3 2 2 4 4 2 4 2" xfId="17816"/>
    <cellStyle name="Normal 3 2 2 4 4 2 4 2 2" xfId="17817"/>
    <cellStyle name="Normal 3 2 2 4 4 2 4 2 2 2" xfId="17818"/>
    <cellStyle name="Normal 3 2 2 4 4 2 4 2 3" xfId="17819"/>
    <cellStyle name="Normal 3 2 2 4 4 2 4 3" xfId="17820"/>
    <cellStyle name="Normal 3 2 2 4 4 2 4 3 2" xfId="17821"/>
    <cellStyle name="Normal 3 2 2 4 4 2 4 4" xfId="17822"/>
    <cellStyle name="Normal 3 2 2 4 4 2 5" xfId="17823"/>
    <cellStyle name="Normal 3 2 2 4 4 2 5 2" xfId="17824"/>
    <cellStyle name="Normal 3 2 2 4 4 2 5 2 2" xfId="17825"/>
    <cellStyle name="Normal 3 2 2 4 4 2 5 2 2 2" xfId="17826"/>
    <cellStyle name="Normal 3 2 2 4 4 2 5 2 3" xfId="17827"/>
    <cellStyle name="Normal 3 2 2 4 4 2 5 3" xfId="17828"/>
    <cellStyle name="Normal 3 2 2 4 4 2 5 3 2" xfId="17829"/>
    <cellStyle name="Normal 3 2 2 4 4 2 5 4" xfId="17830"/>
    <cellStyle name="Normal 3 2 2 4 4 2 6" xfId="17831"/>
    <cellStyle name="Normal 3 2 2 4 4 2 6 2" xfId="17832"/>
    <cellStyle name="Normal 3 2 2 4 4 2 6 2 2" xfId="17833"/>
    <cellStyle name="Normal 3 2 2 4 4 2 6 3" xfId="17834"/>
    <cellStyle name="Normal 3 2 2 4 4 2 7" xfId="17835"/>
    <cellStyle name="Normal 3 2 2 4 4 2 7 2" xfId="17836"/>
    <cellStyle name="Normal 3 2 2 4 4 2 8" xfId="17837"/>
    <cellStyle name="Normal 3 2 2 4 4 2 8 2" xfId="17838"/>
    <cellStyle name="Normal 3 2 2 4 4 2 9" xfId="17839"/>
    <cellStyle name="Normal 3 2 2 4 4 3" xfId="17840"/>
    <cellStyle name="Normal 3 2 2 4 4 3 2" xfId="17841"/>
    <cellStyle name="Normal 3 2 2 4 4 3 2 2" xfId="17842"/>
    <cellStyle name="Normal 3 2 2 4 4 3 2 2 2" xfId="17843"/>
    <cellStyle name="Normal 3 2 2 4 4 3 2 2 2 2" xfId="17844"/>
    <cellStyle name="Normal 3 2 2 4 4 3 2 2 2 2 2" xfId="17845"/>
    <cellStyle name="Normal 3 2 2 4 4 3 2 2 2 3" xfId="17846"/>
    <cellStyle name="Normal 3 2 2 4 4 3 2 2 3" xfId="17847"/>
    <cellStyle name="Normal 3 2 2 4 4 3 2 2 3 2" xfId="17848"/>
    <cellStyle name="Normal 3 2 2 4 4 3 2 2 4" xfId="17849"/>
    <cellStyle name="Normal 3 2 2 4 4 3 2 3" xfId="17850"/>
    <cellStyle name="Normal 3 2 2 4 4 3 2 3 2" xfId="17851"/>
    <cellStyle name="Normal 3 2 2 4 4 3 2 3 2 2" xfId="17852"/>
    <cellStyle name="Normal 3 2 2 4 4 3 2 3 3" xfId="17853"/>
    <cellStyle name="Normal 3 2 2 4 4 3 2 4" xfId="17854"/>
    <cellStyle name="Normal 3 2 2 4 4 3 2 4 2" xfId="17855"/>
    <cellStyle name="Normal 3 2 2 4 4 3 2 5" xfId="17856"/>
    <cellStyle name="Normal 3 2 2 4 4 3 3" xfId="17857"/>
    <cellStyle name="Normal 3 2 2 4 4 3 3 2" xfId="17858"/>
    <cellStyle name="Normal 3 2 2 4 4 3 3 2 2" xfId="17859"/>
    <cellStyle name="Normal 3 2 2 4 4 3 3 2 2 2" xfId="17860"/>
    <cellStyle name="Normal 3 2 2 4 4 3 3 2 3" xfId="17861"/>
    <cellStyle name="Normal 3 2 2 4 4 3 3 3" xfId="17862"/>
    <cellStyle name="Normal 3 2 2 4 4 3 3 3 2" xfId="17863"/>
    <cellStyle name="Normal 3 2 2 4 4 3 3 4" xfId="17864"/>
    <cellStyle name="Normal 3 2 2 4 4 3 4" xfId="17865"/>
    <cellStyle name="Normal 3 2 2 4 4 3 4 2" xfId="17866"/>
    <cellStyle name="Normal 3 2 2 4 4 3 4 2 2" xfId="17867"/>
    <cellStyle name="Normal 3 2 2 4 4 3 4 2 2 2" xfId="17868"/>
    <cellStyle name="Normal 3 2 2 4 4 3 4 2 3" xfId="17869"/>
    <cellStyle name="Normal 3 2 2 4 4 3 4 3" xfId="17870"/>
    <cellStyle name="Normal 3 2 2 4 4 3 4 3 2" xfId="17871"/>
    <cellStyle name="Normal 3 2 2 4 4 3 4 4" xfId="17872"/>
    <cellStyle name="Normal 3 2 2 4 4 3 5" xfId="17873"/>
    <cellStyle name="Normal 3 2 2 4 4 3 5 2" xfId="17874"/>
    <cellStyle name="Normal 3 2 2 4 4 3 5 2 2" xfId="17875"/>
    <cellStyle name="Normal 3 2 2 4 4 3 5 3" xfId="17876"/>
    <cellStyle name="Normal 3 2 2 4 4 3 6" xfId="17877"/>
    <cellStyle name="Normal 3 2 2 4 4 3 6 2" xfId="17878"/>
    <cellStyle name="Normal 3 2 2 4 4 3 7" xfId="17879"/>
    <cellStyle name="Normal 3 2 2 4 4 3 7 2" xfId="17880"/>
    <cellStyle name="Normal 3 2 2 4 4 3 8" xfId="17881"/>
    <cellStyle name="Normal 3 2 2 4 4 4" xfId="17882"/>
    <cellStyle name="Normal 3 2 2 4 4 4 2" xfId="17883"/>
    <cellStyle name="Normal 3 2 2 4 4 4 2 2" xfId="17884"/>
    <cellStyle name="Normal 3 2 2 4 4 4 2 2 2" xfId="17885"/>
    <cellStyle name="Normal 3 2 2 4 4 4 2 2 2 2" xfId="17886"/>
    <cellStyle name="Normal 3 2 2 4 4 4 2 2 3" xfId="17887"/>
    <cellStyle name="Normal 3 2 2 4 4 4 2 3" xfId="17888"/>
    <cellStyle name="Normal 3 2 2 4 4 4 2 3 2" xfId="17889"/>
    <cellStyle name="Normal 3 2 2 4 4 4 2 4" xfId="17890"/>
    <cellStyle name="Normal 3 2 2 4 4 4 3" xfId="17891"/>
    <cellStyle name="Normal 3 2 2 4 4 4 3 2" xfId="17892"/>
    <cellStyle name="Normal 3 2 2 4 4 4 3 2 2" xfId="17893"/>
    <cellStyle name="Normal 3 2 2 4 4 4 3 3" xfId="17894"/>
    <cellStyle name="Normal 3 2 2 4 4 4 4" xfId="17895"/>
    <cellStyle name="Normal 3 2 2 4 4 4 4 2" xfId="17896"/>
    <cellStyle name="Normal 3 2 2 4 4 4 5" xfId="17897"/>
    <cellStyle name="Normal 3 2 2 4 4 5" xfId="17898"/>
    <cellStyle name="Normal 3 2 2 4 4 5 2" xfId="17899"/>
    <cellStyle name="Normal 3 2 2 4 4 5 2 2" xfId="17900"/>
    <cellStyle name="Normal 3 2 2 4 4 5 2 2 2" xfId="17901"/>
    <cellStyle name="Normal 3 2 2 4 4 5 2 3" xfId="17902"/>
    <cellStyle name="Normal 3 2 2 4 4 5 3" xfId="17903"/>
    <cellStyle name="Normal 3 2 2 4 4 5 3 2" xfId="17904"/>
    <cellStyle name="Normal 3 2 2 4 4 5 4" xfId="17905"/>
    <cellStyle name="Normal 3 2 2 4 4 6" xfId="17906"/>
    <cellStyle name="Normal 3 2 2 4 4 6 2" xfId="17907"/>
    <cellStyle name="Normal 3 2 2 4 4 6 2 2" xfId="17908"/>
    <cellStyle name="Normal 3 2 2 4 4 6 2 2 2" xfId="17909"/>
    <cellStyle name="Normal 3 2 2 4 4 6 2 3" xfId="17910"/>
    <cellStyle name="Normal 3 2 2 4 4 6 3" xfId="17911"/>
    <cellStyle name="Normal 3 2 2 4 4 6 3 2" xfId="17912"/>
    <cellStyle name="Normal 3 2 2 4 4 6 4" xfId="17913"/>
    <cellStyle name="Normal 3 2 2 4 4 7" xfId="17914"/>
    <cellStyle name="Normal 3 2 2 4 4 7 2" xfId="17915"/>
    <cellStyle name="Normal 3 2 2 4 4 7 2 2" xfId="17916"/>
    <cellStyle name="Normal 3 2 2 4 4 7 3" xfId="17917"/>
    <cellStyle name="Normal 3 2 2 4 4 8" xfId="17918"/>
    <cellStyle name="Normal 3 2 2 4 4 8 2" xfId="17919"/>
    <cellStyle name="Normal 3 2 2 4 4 9" xfId="17920"/>
    <cellStyle name="Normal 3 2 2 4 4 9 2" xfId="17921"/>
    <cellStyle name="Normal 3 2 2 4 5" xfId="17922"/>
    <cellStyle name="Normal 3 2 2 4 5 2" xfId="17923"/>
    <cellStyle name="Normal 3 2 2 4 5 2 2" xfId="17924"/>
    <cellStyle name="Normal 3 2 2 4 5 2 2 2" xfId="17925"/>
    <cellStyle name="Normal 3 2 2 4 5 2 2 2 2" xfId="17926"/>
    <cellStyle name="Normal 3 2 2 4 5 2 2 2 2 2" xfId="17927"/>
    <cellStyle name="Normal 3 2 2 4 5 2 2 2 2 2 2" xfId="17928"/>
    <cellStyle name="Normal 3 2 2 4 5 2 2 2 2 3" xfId="17929"/>
    <cellStyle name="Normal 3 2 2 4 5 2 2 2 3" xfId="17930"/>
    <cellStyle name="Normal 3 2 2 4 5 2 2 2 3 2" xfId="17931"/>
    <cellStyle name="Normal 3 2 2 4 5 2 2 2 4" xfId="17932"/>
    <cellStyle name="Normal 3 2 2 4 5 2 2 3" xfId="17933"/>
    <cellStyle name="Normal 3 2 2 4 5 2 2 3 2" xfId="17934"/>
    <cellStyle name="Normal 3 2 2 4 5 2 2 3 2 2" xfId="17935"/>
    <cellStyle name="Normal 3 2 2 4 5 2 2 3 3" xfId="17936"/>
    <cellStyle name="Normal 3 2 2 4 5 2 2 4" xfId="17937"/>
    <cellStyle name="Normal 3 2 2 4 5 2 2 4 2" xfId="17938"/>
    <cellStyle name="Normal 3 2 2 4 5 2 2 5" xfId="17939"/>
    <cellStyle name="Normal 3 2 2 4 5 2 3" xfId="17940"/>
    <cellStyle name="Normal 3 2 2 4 5 2 3 2" xfId="17941"/>
    <cellStyle name="Normal 3 2 2 4 5 2 3 2 2" xfId="17942"/>
    <cellStyle name="Normal 3 2 2 4 5 2 3 2 2 2" xfId="17943"/>
    <cellStyle name="Normal 3 2 2 4 5 2 3 2 3" xfId="17944"/>
    <cellStyle name="Normal 3 2 2 4 5 2 3 3" xfId="17945"/>
    <cellStyle name="Normal 3 2 2 4 5 2 3 3 2" xfId="17946"/>
    <cellStyle name="Normal 3 2 2 4 5 2 3 4" xfId="17947"/>
    <cellStyle name="Normal 3 2 2 4 5 2 4" xfId="17948"/>
    <cellStyle name="Normal 3 2 2 4 5 2 4 2" xfId="17949"/>
    <cellStyle name="Normal 3 2 2 4 5 2 4 2 2" xfId="17950"/>
    <cellStyle name="Normal 3 2 2 4 5 2 4 2 2 2" xfId="17951"/>
    <cellStyle name="Normal 3 2 2 4 5 2 4 2 3" xfId="17952"/>
    <cellStyle name="Normal 3 2 2 4 5 2 4 3" xfId="17953"/>
    <cellStyle name="Normal 3 2 2 4 5 2 4 3 2" xfId="17954"/>
    <cellStyle name="Normal 3 2 2 4 5 2 4 4" xfId="17955"/>
    <cellStyle name="Normal 3 2 2 4 5 2 5" xfId="17956"/>
    <cellStyle name="Normal 3 2 2 4 5 2 5 2" xfId="17957"/>
    <cellStyle name="Normal 3 2 2 4 5 2 5 2 2" xfId="17958"/>
    <cellStyle name="Normal 3 2 2 4 5 2 5 3" xfId="17959"/>
    <cellStyle name="Normal 3 2 2 4 5 2 6" xfId="17960"/>
    <cellStyle name="Normal 3 2 2 4 5 2 6 2" xfId="17961"/>
    <cellStyle name="Normal 3 2 2 4 5 2 7" xfId="17962"/>
    <cellStyle name="Normal 3 2 2 4 5 2 7 2" xfId="17963"/>
    <cellStyle name="Normal 3 2 2 4 5 2 8" xfId="17964"/>
    <cellStyle name="Normal 3 2 2 4 5 3" xfId="17965"/>
    <cellStyle name="Normal 3 2 2 4 5 3 2" xfId="17966"/>
    <cellStyle name="Normal 3 2 2 4 5 3 2 2" xfId="17967"/>
    <cellStyle name="Normal 3 2 2 4 5 3 2 2 2" xfId="17968"/>
    <cellStyle name="Normal 3 2 2 4 5 3 2 2 2 2" xfId="17969"/>
    <cellStyle name="Normal 3 2 2 4 5 3 2 2 3" xfId="17970"/>
    <cellStyle name="Normal 3 2 2 4 5 3 2 3" xfId="17971"/>
    <cellStyle name="Normal 3 2 2 4 5 3 2 3 2" xfId="17972"/>
    <cellStyle name="Normal 3 2 2 4 5 3 2 4" xfId="17973"/>
    <cellStyle name="Normal 3 2 2 4 5 3 3" xfId="17974"/>
    <cellStyle name="Normal 3 2 2 4 5 3 3 2" xfId="17975"/>
    <cellStyle name="Normal 3 2 2 4 5 3 3 2 2" xfId="17976"/>
    <cellStyle name="Normal 3 2 2 4 5 3 3 3" xfId="17977"/>
    <cellStyle name="Normal 3 2 2 4 5 3 4" xfId="17978"/>
    <cellStyle name="Normal 3 2 2 4 5 3 4 2" xfId="17979"/>
    <cellStyle name="Normal 3 2 2 4 5 3 5" xfId="17980"/>
    <cellStyle name="Normal 3 2 2 4 5 4" xfId="17981"/>
    <cellStyle name="Normal 3 2 2 4 5 4 2" xfId="17982"/>
    <cellStyle name="Normal 3 2 2 4 5 4 2 2" xfId="17983"/>
    <cellStyle name="Normal 3 2 2 4 5 4 2 2 2" xfId="17984"/>
    <cellStyle name="Normal 3 2 2 4 5 4 2 3" xfId="17985"/>
    <cellStyle name="Normal 3 2 2 4 5 4 3" xfId="17986"/>
    <cellStyle name="Normal 3 2 2 4 5 4 3 2" xfId="17987"/>
    <cellStyle name="Normal 3 2 2 4 5 4 4" xfId="17988"/>
    <cellStyle name="Normal 3 2 2 4 5 5" xfId="17989"/>
    <cellStyle name="Normal 3 2 2 4 5 5 2" xfId="17990"/>
    <cellStyle name="Normal 3 2 2 4 5 5 2 2" xfId="17991"/>
    <cellStyle name="Normal 3 2 2 4 5 5 2 2 2" xfId="17992"/>
    <cellStyle name="Normal 3 2 2 4 5 5 2 3" xfId="17993"/>
    <cellStyle name="Normal 3 2 2 4 5 5 3" xfId="17994"/>
    <cellStyle name="Normal 3 2 2 4 5 5 3 2" xfId="17995"/>
    <cellStyle name="Normal 3 2 2 4 5 5 4" xfId="17996"/>
    <cellStyle name="Normal 3 2 2 4 5 6" xfId="17997"/>
    <cellStyle name="Normal 3 2 2 4 5 6 2" xfId="17998"/>
    <cellStyle name="Normal 3 2 2 4 5 6 2 2" xfId="17999"/>
    <cellStyle name="Normal 3 2 2 4 5 6 3" xfId="18000"/>
    <cellStyle name="Normal 3 2 2 4 5 7" xfId="18001"/>
    <cellStyle name="Normal 3 2 2 4 5 7 2" xfId="18002"/>
    <cellStyle name="Normal 3 2 2 4 5 8" xfId="18003"/>
    <cellStyle name="Normal 3 2 2 4 5 8 2" xfId="18004"/>
    <cellStyle name="Normal 3 2 2 4 5 9" xfId="18005"/>
    <cellStyle name="Normal 3 2 2 4 6" xfId="18006"/>
    <cellStyle name="Normal 3 2 2 4 6 2" xfId="18007"/>
    <cellStyle name="Normal 3 2 2 4 6 2 2" xfId="18008"/>
    <cellStyle name="Normal 3 2 2 4 6 2 2 2" xfId="18009"/>
    <cellStyle name="Normal 3 2 2 4 6 2 2 2 2" xfId="18010"/>
    <cellStyle name="Normal 3 2 2 4 6 2 2 2 2 2" xfId="18011"/>
    <cellStyle name="Normal 3 2 2 4 6 2 2 2 3" xfId="18012"/>
    <cellStyle name="Normal 3 2 2 4 6 2 2 3" xfId="18013"/>
    <cellStyle name="Normal 3 2 2 4 6 2 2 3 2" xfId="18014"/>
    <cellStyle name="Normal 3 2 2 4 6 2 2 4" xfId="18015"/>
    <cellStyle name="Normal 3 2 2 4 6 2 3" xfId="18016"/>
    <cellStyle name="Normal 3 2 2 4 6 2 3 2" xfId="18017"/>
    <cellStyle name="Normal 3 2 2 4 6 2 3 2 2" xfId="18018"/>
    <cellStyle name="Normal 3 2 2 4 6 2 3 3" xfId="18019"/>
    <cellStyle name="Normal 3 2 2 4 6 2 4" xfId="18020"/>
    <cellStyle name="Normal 3 2 2 4 6 2 4 2" xfId="18021"/>
    <cellStyle name="Normal 3 2 2 4 6 2 5" xfId="18022"/>
    <cellStyle name="Normal 3 2 2 4 6 3" xfId="18023"/>
    <cellStyle name="Normal 3 2 2 4 6 3 2" xfId="18024"/>
    <cellStyle name="Normal 3 2 2 4 6 3 2 2" xfId="18025"/>
    <cellStyle name="Normal 3 2 2 4 6 3 2 2 2" xfId="18026"/>
    <cellStyle name="Normal 3 2 2 4 6 3 2 3" xfId="18027"/>
    <cellStyle name="Normal 3 2 2 4 6 3 3" xfId="18028"/>
    <cellStyle name="Normal 3 2 2 4 6 3 3 2" xfId="18029"/>
    <cellStyle name="Normal 3 2 2 4 6 3 4" xfId="18030"/>
    <cellStyle name="Normal 3 2 2 4 6 4" xfId="18031"/>
    <cellStyle name="Normal 3 2 2 4 6 4 2" xfId="18032"/>
    <cellStyle name="Normal 3 2 2 4 6 4 2 2" xfId="18033"/>
    <cellStyle name="Normal 3 2 2 4 6 4 2 2 2" xfId="18034"/>
    <cellStyle name="Normal 3 2 2 4 6 4 2 3" xfId="18035"/>
    <cellStyle name="Normal 3 2 2 4 6 4 3" xfId="18036"/>
    <cellStyle name="Normal 3 2 2 4 6 4 3 2" xfId="18037"/>
    <cellStyle name="Normal 3 2 2 4 6 4 4" xfId="18038"/>
    <cellStyle name="Normal 3 2 2 4 6 5" xfId="18039"/>
    <cellStyle name="Normal 3 2 2 4 6 5 2" xfId="18040"/>
    <cellStyle name="Normal 3 2 2 4 6 5 2 2" xfId="18041"/>
    <cellStyle name="Normal 3 2 2 4 6 5 3" xfId="18042"/>
    <cellStyle name="Normal 3 2 2 4 6 6" xfId="18043"/>
    <cellStyle name="Normal 3 2 2 4 6 6 2" xfId="18044"/>
    <cellStyle name="Normal 3 2 2 4 6 7" xfId="18045"/>
    <cellStyle name="Normal 3 2 2 4 6 7 2" xfId="18046"/>
    <cellStyle name="Normal 3 2 2 4 6 8" xfId="18047"/>
    <cellStyle name="Normal 3 2 2 4 7" xfId="18048"/>
    <cellStyle name="Normal 3 2 2 4 7 2" xfId="18049"/>
    <cellStyle name="Normal 3 2 2 4 7 2 2" xfId="18050"/>
    <cellStyle name="Normal 3 2 2 4 7 2 2 2" xfId="18051"/>
    <cellStyle name="Normal 3 2 2 4 7 2 2 2 2" xfId="18052"/>
    <cellStyle name="Normal 3 2 2 4 7 2 2 2 2 2" xfId="18053"/>
    <cellStyle name="Normal 3 2 2 4 7 2 2 2 3" xfId="18054"/>
    <cellStyle name="Normal 3 2 2 4 7 2 2 3" xfId="18055"/>
    <cellStyle name="Normal 3 2 2 4 7 2 2 3 2" xfId="18056"/>
    <cellStyle name="Normal 3 2 2 4 7 2 2 4" xfId="18057"/>
    <cellStyle name="Normal 3 2 2 4 7 2 3" xfId="18058"/>
    <cellStyle name="Normal 3 2 2 4 7 2 3 2" xfId="18059"/>
    <cellStyle name="Normal 3 2 2 4 7 2 3 2 2" xfId="18060"/>
    <cellStyle name="Normal 3 2 2 4 7 2 3 3" xfId="18061"/>
    <cellStyle name="Normal 3 2 2 4 7 2 4" xfId="18062"/>
    <cellStyle name="Normal 3 2 2 4 7 2 4 2" xfId="18063"/>
    <cellStyle name="Normal 3 2 2 4 7 2 5" xfId="18064"/>
    <cellStyle name="Normal 3 2 2 4 7 3" xfId="18065"/>
    <cellStyle name="Normal 3 2 2 4 7 3 2" xfId="18066"/>
    <cellStyle name="Normal 3 2 2 4 7 3 2 2" xfId="18067"/>
    <cellStyle name="Normal 3 2 2 4 7 3 2 2 2" xfId="18068"/>
    <cellStyle name="Normal 3 2 2 4 7 3 2 3" xfId="18069"/>
    <cellStyle name="Normal 3 2 2 4 7 3 3" xfId="18070"/>
    <cellStyle name="Normal 3 2 2 4 7 3 3 2" xfId="18071"/>
    <cellStyle name="Normal 3 2 2 4 7 3 4" xfId="18072"/>
    <cellStyle name="Normal 3 2 2 4 7 4" xfId="18073"/>
    <cellStyle name="Normal 3 2 2 4 7 4 2" xfId="18074"/>
    <cellStyle name="Normal 3 2 2 4 7 4 2 2" xfId="18075"/>
    <cellStyle name="Normal 3 2 2 4 7 4 3" xfId="18076"/>
    <cellStyle name="Normal 3 2 2 4 7 5" xfId="18077"/>
    <cellStyle name="Normal 3 2 2 4 7 5 2" xfId="18078"/>
    <cellStyle name="Normal 3 2 2 4 7 6" xfId="18079"/>
    <cellStyle name="Normal 3 2 2 4 8" xfId="18080"/>
    <cellStyle name="Normal 3 2 2 4 8 2" xfId="18081"/>
    <cellStyle name="Normal 3 2 2 4 8 2 2" xfId="18082"/>
    <cellStyle name="Normal 3 2 2 4 8 2 2 2" xfId="18083"/>
    <cellStyle name="Normal 3 2 2 4 8 2 2 2 2" xfId="18084"/>
    <cellStyle name="Normal 3 2 2 4 8 2 2 2 2 2" xfId="18085"/>
    <cellStyle name="Normal 3 2 2 4 8 2 2 2 3" xfId="18086"/>
    <cellStyle name="Normal 3 2 2 4 8 2 2 3" xfId="18087"/>
    <cellStyle name="Normal 3 2 2 4 8 2 2 3 2" xfId="18088"/>
    <cellStyle name="Normal 3 2 2 4 8 2 2 4" xfId="18089"/>
    <cellStyle name="Normal 3 2 2 4 8 2 3" xfId="18090"/>
    <cellStyle name="Normal 3 2 2 4 8 2 3 2" xfId="18091"/>
    <cellStyle name="Normal 3 2 2 4 8 2 3 2 2" xfId="18092"/>
    <cellStyle name="Normal 3 2 2 4 8 2 3 3" xfId="18093"/>
    <cellStyle name="Normal 3 2 2 4 8 2 4" xfId="18094"/>
    <cellStyle name="Normal 3 2 2 4 8 2 4 2" xfId="18095"/>
    <cellStyle name="Normal 3 2 2 4 8 2 5" xfId="18096"/>
    <cellStyle name="Normal 3 2 2 4 8 3" xfId="18097"/>
    <cellStyle name="Normal 3 2 2 4 8 3 2" xfId="18098"/>
    <cellStyle name="Normal 3 2 2 4 8 3 2 2" xfId="18099"/>
    <cellStyle name="Normal 3 2 2 4 8 3 2 2 2" xfId="18100"/>
    <cellStyle name="Normal 3 2 2 4 8 3 2 3" xfId="18101"/>
    <cellStyle name="Normal 3 2 2 4 8 3 3" xfId="18102"/>
    <cellStyle name="Normal 3 2 2 4 8 3 3 2" xfId="18103"/>
    <cellStyle name="Normal 3 2 2 4 8 3 4" xfId="18104"/>
    <cellStyle name="Normal 3 2 2 4 8 4" xfId="18105"/>
    <cellStyle name="Normal 3 2 2 4 8 4 2" xfId="18106"/>
    <cellStyle name="Normal 3 2 2 4 8 4 2 2" xfId="18107"/>
    <cellStyle name="Normal 3 2 2 4 8 4 3" xfId="18108"/>
    <cellStyle name="Normal 3 2 2 4 8 5" xfId="18109"/>
    <cellStyle name="Normal 3 2 2 4 8 5 2" xfId="18110"/>
    <cellStyle name="Normal 3 2 2 4 8 6" xfId="18111"/>
    <cellStyle name="Normal 3 2 2 4 9" xfId="18112"/>
    <cellStyle name="Normal 3 2 2 4 9 2" xfId="18113"/>
    <cellStyle name="Normal 3 2 2 4 9 2 2" xfId="18114"/>
    <cellStyle name="Normal 3 2 2 4 9 2 2 2" xfId="18115"/>
    <cellStyle name="Normal 3 2 2 4 9 2 2 2 2" xfId="18116"/>
    <cellStyle name="Normal 3 2 2 4 9 2 2 3" xfId="18117"/>
    <cellStyle name="Normal 3 2 2 4 9 2 3" xfId="18118"/>
    <cellStyle name="Normal 3 2 2 4 9 2 3 2" xfId="18119"/>
    <cellStyle name="Normal 3 2 2 4 9 2 4" xfId="18120"/>
    <cellStyle name="Normal 3 2 2 4 9 3" xfId="18121"/>
    <cellStyle name="Normal 3 2 2 4 9 3 2" xfId="18122"/>
    <cellStyle name="Normal 3 2 2 4 9 3 2 2" xfId="18123"/>
    <cellStyle name="Normal 3 2 2 4 9 3 3" xfId="18124"/>
    <cellStyle name="Normal 3 2 2 4 9 4" xfId="18125"/>
    <cellStyle name="Normal 3 2 2 4 9 4 2" xfId="18126"/>
    <cellStyle name="Normal 3 2 2 4 9 5" xfId="18127"/>
    <cellStyle name="Normal 3 2 2 5" xfId="18128"/>
    <cellStyle name="Normal 3 2 2 5 10" xfId="18129"/>
    <cellStyle name="Normal 3 2 2 5 2" xfId="18130"/>
    <cellStyle name="Normal 3 2 2 5 2 2" xfId="18131"/>
    <cellStyle name="Normal 3 2 2 5 2 2 2" xfId="18132"/>
    <cellStyle name="Normal 3 2 2 5 2 2 2 2" xfId="18133"/>
    <cellStyle name="Normal 3 2 2 5 2 2 2 2 2" xfId="18134"/>
    <cellStyle name="Normal 3 2 2 5 2 2 2 2 2 2" xfId="18135"/>
    <cellStyle name="Normal 3 2 2 5 2 2 2 2 2 2 2" xfId="18136"/>
    <cellStyle name="Normal 3 2 2 5 2 2 2 2 2 3" xfId="18137"/>
    <cellStyle name="Normal 3 2 2 5 2 2 2 2 3" xfId="18138"/>
    <cellStyle name="Normal 3 2 2 5 2 2 2 2 3 2" xfId="18139"/>
    <cellStyle name="Normal 3 2 2 5 2 2 2 2 4" xfId="18140"/>
    <cellStyle name="Normal 3 2 2 5 2 2 2 3" xfId="18141"/>
    <cellStyle name="Normal 3 2 2 5 2 2 2 3 2" xfId="18142"/>
    <cellStyle name="Normal 3 2 2 5 2 2 2 3 2 2" xfId="18143"/>
    <cellStyle name="Normal 3 2 2 5 2 2 2 3 3" xfId="18144"/>
    <cellStyle name="Normal 3 2 2 5 2 2 2 4" xfId="18145"/>
    <cellStyle name="Normal 3 2 2 5 2 2 2 4 2" xfId="18146"/>
    <cellStyle name="Normal 3 2 2 5 2 2 2 5" xfId="18147"/>
    <cellStyle name="Normal 3 2 2 5 2 2 3" xfId="18148"/>
    <cellStyle name="Normal 3 2 2 5 2 2 3 2" xfId="18149"/>
    <cellStyle name="Normal 3 2 2 5 2 2 3 2 2" xfId="18150"/>
    <cellStyle name="Normal 3 2 2 5 2 2 3 2 2 2" xfId="18151"/>
    <cellStyle name="Normal 3 2 2 5 2 2 3 2 3" xfId="18152"/>
    <cellStyle name="Normal 3 2 2 5 2 2 3 3" xfId="18153"/>
    <cellStyle name="Normal 3 2 2 5 2 2 3 3 2" xfId="18154"/>
    <cellStyle name="Normal 3 2 2 5 2 2 3 4" xfId="18155"/>
    <cellStyle name="Normal 3 2 2 5 2 2 4" xfId="18156"/>
    <cellStyle name="Normal 3 2 2 5 2 2 4 2" xfId="18157"/>
    <cellStyle name="Normal 3 2 2 5 2 2 4 2 2" xfId="18158"/>
    <cellStyle name="Normal 3 2 2 5 2 2 4 2 2 2" xfId="18159"/>
    <cellStyle name="Normal 3 2 2 5 2 2 4 2 3" xfId="18160"/>
    <cellStyle name="Normal 3 2 2 5 2 2 4 3" xfId="18161"/>
    <cellStyle name="Normal 3 2 2 5 2 2 4 3 2" xfId="18162"/>
    <cellStyle name="Normal 3 2 2 5 2 2 4 4" xfId="18163"/>
    <cellStyle name="Normal 3 2 2 5 2 2 5" xfId="18164"/>
    <cellStyle name="Normal 3 2 2 5 2 2 5 2" xfId="18165"/>
    <cellStyle name="Normal 3 2 2 5 2 2 5 2 2" xfId="18166"/>
    <cellStyle name="Normal 3 2 2 5 2 2 5 3" xfId="18167"/>
    <cellStyle name="Normal 3 2 2 5 2 2 6" xfId="18168"/>
    <cellStyle name="Normal 3 2 2 5 2 2 6 2" xfId="18169"/>
    <cellStyle name="Normal 3 2 2 5 2 2 7" xfId="18170"/>
    <cellStyle name="Normal 3 2 2 5 2 2 7 2" xfId="18171"/>
    <cellStyle name="Normal 3 2 2 5 2 2 8" xfId="18172"/>
    <cellStyle name="Normal 3 2 2 5 2 3" xfId="18173"/>
    <cellStyle name="Normal 3 2 2 5 2 3 2" xfId="18174"/>
    <cellStyle name="Normal 3 2 2 5 2 3 2 2" xfId="18175"/>
    <cellStyle name="Normal 3 2 2 5 2 3 2 2 2" xfId="18176"/>
    <cellStyle name="Normal 3 2 2 5 2 3 2 2 2 2" xfId="18177"/>
    <cellStyle name="Normal 3 2 2 5 2 3 2 2 3" xfId="18178"/>
    <cellStyle name="Normal 3 2 2 5 2 3 2 3" xfId="18179"/>
    <cellStyle name="Normal 3 2 2 5 2 3 2 3 2" xfId="18180"/>
    <cellStyle name="Normal 3 2 2 5 2 3 2 4" xfId="18181"/>
    <cellStyle name="Normal 3 2 2 5 2 3 3" xfId="18182"/>
    <cellStyle name="Normal 3 2 2 5 2 3 3 2" xfId="18183"/>
    <cellStyle name="Normal 3 2 2 5 2 3 3 2 2" xfId="18184"/>
    <cellStyle name="Normal 3 2 2 5 2 3 3 3" xfId="18185"/>
    <cellStyle name="Normal 3 2 2 5 2 3 4" xfId="18186"/>
    <cellStyle name="Normal 3 2 2 5 2 3 4 2" xfId="18187"/>
    <cellStyle name="Normal 3 2 2 5 2 3 5" xfId="18188"/>
    <cellStyle name="Normal 3 2 2 5 2 4" xfId="18189"/>
    <cellStyle name="Normal 3 2 2 5 2 4 2" xfId="18190"/>
    <cellStyle name="Normal 3 2 2 5 2 4 2 2" xfId="18191"/>
    <cellStyle name="Normal 3 2 2 5 2 4 2 2 2" xfId="18192"/>
    <cellStyle name="Normal 3 2 2 5 2 4 2 3" xfId="18193"/>
    <cellStyle name="Normal 3 2 2 5 2 4 3" xfId="18194"/>
    <cellStyle name="Normal 3 2 2 5 2 4 3 2" xfId="18195"/>
    <cellStyle name="Normal 3 2 2 5 2 4 4" xfId="18196"/>
    <cellStyle name="Normal 3 2 2 5 2 5" xfId="18197"/>
    <cellStyle name="Normal 3 2 2 5 2 5 2" xfId="18198"/>
    <cellStyle name="Normal 3 2 2 5 2 5 2 2" xfId="18199"/>
    <cellStyle name="Normal 3 2 2 5 2 5 2 2 2" xfId="18200"/>
    <cellStyle name="Normal 3 2 2 5 2 5 2 3" xfId="18201"/>
    <cellStyle name="Normal 3 2 2 5 2 5 3" xfId="18202"/>
    <cellStyle name="Normal 3 2 2 5 2 5 3 2" xfId="18203"/>
    <cellStyle name="Normal 3 2 2 5 2 5 4" xfId="18204"/>
    <cellStyle name="Normal 3 2 2 5 2 6" xfId="18205"/>
    <cellStyle name="Normal 3 2 2 5 2 6 2" xfId="18206"/>
    <cellStyle name="Normal 3 2 2 5 2 6 2 2" xfId="18207"/>
    <cellStyle name="Normal 3 2 2 5 2 6 3" xfId="18208"/>
    <cellStyle name="Normal 3 2 2 5 2 7" xfId="18209"/>
    <cellStyle name="Normal 3 2 2 5 2 7 2" xfId="18210"/>
    <cellStyle name="Normal 3 2 2 5 2 8" xfId="18211"/>
    <cellStyle name="Normal 3 2 2 5 2 8 2" xfId="18212"/>
    <cellStyle name="Normal 3 2 2 5 2 9" xfId="18213"/>
    <cellStyle name="Normal 3 2 2 5 3" xfId="18214"/>
    <cellStyle name="Normal 3 2 2 5 3 2" xfId="18215"/>
    <cellStyle name="Normal 3 2 2 5 3 2 2" xfId="18216"/>
    <cellStyle name="Normal 3 2 2 5 3 2 2 2" xfId="18217"/>
    <cellStyle name="Normal 3 2 2 5 3 2 2 2 2" xfId="18218"/>
    <cellStyle name="Normal 3 2 2 5 3 2 2 2 2 2" xfId="18219"/>
    <cellStyle name="Normal 3 2 2 5 3 2 2 2 3" xfId="18220"/>
    <cellStyle name="Normal 3 2 2 5 3 2 2 3" xfId="18221"/>
    <cellStyle name="Normal 3 2 2 5 3 2 2 3 2" xfId="18222"/>
    <cellStyle name="Normal 3 2 2 5 3 2 2 4" xfId="18223"/>
    <cellStyle name="Normal 3 2 2 5 3 2 3" xfId="18224"/>
    <cellStyle name="Normal 3 2 2 5 3 2 3 2" xfId="18225"/>
    <cellStyle name="Normal 3 2 2 5 3 2 3 2 2" xfId="18226"/>
    <cellStyle name="Normal 3 2 2 5 3 2 3 3" xfId="18227"/>
    <cellStyle name="Normal 3 2 2 5 3 2 4" xfId="18228"/>
    <cellStyle name="Normal 3 2 2 5 3 2 4 2" xfId="18229"/>
    <cellStyle name="Normal 3 2 2 5 3 2 5" xfId="18230"/>
    <cellStyle name="Normal 3 2 2 5 3 3" xfId="18231"/>
    <cellStyle name="Normal 3 2 2 5 3 3 2" xfId="18232"/>
    <cellStyle name="Normal 3 2 2 5 3 3 2 2" xfId="18233"/>
    <cellStyle name="Normal 3 2 2 5 3 3 2 2 2" xfId="18234"/>
    <cellStyle name="Normal 3 2 2 5 3 3 2 3" xfId="18235"/>
    <cellStyle name="Normal 3 2 2 5 3 3 3" xfId="18236"/>
    <cellStyle name="Normal 3 2 2 5 3 3 3 2" xfId="18237"/>
    <cellStyle name="Normal 3 2 2 5 3 3 4" xfId="18238"/>
    <cellStyle name="Normal 3 2 2 5 3 4" xfId="18239"/>
    <cellStyle name="Normal 3 2 2 5 3 4 2" xfId="18240"/>
    <cellStyle name="Normal 3 2 2 5 3 4 2 2" xfId="18241"/>
    <cellStyle name="Normal 3 2 2 5 3 4 2 2 2" xfId="18242"/>
    <cellStyle name="Normal 3 2 2 5 3 4 2 3" xfId="18243"/>
    <cellStyle name="Normal 3 2 2 5 3 4 3" xfId="18244"/>
    <cellStyle name="Normal 3 2 2 5 3 4 3 2" xfId="18245"/>
    <cellStyle name="Normal 3 2 2 5 3 4 4" xfId="18246"/>
    <cellStyle name="Normal 3 2 2 5 3 5" xfId="18247"/>
    <cellStyle name="Normal 3 2 2 5 3 5 2" xfId="18248"/>
    <cellStyle name="Normal 3 2 2 5 3 5 2 2" xfId="18249"/>
    <cellStyle name="Normal 3 2 2 5 3 5 3" xfId="18250"/>
    <cellStyle name="Normal 3 2 2 5 3 6" xfId="18251"/>
    <cellStyle name="Normal 3 2 2 5 3 6 2" xfId="18252"/>
    <cellStyle name="Normal 3 2 2 5 3 7" xfId="18253"/>
    <cellStyle name="Normal 3 2 2 5 3 7 2" xfId="18254"/>
    <cellStyle name="Normal 3 2 2 5 3 8" xfId="18255"/>
    <cellStyle name="Normal 3 2 2 5 4" xfId="18256"/>
    <cellStyle name="Normal 3 2 2 5 4 2" xfId="18257"/>
    <cellStyle name="Normal 3 2 2 5 4 2 2" xfId="18258"/>
    <cellStyle name="Normal 3 2 2 5 4 2 2 2" xfId="18259"/>
    <cellStyle name="Normal 3 2 2 5 4 2 2 2 2" xfId="18260"/>
    <cellStyle name="Normal 3 2 2 5 4 2 2 3" xfId="18261"/>
    <cellStyle name="Normal 3 2 2 5 4 2 3" xfId="18262"/>
    <cellStyle name="Normal 3 2 2 5 4 2 3 2" xfId="18263"/>
    <cellStyle name="Normal 3 2 2 5 4 2 4" xfId="18264"/>
    <cellStyle name="Normal 3 2 2 5 4 3" xfId="18265"/>
    <cellStyle name="Normal 3 2 2 5 4 3 2" xfId="18266"/>
    <cellStyle name="Normal 3 2 2 5 4 3 2 2" xfId="18267"/>
    <cellStyle name="Normal 3 2 2 5 4 3 3" xfId="18268"/>
    <cellStyle name="Normal 3 2 2 5 4 4" xfId="18269"/>
    <cellStyle name="Normal 3 2 2 5 4 4 2" xfId="18270"/>
    <cellStyle name="Normal 3 2 2 5 4 5" xfId="18271"/>
    <cellStyle name="Normal 3 2 2 5 5" xfId="18272"/>
    <cellStyle name="Normal 3 2 2 5 5 2" xfId="18273"/>
    <cellStyle name="Normal 3 2 2 5 5 2 2" xfId="18274"/>
    <cellStyle name="Normal 3 2 2 5 5 2 2 2" xfId="18275"/>
    <cellStyle name="Normal 3 2 2 5 5 2 3" xfId="18276"/>
    <cellStyle name="Normal 3 2 2 5 5 3" xfId="18277"/>
    <cellStyle name="Normal 3 2 2 5 5 3 2" xfId="18278"/>
    <cellStyle name="Normal 3 2 2 5 5 4" xfId="18279"/>
    <cellStyle name="Normal 3 2 2 5 6" xfId="18280"/>
    <cellStyle name="Normal 3 2 2 5 6 2" xfId="18281"/>
    <cellStyle name="Normal 3 2 2 5 6 2 2" xfId="18282"/>
    <cellStyle name="Normal 3 2 2 5 6 2 2 2" xfId="18283"/>
    <cellStyle name="Normal 3 2 2 5 6 2 3" xfId="18284"/>
    <cellStyle name="Normal 3 2 2 5 6 3" xfId="18285"/>
    <cellStyle name="Normal 3 2 2 5 6 3 2" xfId="18286"/>
    <cellStyle name="Normal 3 2 2 5 6 4" xfId="18287"/>
    <cellStyle name="Normal 3 2 2 5 7" xfId="18288"/>
    <cellStyle name="Normal 3 2 2 5 7 2" xfId="18289"/>
    <cellStyle name="Normal 3 2 2 5 7 2 2" xfId="18290"/>
    <cellStyle name="Normal 3 2 2 5 7 3" xfId="18291"/>
    <cellStyle name="Normal 3 2 2 5 8" xfId="18292"/>
    <cellStyle name="Normal 3 2 2 5 8 2" xfId="18293"/>
    <cellStyle name="Normal 3 2 2 5 9" xfId="18294"/>
    <cellStyle name="Normal 3 2 2 5 9 2" xfId="18295"/>
    <cellStyle name="Normal 3 2 2 6" xfId="18296"/>
    <cellStyle name="Normal 3 2 2 6 10" xfId="18297"/>
    <cellStyle name="Normal 3 2 2 6 2" xfId="18298"/>
    <cellStyle name="Normal 3 2 2 6 2 2" xfId="18299"/>
    <cellStyle name="Normal 3 2 2 6 2 2 2" xfId="18300"/>
    <cellStyle name="Normal 3 2 2 6 2 2 2 2" xfId="18301"/>
    <cellStyle name="Normal 3 2 2 6 2 2 2 2 2" xfId="18302"/>
    <cellStyle name="Normal 3 2 2 6 2 2 2 2 2 2" xfId="18303"/>
    <cellStyle name="Normal 3 2 2 6 2 2 2 2 2 2 2" xfId="18304"/>
    <cellStyle name="Normal 3 2 2 6 2 2 2 2 2 3" xfId="18305"/>
    <cellStyle name="Normal 3 2 2 6 2 2 2 2 3" xfId="18306"/>
    <cellStyle name="Normal 3 2 2 6 2 2 2 2 3 2" xfId="18307"/>
    <cellStyle name="Normal 3 2 2 6 2 2 2 2 4" xfId="18308"/>
    <cellStyle name="Normal 3 2 2 6 2 2 2 3" xfId="18309"/>
    <cellStyle name="Normal 3 2 2 6 2 2 2 3 2" xfId="18310"/>
    <cellStyle name="Normal 3 2 2 6 2 2 2 3 2 2" xfId="18311"/>
    <cellStyle name="Normal 3 2 2 6 2 2 2 3 3" xfId="18312"/>
    <cellStyle name="Normal 3 2 2 6 2 2 2 4" xfId="18313"/>
    <cellStyle name="Normal 3 2 2 6 2 2 2 4 2" xfId="18314"/>
    <cellStyle name="Normal 3 2 2 6 2 2 2 5" xfId="18315"/>
    <cellStyle name="Normal 3 2 2 6 2 2 3" xfId="18316"/>
    <cellStyle name="Normal 3 2 2 6 2 2 3 2" xfId="18317"/>
    <cellStyle name="Normal 3 2 2 6 2 2 3 2 2" xfId="18318"/>
    <cellStyle name="Normal 3 2 2 6 2 2 3 2 2 2" xfId="18319"/>
    <cellStyle name="Normal 3 2 2 6 2 2 3 2 3" xfId="18320"/>
    <cellStyle name="Normal 3 2 2 6 2 2 3 3" xfId="18321"/>
    <cellStyle name="Normal 3 2 2 6 2 2 3 3 2" xfId="18322"/>
    <cellStyle name="Normal 3 2 2 6 2 2 3 4" xfId="18323"/>
    <cellStyle name="Normal 3 2 2 6 2 2 4" xfId="18324"/>
    <cellStyle name="Normal 3 2 2 6 2 2 4 2" xfId="18325"/>
    <cellStyle name="Normal 3 2 2 6 2 2 4 2 2" xfId="18326"/>
    <cellStyle name="Normal 3 2 2 6 2 2 4 2 2 2" xfId="18327"/>
    <cellStyle name="Normal 3 2 2 6 2 2 4 2 3" xfId="18328"/>
    <cellStyle name="Normal 3 2 2 6 2 2 4 3" xfId="18329"/>
    <cellStyle name="Normal 3 2 2 6 2 2 4 3 2" xfId="18330"/>
    <cellStyle name="Normal 3 2 2 6 2 2 4 4" xfId="18331"/>
    <cellStyle name="Normal 3 2 2 6 2 2 5" xfId="18332"/>
    <cellStyle name="Normal 3 2 2 6 2 2 5 2" xfId="18333"/>
    <cellStyle name="Normal 3 2 2 6 2 2 5 2 2" xfId="18334"/>
    <cellStyle name="Normal 3 2 2 6 2 2 5 3" xfId="18335"/>
    <cellStyle name="Normal 3 2 2 6 2 2 6" xfId="18336"/>
    <cellStyle name="Normal 3 2 2 6 2 2 6 2" xfId="18337"/>
    <cellStyle name="Normal 3 2 2 6 2 2 7" xfId="18338"/>
    <cellStyle name="Normal 3 2 2 6 2 2 7 2" xfId="18339"/>
    <cellStyle name="Normal 3 2 2 6 2 2 8" xfId="18340"/>
    <cellStyle name="Normal 3 2 2 6 2 3" xfId="18341"/>
    <cellStyle name="Normal 3 2 2 6 2 3 2" xfId="18342"/>
    <cellStyle name="Normal 3 2 2 6 2 3 2 2" xfId="18343"/>
    <cellStyle name="Normal 3 2 2 6 2 3 2 2 2" xfId="18344"/>
    <cellStyle name="Normal 3 2 2 6 2 3 2 2 2 2" xfId="18345"/>
    <cellStyle name="Normal 3 2 2 6 2 3 2 2 3" xfId="18346"/>
    <cellStyle name="Normal 3 2 2 6 2 3 2 3" xfId="18347"/>
    <cellStyle name="Normal 3 2 2 6 2 3 2 3 2" xfId="18348"/>
    <cellStyle name="Normal 3 2 2 6 2 3 2 4" xfId="18349"/>
    <cellStyle name="Normal 3 2 2 6 2 3 3" xfId="18350"/>
    <cellStyle name="Normal 3 2 2 6 2 3 3 2" xfId="18351"/>
    <cellStyle name="Normal 3 2 2 6 2 3 3 2 2" xfId="18352"/>
    <cellStyle name="Normal 3 2 2 6 2 3 3 3" xfId="18353"/>
    <cellStyle name="Normal 3 2 2 6 2 3 4" xfId="18354"/>
    <cellStyle name="Normal 3 2 2 6 2 3 4 2" xfId="18355"/>
    <cellStyle name="Normal 3 2 2 6 2 3 5" xfId="18356"/>
    <cellStyle name="Normal 3 2 2 6 2 4" xfId="18357"/>
    <cellStyle name="Normal 3 2 2 6 2 4 2" xfId="18358"/>
    <cellStyle name="Normal 3 2 2 6 2 4 2 2" xfId="18359"/>
    <cellStyle name="Normal 3 2 2 6 2 4 2 2 2" xfId="18360"/>
    <cellStyle name="Normal 3 2 2 6 2 4 2 3" xfId="18361"/>
    <cellStyle name="Normal 3 2 2 6 2 4 3" xfId="18362"/>
    <cellStyle name="Normal 3 2 2 6 2 4 3 2" xfId="18363"/>
    <cellStyle name="Normal 3 2 2 6 2 4 4" xfId="18364"/>
    <cellStyle name="Normal 3 2 2 6 2 5" xfId="18365"/>
    <cellStyle name="Normal 3 2 2 6 2 5 2" xfId="18366"/>
    <cellStyle name="Normal 3 2 2 6 2 5 2 2" xfId="18367"/>
    <cellStyle name="Normal 3 2 2 6 2 5 2 2 2" xfId="18368"/>
    <cellStyle name="Normal 3 2 2 6 2 5 2 3" xfId="18369"/>
    <cellStyle name="Normal 3 2 2 6 2 5 3" xfId="18370"/>
    <cellStyle name="Normal 3 2 2 6 2 5 3 2" xfId="18371"/>
    <cellStyle name="Normal 3 2 2 6 2 5 4" xfId="18372"/>
    <cellStyle name="Normal 3 2 2 6 2 6" xfId="18373"/>
    <cellStyle name="Normal 3 2 2 6 2 6 2" xfId="18374"/>
    <cellStyle name="Normal 3 2 2 6 2 6 2 2" xfId="18375"/>
    <cellStyle name="Normal 3 2 2 6 2 6 3" xfId="18376"/>
    <cellStyle name="Normal 3 2 2 6 2 7" xfId="18377"/>
    <cellStyle name="Normal 3 2 2 6 2 7 2" xfId="18378"/>
    <cellStyle name="Normal 3 2 2 6 2 8" xfId="18379"/>
    <cellStyle name="Normal 3 2 2 6 2 8 2" xfId="18380"/>
    <cellStyle name="Normal 3 2 2 6 2 9" xfId="18381"/>
    <cellStyle name="Normal 3 2 2 6 3" xfId="18382"/>
    <cellStyle name="Normal 3 2 2 6 3 2" xfId="18383"/>
    <cellStyle name="Normal 3 2 2 6 3 2 2" xfId="18384"/>
    <cellStyle name="Normal 3 2 2 6 3 2 2 2" xfId="18385"/>
    <cellStyle name="Normal 3 2 2 6 3 2 2 2 2" xfId="18386"/>
    <cellStyle name="Normal 3 2 2 6 3 2 2 2 2 2" xfId="18387"/>
    <cellStyle name="Normal 3 2 2 6 3 2 2 2 3" xfId="18388"/>
    <cellStyle name="Normal 3 2 2 6 3 2 2 3" xfId="18389"/>
    <cellStyle name="Normal 3 2 2 6 3 2 2 3 2" xfId="18390"/>
    <cellStyle name="Normal 3 2 2 6 3 2 2 4" xfId="18391"/>
    <cellStyle name="Normal 3 2 2 6 3 2 3" xfId="18392"/>
    <cellStyle name="Normal 3 2 2 6 3 2 3 2" xfId="18393"/>
    <cellStyle name="Normal 3 2 2 6 3 2 3 2 2" xfId="18394"/>
    <cellStyle name="Normal 3 2 2 6 3 2 3 3" xfId="18395"/>
    <cellStyle name="Normal 3 2 2 6 3 2 4" xfId="18396"/>
    <cellStyle name="Normal 3 2 2 6 3 2 4 2" xfId="18397"/>
    <cellStyle name="Normal 3 2 2 6 3 2 5" xfId="18398"/>
    <cellStyle name="Normal 3 2 2 6 3 3" xfId="18399"/>
    <cellStyle name="Normal 3 2 2 6 3 3 2" xfId="18400"/>
    <cellStyle name="Normal 3 2 2 6 3 3 2 2" xfId="18401"/>
    <cellStyle name="Normal 3 2 2 6 3 3 2 2 2" xfId="18402"/>
    <cellStyle name="Normal 3 2 2 6 3 3 2 3" xfId="18403"/>
    <cellStyle name="Normal 3 2 2 6 3 3 3" xfId="18404"/>
    <cellStyle name="Normal 3 2 2 6 3 3 3 2" xfId="18405"/>
    <cellStyle name="Normal 3 2 2 6 3 3 4" xfId="18406"/>
    <cellStyle name="Normal 3 2 2 6 3 4" xfId="18407"/>
    <cellStyle name="Normal 3 2 2 6 3 4 2" xfId="18408"/>
    <cellStyle name="Normal 3 2 2 6 3 4 2 2" xfId="18409"/>
    <cellStyle name="Normal 3 2 2 6 3 4 2 2 2" xfId="18410"/>
    <cellStyle name="Normal 3 2 2 6 3 4 2 3" xfId="18411"/>
    <cellStyle name="Normal 3 2 2 6 3 4 3" xfId="18412"/>
    <cellStyle name="Normal 3 2 2 6 3 4 3 2" xfId="18413"/>
    <cellStyle name="Normal 3 2 2 6 3 4 4" xfId="18414"/>
    <cellStyle name="Normal 3 2 2 6 3 5" xfId="18415"/>
    <cellStyle name="Normal 3 2 2 6 3 5 2" xfId="18416"/>
    <cellStyle name="Normal 3 2 2 6 3 5 2 2" xfId="18417"/>
    <cellStyle name="Normal 3 2 2 6 3 5 3" xfId="18418"/>
    <cellStyle name="Normal 3 2 2 6 3 6" xfId="18419"/>
    <cellStyle name="Normal 3 2 2 6 3 6 2" xfId="18420"/>
    <cellStyle name="Normal 3 2 2 6 3 7" xfId="18421"/>
    <cellStyle name="Normal 3 2 2 6 3 7 2" xfId="18422"/>
    <cellStyle name="Normal 3 2 2 6 3 8" xfId="18423"/>
    <cellStyle name="Normal 3 2 2 6 4" xfId="18424"/>
    <cellStyle name="Normal 3 2 2 6 4 2" xfId="18425"/>
    <cellStyle name="Normal 3 2 2 6 4 2 2" xfId="18426"/>
    <cellStyle name="Normal 3 2 2 6 4 2 2 2" xfId="18427"/>
    <cellStyle name="Normal 3 2 2 6 4 2 2 2 2" xfId="18428"/>
    <cellStyle name="Normal 3 2 2 6 4 2 2 3" xfId="18429"/>
    <cellStyle name="Normal 3 2 2 6 4 2 3" xfId="18430"/>
    <cellStyle name="Normal 3 2 2 6 4 2 3 2" xfId="18431"/>
    <cellStyle name="Normal 3 2 2 6 4 2 4" xfId="18432"/>
    <cellStyle name="Normal 3 2 2 6 4 3" xfId="18433"/>
    <cellStyle name="Normal 3 2 2 6 4 3 2" xfId="18434"/>
    <cellStyle name="Normal 3 2 2 6 4 3 2 2" xfId="18435"/>
    <cellStyle name="Normal 3 2 2 6 4 3 3" xfId="18436"/>
    <cellStyle name="Normal 3 2 2 6 4 4" xfId="18437"/>
    <cellStyle name="Normal 3 2 2 6 4 4 2" xfId="18438"/>
    <cellStyle name="Normal 3 2 2 6 4 5" xfId="18439"/>
    <cellStyle name="Normal 3 2 2 6 5" xfId="18440"/>
    <cellStyle name="Normal 3 2 2 6 5 2" xfId="18441"/>
    <cellStyle name="Normal 3 2 2 6 5 2 2" xfId="18442"/>
    <cellStyle name="Normal 3 2 2 6 5 2 2 2" xfId="18443"/>
    <cellStyle name="Normal 3 2 2 6 5 2 3" xfId="18444"/>
    <cellStyle name="Normal 3 2 2 6 5 3" xfId="18445"/>
    <cellStyle name="Normal 3 2 2 6 5 3 2" xfId="18446"/>
    <cellStyle name="Normal 3 2 2 6 5 4" xfId="18447"/>
    <cellStyle name="Normal 3 2 2 6 6" xfId="18448"/>
    <cellStyle name="Normal 3 2 2 6 6 2" xfId="18449"/>
    <cellStyle name="Normal 3 2 2 6 6 2 2" xfId="18450"/>
    <cellStyle name="Normal 3 2 2 6 6 2 2 2" xfId="18451"/>
    <cellStyle name="Normal 3 2 2 6 6 2 3" xfId="18452"/>
    <cellStyle name="Normal 3 2 2 6 6 3" xfId="18453"/>
    <cellStyle name="Normal 3 2 2 6 6 3 2" xfId="18454"/>
    <cellStyle name="Normal 3 2 2 6 6 4" xfId="18455"/>
    <cellStyle name="Normal 3 2 2 6 7" xfId="18456"/>
    <cellStyle name="Normal 3 2 2 6 7 2" xfId="18457"/>
    <cellStyle name="Normal 3 2 2 6 7 2 2" xfId="18458"/>
    <cellStyle name="Normal 3 2 2 6 7 3" xfId="18459"/>
    <cellStyle name="Normal 3 2 2 6 8" xfId="18460"/>
    <cellStyle name="Normal 3 2 2 6 8 2" xfId="18461"/>
    <cellStyle name="Normal 3 2 2 6 9" xfId="18462"/>
    <cellStyle name="Normal 3 2 2 6 9 2" xfId="18463"/>
    <cellStyle name="Normal 3 2 2 7" xfId="18464"/>
    <cellStyle name="Normal 3 2 2 7 10" xfId="18465"/>
    <cellStyle name="Normal 3 2 2 7 2" xfId="18466"/>
    <cellStyle name="Normal 3 2 2 7 2 2" xfId="18467"/>
    <cellStyle name="Normal 3 2 2 7 2 2 2" xfId="18468"/>
    <cellStyle name="Normal 3 2 2 7 2 2 2 2" xfId="18469"/>
    <cellStyle name="Normal 3 2 2 7 2 2 2 2 2" xfId="18470"/>
    <cellStyle name="Normal 3 2 2 7 2 2 2 2 2 2" xfId="18471"/>
    <cellStyle name="Normal 3 2 2 7 2 2 2 2 2 2 2" xfId="18472"/>
    <cellStyle name="Normal 3 2 2 7 2 2 2 2 2 3" xfId="18473"/>
    <cellStyle name="Normal 3 2 2 7 2 2 2 2 3" xfId="18474"/>
    <cellStyle name="Normal 3 2 2 7 2 2 2 2 3 2" xfId="18475"/>
    <cellStyle name="Normal 3 2 2 7 2 2 2 2 4" xfId="18476"/>
    <cellStyle name="Normal 3 2 2 7 2 2 2 3" xfId="18477"/>
    <cellStyle name="Normal 3 2 2 7 2 2 2 3 2" xfId="18478"/>
    <cellStyle name="Normal 3 2 2 7 2 2 2 3 2 2" xfId="18479"/>
    <cellStyle name="Normal 3 2 2 7 2 2 2 3 3" xfId="18480"/>
    <cellStyle name="Normal 3 2 2 7 2 2 2 4" xfId="18481"/>
    <cellStyle name="Normal 3 2 2 7 2 2 2 4 2" xfId="18482"/>
    <cellStyle name="Normal 3 2 2 7 2 2 2 5" xfId="18483"/>
    <cellStyle name="Normal 3 2 2 7 2 2 3" xfId="18484"/>
    <cellStyle name="Normal 3 2 2 7 2 2 3 2" xfId="18485"/>
    <cellStyle name="Normal 3 2 2 7 2 2 3 2 2" xfId="18486"/>
    <cellStyle name="Normal 3 2 2 7 2 2 3 2 2 2" xfId="18487"/>
    <cellStyle name="Normal 3 2 2 7 2 2 3 2 3" xfId="18488"/>
    <cellStyle name="Normal 3 2 2 7 2 2 3 3" xfId="18489"/>
    <cellStyle name="Normal 3 2 2 7 2 2 3 3 2" xfId="18490"/>
    <cellStyle name="Normal 3 2 2 7 2 2 3 4" xfId="18491"/>
    <cellStyle name="Normal 3 2 2 7 2 2 4" xfId="18492"/>
    <cellStyle name="Normal 3 2 2 7 2 2 4 2" xfId="18493"/>
    <cellStyle name="Normal 3 2 2 7 2 2 4 2 2" xfId="18494"/>
    <cellStyle name="Normal 3 2 2 7 2 2 4 2 2 2" xfId="18495"/>
    <cellStyle name="Normal 3 2 2 7 2 2 4 2 3" xfId="18496"/>
    <cellStyle name="Normal 3 2 2 7 2 2 4 3" xfId="18497"/>
    <cellStyle name="Normal 3 2 2 7 2 2 4 3 2" xfId="18498"/>
    <cellStyle name="Normal 3 2 2 7 2 2 4 4" xfId="18499"/>
    <cellStyle name="Normal 3 2 2 7 2 2 5" xfId="18500"/>
    <cellStyle name="Normal 3 2 2 7 2 2 5 2" xfId="18501"/>
    <cellStyle name="Normal 3 2 2 7 2 2 5 2 2" xfId="18502"/>
    <cellStyle name="Normal 3 2 2 7 2 2 5 3" xfId="18503"/>
    <cellStyle name="Normal 3 2 2 7 2 2 6" xfId="18504"/>
    <cellStyle name="Normal 3 2 2 7 2 2 6 2" xfId="18505"/>
    <cellStyle name="Normal 3 2 2 7 2 2 7" xfId="18506"/>
    <cellStyle name="Normal 3 2 2 7 2 2 7 2" xfId="18507"/>
    <cellStyle name="Normal 3 2 2 7 2 2 8" xfId="18508"/>
    <cellStyle name="Normal 3 2 2 7 2 3" xfId="18509"/>
    <cellStyle name="Normal 3 2 2 7 2 3 2" xfId="18510"/>
    <cellStyle name="Normal 3 2 2 7 2 3 2 2" xfId="18511"/>
    <cellStyle name="Normal 3 2 2 7 2 3 2 2 2" xfId="18512"/>
    <cellStyle name="Normal 3 2 2 7 2 3 2 2 2 2" xfId="18513"/>
    <cellStyle name="Normal 3 2 2 7 2 3 2 2 3" xfId="18514"/>
    <cellStyle name="Normal 3 2 2 7 2 3 2 3" xfId="18515"/>
    <cellStyle name="Normal 3 2 2 7 2 3 2 3 2" xfId="18516"/>
    <cellStyle name="Normal 3 2 2 7 2 3 2 4" xfId="18517"/>
    <cellStyle name="Normal 3 2 2 7 2 3 3" xfId="18518"/>
    <cellStyle name="Normal 3 2 2 7 2 3 3 2" xfId="18519"/>
    <cellStyle name="Normal 3 2 2 7 2 3 3 2 2" xfId="18520"/>
    <cellStyle name="Normal 3 2 2 7 2 3 3 3" xfId="18521"/>
    <cellStyle name="Normal 3 2 2 7 2 3 4" xfId="18522"/>
    <cellStyle name="Normal 3 2 2 7 2 3 4 2" xfId="18523"/>
    <cellStyle name="Normal 3 2 2 7 2 3 5" xfId="18524"/>
    <cellStyle name="Normal 3 2 2 7 2 4" xfId="18525"/>
    <cellStyle name="Normal 3 2 2 7 2 4 2" xfId="18526"/>
    <cellStyle name="Normal 3 2 2 7 2 4 2 2" xfId="18527"/>
    <cellStyle name="Normal 3 2 2 7 2 4 2 2 2" xfId="18528"/>
    <cellStyle name="Normal 3 2 2 7 2 4 2 3" xfId="18529"/>
    <cellStyle name="Normal 3 2 2 7 2 4 3" xfId="18530"/>
    <cellStyle name="Normal 3 2 2 7 2 4 3 2" xfId="18531"/>
    <cellStyle name="Normal 3 2 2 7 2 4 4" xfId="18532"/>
    <cellStyle name="Normal 3 2 2 7 2 5" xfId="18533"/>
    <cellStyle name="Normal 3 2 2 7 2 5 2" xfId="18534"/>
    <cellStyle name="Normal 3 2 2 7 2 5 2 2" xfId="18535"/>
    <cellStyle name="Normal 3 2 2 7 2 5 2 2 2" xfId="18536"/>
    <cellStyle name="Normal 3 2 2 7 2 5 2 3" xfId="18537"/>
    <cellStyle name="Normal 3 2 2 7 2 5 3" xfId="18538"/>
    <cellStyle name="Normal 3 2 2 7 2 5 3 2" xfId="18539"/>
    <cellStyle name="Normal 3 2 2 7 2 5 4" xfId="18540"/>
    <cellStyle name="Normal 3 2 2 7 2 6" xfId="18541"/>
    <cellStyle name="Normal 3 2 2 7 2 6 2" xfId="18542"/>
    <cellStyle name="Normal 3 2 2 7 2 6 2 2" xfId="18543"/>
    <cellStyle name="Normal 3 2 2 7 2 6 3" xfId="18544"/>
    <cellStyle name="Normal 3 2 2 7 2 7" xfId="18545"/>
    <cellStyle name="Normal 3 2 2 7 2 7 2" xfId="18546"/>
    <cellStyle name="Normal 3 2 2 7 2 8" xfId="18547"/>
    <cellStyle name="Normal 3 2 2 7 2 8 2" xfId="18548"/>
    <cellStyle name="Normal 3 2 2 7 2 9" xfId="18549"/>
    <cellStyle name="Normal 3 2 2 7 3" xfId="18550"/>
    <cellStyle name="Normal 3 2 2 7 3 2" xfId="18551"/>
    <cellStyle name="Normal 3 2 2 7 3 2 2" xfId="18552"/>
    <cellStyle name="Normal 3 2 2 7 3 2 2 2" xfId="18553"/>
    <cellStyle name="Normal 3 2 2 7 3 2 2 2 2" xfId="18554"/>
    <cellStyle name="Normal 3 2 2 7 3 2 2 2 2 2" xfId="18555"/>
    <cellStyle name="Normal 3 2 2 7 3 2 2 2 3" xfId="18556"/>
    <cellStyle name="Normal 3 2 2 7 3 2 2 3" xfId="18557"/>
    <cellStyle name="Normal 3 2 2 7 3 2 2 3 2" xfId="18558"/>
    <cellStyle name="Normal 3 2 2 7 3 2 2 4" xfId="18559"/>
    <cellStyle name="Normal 3 2 2 7 3 2 3" xfId="18560"/>
    <cellStyle name="Normal 3 2 2 7 3 2 3 2" xfId="18561"/>
    <cellStyle name="Normal 3 2 2 7 3 2 3 2 2" xfId="18562"/>
    <cellStyle name="Normal 3 2 2 7 3 2 3 3" xfId="18563"/>
    <cellStyle name="Normal 3 2 2 7 3 2 4" xfId="18564"/>
    <cellStyle name="Normal 3 2 2 7 3 2 4 2" xfId="18565"/>
    <cellStyle name="Normal 3 2 2 7 3 2 5" xfId="18566"/>
    <cellStyle name="Normal 3 2 2 7 3 3" xfId="18567"/>
    <cellStyle name="Normal 3 2 2 7 3 3 2" xfId="18568"/>
    <cellStyle name="Normal 3 2 2 7 3 3 2 2" xfId="18569"/>
    <cellStyle name="Normal 3 2 2 7 3 3 2 2 2" xfId="18570"/>
    <cellStyle name="Normal 3 2 2 7 3 3 2 3" xfId="18571"/>
    <cellStyle name="Normal 3 2 2 7 3 3 3" xfId="18572"/>
    <cellStyle name="Normal 3 2 2 7 3 3 3 2" xfId="18573"/>
    <cellStyle name="Normal 3 2 2 7 3 3 4" xfId="18574"/>
    <cellStyle name="Normal 3 2 2 7 3 4" xfId="18575"/>
    <cellStyle name="Normal 3 2 2 7 3 4 2" xfId="18576"/>
    <cellStyle name="Normal 3 2 2 7 3 4 2 2" xfId="18577"/>
    <cellStyle name="Normal 3 2 2 7 3 4 2 2 2" xfId="18578"/>
    <cellStyle name="Normal 3 2 2 7 3 4 2 3" xfId="18579"/>
    <cellStyle name="Normal 3 2 2 7 3 4 3" xfId="18580"/>
    <cellStyle name="Normal 3 2 2 7 3 4 3 2" xfId="18581"/>
    <cellStyle name="Normal 3 2 2 7 3 4 4" xfId="18582"/>
    <cellStyle name="Normal 3 2 2 7 3 5" xfId="18583"/>
    <cellStyle name="Normal 3 2 2 7 3 5 2" xfId="18584"/>
    <cellStyle name="Normal 3 2 2 7 3 5 2 2" xfId="18585"/>
    <cellStyle name="Normal 3 2 2 7 3 5 3" xfId="18586"/>
    <cellStyle name="Normal 3 2 2 7 3 6" xfId="18587"/>
    <cellStyle name="Normal 3 2 2 7 3 6 2" xfId="18588"/>
    <cellStyle name="Normal 3 2 2 7 3 7" xfId="18589"/>
    <cellStyle name="Normal 3 2 2 7 3 7 2" xfId="18590"/>
    <cellStyle name="Normal 3 2 2 7 3 8" xfId="18591"/>
    <cellStyle name="Normal 3 2 2 7 4" xfId="18592"/>
    <cellStyle name="Normal 3 2 2 7 4 2" xfId="18593"/>
    <cellStyle name="Normal 3 2 2 7 4 2 2" xfId="18594"/>
    <cellStyle name="Normal 3 2 2 7 4 2 2 2" xfId="18595"/>
    <cellStyle name="Normal 3 2 2 7 4 2 2 2 2" xfId="18596"/>
    <cellStyle name="Normal 3 2 2 7 4 2 2 3" xfId="18597"/>
    <cellStyle name="Normal 3 2 2 7 4 2 3" xfId="18598"/>
    <cellStyle name="Normal 3 2 2 7 4 2 3 2" xfId="18599"/>
    <cellStyle name="Normal 3 2 2 7 4 2 4" xfId="18600"/>
    <cellStyle name="Normal 3 2 2 7 4 3" xfId="18601"/>
    <cellStyle name="Normal 3 2 2 7 4 3 2" xfId="18602"/>
    <cellStyle name="Normal 3 2 2 7 4 3 2 2" xfId="18603"/>
    <cellStyle name="Normal 3 2 2 7 4 3 3" xfId="18604"/>
    <cellStyle name="Normal 3 2 2 7 4 4" xfId="18605"/>
    <cellStyle name="Normal 3 2 2 7 4 4 2" xfId="18606"/>
    <cellStyle name="Normal 3 2 2 7 4 5" xfId="18607"/>
    <cellStyle name="Normal 3 2 2 7 5" xfId="18608"/>
    <cellStyle name="Normal 3 2 2 7 5 2" xfId="18609"/>
    <cellStyle name="Normal 3 2 2 7 5 2 2" xfId="18610"/>
    <cellStyle name="Normal 3 2 2 7 5 2 2 2" xfId="18611"/>
    <cellStyle name="Normal 3 2 2 7 5 2 3" xfId="18612"/>
    <cellStyle name="Normal 3 2 2 7 5 3" xfId="18613"/>
    <cellStyle name="Normal 3 2 2 7 5 3 2" xfId="18614"/>
    <cellStyle name="Normal 3 2 2 7 5 4" xfId="18615"/>
    <cellStyle name="Normal 3 2 2 7 6" xfId="18616"/>
    <cellStyle name="Normal 3 2 2 7 6 2" xfId="18617"/>
    <cellStyle name="Normal 3 2 2 7 6 2 2" xfId="18618"/>
    <cellStyle name="Normal 3 2 2 7 6 2 2 2" xfId="18619"/>
    <cellStyle name="Normal 3 2 2 7 6 2 3" xfId="18620"/>
    <cellStyle name="Normal 3 2 2 7 6 3" xfId="18621"/>
    <cellStyle name="Normal 3 2 2 7 6 3 2" xfId="18622"/>
    <cellStyle name="Normal 3 2 2 7 6 4" xfId="18623"/>
    <cellStyle name="Normal 3 2 2 7 7" xfId="18624"/>
    <cellStyle name="Normal 3 2 2 7 7 2" xfId="18625"/>
    <cellStyle name="Normal 3 2 2 7 7 2 2" xfId="18626"/>
    <cellStyle name="Normal 3 2 2 7 7 3" xfId="18627"/>
    <cellStyle name="Normal 3 2 2 7 8" xfId="18628"/>
    <cellStyle name="Normal 3 2 2 7 8 2" xfId="18629"/>
    <cellStyle name="Normal 3 2 2 7 9" xfId="18630"/>
    <cellStyle name="Normal 3 2 2 7 9 2" xfId="18631"/>
    <cellStyle name="Normal 3 2 2 8" xfId="18632"/>
    <cellStyle name="Normal 3 2 2 8 2" xfId="18633"/>
    <cellStyle name="Normal 3 2 2 8 2 2" xfId="18634"/>
    <cellStyle name="Normal 3 2 2 8 2 2 2" xfId="18635"/>
    <cellStyle name="Normal 3 2 2 8 2 2 2 2" xfId="18636"/>
    <cellStyle name="Normal 3 2 2 8 2 2 2 2 2" xfId="18637"/>
    <cellStyle name="Normal 3 2 2 8 2 2 2 2 2 2" xfId="18638"/>
    <cellStyle name="Normal 3 2 2 8 2 2 2 2 3" xfId="18639"/>
    <cellStyle name="Normal 3 2 2 8 2 2 2 3" xfId="18640"/>
    <cellStyle name="Normal 3 2 2 8 2 2 2 3 2" xfId="18641"/>
    <cellStyle name="Normal 3 2 2 8 2 2 2 4" xfId="18642"/>
    <cellStyle name="Normal 3 2 2 8 2 2 3" xfId="18643"/>
    <cellStyle name="Normal 3 2 2 8 2 2 3 2" xfId="18644"/>
    <cellStyle name="Normal 3 2 2 8 2 2 3 2 2" xfId="18645"/>
    <cellStyle name="Normal 3 2 2 8 2 2 3 3" xfId="18646"/>
    <cellStyle name="Normal 3 2 2 8 2 2 4" xfId="18647"/>
    <cellStyle name="Normal 3 2 2 8 2 2 4 2" xfId="18648"/>
    <cellStyle name="Normal 3 2 2 8 2 2 5" xfId="18649"/>
    <cellStyle name="Normal 3 2 2 8 2 3" xfId="18650"/>
    <cellStyle name="Normal 3 2 2 8 2 3 2" xfId="18651"/>
    <cellStyle name="Normal 3 2 2 8 2 3 2 2" xfId="18652"/>
    <cellStyle name="Normal 3 2 2 8 2 3 2 2 2" xfId="18653"/>
    <cellStyle name="Normal 3 2 2 8 2 3 2 3" xfId="18654"/>
    <cellStyle name="Normal 3 2 2 8 2 3 3" xfId="18655"/>
    <cellStyle name="Normal 3 2 2 8 2 3 3 2" xfId="18656"/>
    <cellStyle name="Normal 3 2 2 8 2 3 4" xfId="18657"/>
    <cellStyle name="Normal 3 2 2 8 2 4" xfId="18658"/>
    <cellStyle name="Normal 3 2 2 8 2 4 2" xfId="18659"/>
    <cellStyle name="Normal 3 2 2 8 2 4 2 2" xfId="18660"/>
    <cellStyle name="Normal 3 2 2 8 2 4 2 2 2" xfId="18661"/>
    <cellStyle name="Normal 3 2 2 8 2 4 2 3" xfId="18662"/>
    <cellStyle name="Normal 3 2 2 8 2 4 3" xfId="18663"/>
    <cellStyle name="Normal 3 2 2 8 2 4 3 2" xfId="18664"/>
    <cellStyle name="Normal 3 2 2 8 2 4 4" xfId="18665"/>
    <cellStyle name="Normal 3 2 2 8 2 5" xfId="18666"/>
    <cellStyle name="Normal 3 2 2 8 2 5 2" xfId="18667"/>
    <cellStyle name="Normal 3 2 2 8 2 5 2 2" xfId="18668"/>
    <cellStyle name="Normal 3 2 2 8 2 5 3" xfId="18669"/>
    <cellStyle name="Normal 3 2 2 8 2 6" xfId="18670"/>
    <cellStyle name="Normal 3 2 2 8 2 6 2" xfId="18671"/>
    <cellStyle name="Normal 3 2 2 8 2 7" xfId="18672"/>
    <cellStyle name="Normal 3 2 2 8 2 7 2" xfId="18673"/>
    <cellStyle name="Normal 3 2 2 8 2 8" xfId="18674"/>
    <cellStyle name="Normal 3 2 2 8 3" xfId="18675"/>
    <cellStyle name="Normal 3 2 2 8 3 2" xfId="18676"/>
    <cellStyle name="Normal 3 2 2 8 3 2 2" xfId="18677"/>
    <cellStyle name="Normal 3 2 2 8 3 2 2 2" xfId="18678"/>
    <cellStyle name="Normal 3 2 2 8 3 2 2 2 2" xfId="18679"/>
    <cellStyle name="Normal 3 2 2 8 3 2 2 3" xfId="18680"/>
    <cellStyle name="Normal 3 2 2 8 3 2 3" xfId="18681"/>
    <cellStyle name="Normal 3 2 2 8 3 2 3 2" xfId="18682"/>
    <cellStyle name="Normal 3 2 2 8 3 2 4" xfId="18683"/>
    <cellStyle name="Normal 3 2 2 8 3 3" xfId="18684"/>
    <cellStyle name="Normal 3 2 2 8 3 3 2" xfId="18685"/>
    <cellStyle name="Normal 3 2 2 8 3 3 2 2" xfId="18686"/>
    <cellStyle name="Normal 3 2 2 8 3 3 3" xfId="18687"/>
    <cellStyle name="Normal 3 2 2 8 3 4" xfId="18688"/>
    <cellStyle name="Normal 3 2 2 8 3 4 2" xfId="18689"/>
    <cellStyle name="Normal 3 2 2 8 3 5" xfId="18690"/>
    <cellStyle name="Normal 3 2 2 8 4" xfId="18691"/>
    <cellStyle name="Normal 3 2 2 8 4 2" xfId="18692"/>
    <cellStyle name="Normal 3 2 2 8 4 2 2" xfId="18693"/>
    <cellStyle name="Normal 3 2 2 8 4 2 2 2" xfId="18694"/>
    <cellStyle name="Normal 3 2 2 8 4 2 3" xfId="18695"/>
    <cellStyle name="Normal 3 2 2 8 4 3" xfId="18696"/>
    <cellStyle name="Normal 3 2 2 8 4 3 2" xfId="18697"/>
    <cellStyle name="Normal 3 2 2 8 4 4" xfId="18698"/>
    <cellStyle name="Normal 3 2 2 8 5" xfId="18699"/>
    <cellStyle name="Normal 3 2 2 8 5 2" xfId="18700"/>
    <cellStyle name="Normal 3 2 2 8 5 2 2" xfId="18701"/>
    <cellStyle name="Normal 3 2 2 8 5 2 2 2" xfId="18702"/>
    <cellStyle name="Normal 3 2 2 8 5 2 3" xfId="18703"/>
    <cellStyle name="Normal 3 2 2 8 5 3" xfId="18704"/>
    <cellStyle name="Normal 3 2 2 8 5 3 2" xfId="18705"/>
    <cellStyle name="Normal 3 2 2 8 5 4" xfId="18706"/>
    <cellStyle name="Normal 3 2 2 8 6" xfId="18707"/>
    <cellStyle name="Normal 3 2 2 8 6 2" xfId="18708"/>
    <cellStyle name="Normal 3 2 2 8 6 2 2" xfId="18709"/>
    <cellStyle name="Normal 3 2 2 8 6 3" xfId="18710"/>
    <cellStyle name="Normal 3 2 2 8 7" xfId="18711"/>
    <cellStyle name="Normal 3 2 2 8 7 2" xfId="18712"/>
    <cellStyle name="Normal 3 2 2 8 8" xfId="18713"/>
    <cellStyle name="Normal 3 2 2 8 8 2" xfId="18714"/>
    <cellStyle name="Normal 3 2 2 8 9" xfId="18715"/>
    <cellStyle name="Normal 3 2 2 9" xfId="18716"/>
    <cellStyle name="Normal 3 2 2 9 2" xfId="18717"/>
    <cellStyle name="Normal 3 2 2 9 2 2" xfId="18718"/>
    <cellStyle name="Normal 3 2 2 9 2 2 2" xfId="18719"/>
    <cellStyle name="Normal 3 2 2 9 2 2 2 2" xfId="18720"/>
    <cellStyle name="Normal 3 2 2 9 2 2 2 2 2" xfId="18721"/>
    <cellStyle name="Normal 3 2 2 9 2 2 2 3" xfId="18722"/>
    <cellStyle name="Normal 3 2 2 9 2 2 3" xfId="18723"/>
    <cellStyle name="Normal 3 2 2 9 2 2 3 2" xfId="18724"/>
    <cellStyle name="Normal 3 2 2 9 2 2 4" xfId="18725"/>
    <cellStyle name="Normal 3 2 2 9 2 3" xfId="18726"/>
    <cellStyle name="Normal 3 2 2 9 2 3 2" xfId="18727"/>
    <cellStyle name="Normal 3 2 2 9 2 3 2 2" xfId="18728"/>
    <cellStyle name="Normal 3 2 2 9 2 3 3" xfId="18729"/>
    <cellStyle name="Normal 3 2 2 9 2 4" xfId="18730"/>
    <cellStyle name="Normal 3 2 2 9 2 4 2" xfId="18731"/>
    <cellStyle name="Normal 3 2 2 9 2 5" xfId="18732"/>
    <cellStyle name="Normal 3 2 2 9 3" xfId="18733"/>
    <cellStyle name="Normal 3 2 2 9 3 2" xfId="18734"/>
    <cellStyle name="Normal 3 2 2 9 3 2 2" xfId="18735"/>
    <cellStyle name="Normal 3 2 2 9 3 2 2 2" xfId="18736"/>
    <cellStyle name="Normal 3 2 2 9 3 2 3" xfId="18737"/>
    <cellStyle name="Normal 3 2 2 9 3 3" xfId="18738"/>
    <cellStyle name="Normal 3 2 2 9 3 3 2" xfId="18739"/>
    <cellStyle name="Normal 3 2 2 9 3 4" xfId="18740"/>
    <cellStyle name="Normal 3 2 2 9 4" xfId="18741"/>
    <cellStyle name="Normal 3 2 2 9 4 2" xfId="18742"/>
    <cellStyle name="Normal 3 2 2 9 4 2 2" xfId="18743"/>
    <cellStyle name="Normal 3 2 2 9 4 2 2 2" xfId="18744"/>
    <cellStyle name="Normal 3 2 2 9 4 2 3" xfId="18745"/>
    <cellStyle name="Normal 3 2 2 9 4 3" xfId="18746"/>
    <cellStyle name="Normal 3 2 2 9 4 3 2" xfId="18747"/>
    <cellStyle name="Normal 3 2 2 9 4 4" xfId="18748"/>
    <cellStyle name="Normal 3 2 2 9 5" xfId="18749"/>
    <cellStyle name="Normal 3 2 2 9 5 2" xfId="18750"/>
    <cellStyle name="Normal 3 2 2 9 5 2 2" xfId="18751"/>
    <cellStyle name="Normal 3 2 2 9 5 3" xfId="18752"/>
    <cellStyle name="Normal 3 2 2 9 6" xfId="18753"/>
    <cellStyle name="Normal 3 2 2 9 6 2" xfId="18754"/>
    <cellStyle name="Normal 3 2 2 9 7" xfId="18755"/>
    <cellStyle name="Normal 3 2 2 9 7 2" xfId="18756"/>
    <cellStyle name="Normal 3 2 2 9 8" xfId="18757"/>
    <cellStyle name="Normal 3 2 2_Sheet1" xfId="18758"/>
    <cellStyle name="Normal 3 2 20" xfId="18759"/>
    <cellStyle name="Normal 3 2 20 2" xfId="18760"/>
    <cellStyle name="Normal 3 2 21" xfId="18761"/>
    <cellStyle name="Normal 3 2 22" xfId="18762"/>
    <cellStyle name="Normal 3 2 3" xfId="18763"/>
    <cellStyle name="Normal 3 2 3 10" xfId="18764"/>
    <cellStyle name="Normal 3 2 3 10 2" xfId="18765"/>
    <cellStyle name="Normal 3 2 3 10 2 2" xfId="18766"/>
    <cellStyle name="Normal 3 2 3 10 2 2 2" xfId="18767"/>
    <cellStyle name="Normal 3 2 3 10 2 2 2 2" xfId="18768"/>
    <cellStyle name="Normal 3 2 3 10 2 2 2 2 2" xfId="18769"/>
    <cellStyle name="Normal 3 2 3 10 2 2 2 3" xfId="18770"/>
    <cellStyle name="Normal 3 2 3 10 2 2 3" xfId="18771"/>
    <cellStyle name="Normal 3 2 3 10 2 2 3 2" xfId="18772"/>
    <cellStyle name="Normal 3 2 3 10 2 2 4" xfId="18773"/>
    <cellStyle name="Normal 3 2 3 10 2 3" xfId="18774"/>
    <cellStyle name="Normal 3 2 3 10 2 3 2" xfId="18775"/>
    <cellStyle name="Normal 3 2 3 10 2 3 2 2" xfId="18776"/>
    <cellStyle name="Normal 3 2 3 10 2 3 3" xfId="18777"/>
    <cellStyle name="Normal 3 2 3 10 2 4" xfId="18778"/>
    <cellStyle name="Normal 3 2 3 10 2 4 2" xfId="18779"/>
    <cellStyle name="Normal 3 2 3 10 2 5" xfId="18780"/>
    <cellStyle name="Normal 3 2 3 10 3" xfId="18781"/>
    <cellStyle name="Normal 3 2 3 10 3 2" xfId="18782"/>
    <cellStyle name="Normal 3 2 3 10 3 2 2" xfId="18783"/>
    <cellStyle name="Normal 3 2 3 10 3 2 2 2" xfId="18784"/>
    <cellStyle name="Normal 3 2 3 10 3 2 3" xfId="18785"/>
    <cellStyle name="Normal 3 2 3 10 3 3" xfId="18786"/>
    <cellStyle name="Normal 3 2 3 10 3 3 2" xfId="18787"/>
    <cellStyle name="Normal 3 2 3 10 3 4" xfId="18788"/>
    <cellStyle name="Normal 3 2 3 10 4" xfId="18789"/>
    <cellStyle name="Normal 3 2 3 10 4 2" xfId="18790"/>
    <cellStyle name="Normal 3 2 3 10 4 2 2" xfId="18791"/>
    <cellStyle name="Normal 3 2 3 10 4 3" xfId="18792"/>
    <cellStyle name="Normal 3 2 3 10 5" xfId="18793"/>
    <cellStyle name="Normal 3 2 3 10 5 2" xfId="18794"/>
    <cellStyle name="Normal 3 2 3 10 6" xfId="18795"/>
    <cellStyle name="Normal 3 2 3 11" xfId="18796"/>
    <cellStyle name="Normal 3 2 3 11 2" xfId="18797"/>
    <cellStyle name="Normal 3 2 3 11 2 2" xfId="18798"/>
    <cellStyle name="Normal 3 2 3 11 2 2 2" xfId="18799"/>
    <cellStyle name="Normal 3 2 3 11 2 2 2 2" xfId="18800"/>
    <cellStyle name="Normal 3 2 3 11 2 2 2 2 2" xfId="18801"/>
    <cellStyle name="Normal 3 2 3 11 2 2 2 3" xfId="18802"/>
    <cellStyle name="Normal 3 2 3 11 2 2 3" xfId="18803"/>
    <cellStyle name="Normal 3 2 3 11 2 2 3 2" xfId="18804"/>
    <cellStyle name="Normal 3 2 3 11 2 2 4" xfId="18805"/>
    <cellStyle name="Normal 3 2 3 11 2 3" xfId="18806"/>
    <cellStyle name="Normal 3 2 3 11 2 3 2" xfId="18807"/>
    <cellStyle name="Normal 3 2 3 11 2 3 2 2" xfId="18808"/>
    <cellStyle name="Normal 3 2 3 11 2 3 3" xfId="18809"/>
    <cellStyle name="Normal 3 2 3 11 2 4" xfId="18810"/>
    <cellStyle name="Normal 3 2 3 11 2 4 2" xfId="18811"/>
    <cellStyle name="Normal 3 2 3 11 2 5" xfId="18812"/>
    <cellStyle name="Normal 3 2 3 11 3" xfId="18813"/>
    <cellStyle name="Normal 3 2 3 11 3 2" xfId="18814"/>
    <cellStyle name="Normal 3 2 3 11 3 2 2" xfId="18815"/>
    <cellStyle name="Normal 3 2 3 11 3 2 2 2" xfId="18816"/>
    <cellStyle name="Normal 3 2 3 11 3 2 3" xfId="18817"/>
    <cellStyle name="Normal 3 2 3 11 3 3" xfId="18818"/>
    <cellStyle name="Normal 3 2 3 11 3 3 2" xfId="18819"/>
    <cellStyle name="Normal 3 2 3 11 3 4" xfId="18820"/>
    <cellStyle name="Normal 3 2 3 11 4" xfId="18821"/>
    <cellStyle name="Normal 3 2 3 11 4 2" xfId="18822"/>
    <cellStyle name="Normal 3 2 3 11 4 2 2" xfId="18823"/>
    <cellStyle name="Normal 3 2 3 11 4 3" xfId="18824"/>
    <cellStyle name="Normal 3 2 3 11 5" xfId="18825"/>
    <cellStyle name="Normal 3 2 3 11 5 2" xfId="18826"/>
    <cellStyle name="Normal 3 2 3 11 6" xfId="18827"/>
    <cellStyle name="Normal 3 2 3 12" xfId="18828"/>
    <cellStyle name="Normal 3 2 3 12 2" xfId="18829"/>
    <cellStyle name="Normal 3 2 3 12 2 2" xfId="18830"/>
    <cellStyle name="Normal 3 2 3 12 2 2 2" xfId="18831"/>
    <cellStyle name="Normal 3 2 3 12 2 2 2 2" xfId="18832"/>
    <cellStyle name="Normal 3 2 3 12 2 2 3" xfId="18833"/>
    <cellStyle name="Normal 3 2 3 12 2 3" xfId="18834"/>
    <cellStyle name="Normal 3 2 3 12 2 3 2" xfId="18835"/>
    <cellStyle name="Normal 3 2 3 12 2 4" xfId="18836"/>
    <cellStyle name="Normal 3 2 3 12 3" xfId="18837"/>
    <cellStyle name="Normal 3 2 3 12 3 2" xfId="18838"/>
    <cellStyle name="Normal 3 2 3 12 3 2 2" xfId="18839"/>
    <cellStyle name="Normal 3 2 3 12 3 3" xfId="18840"/>
    <cellStyle name="Normal 3 2 3 12 4" xfId="18841"/>
    <cellStyle name="Normal 3 2 3 12 4 2" xfId="18842"/>
    <cellStyle name="Normal 3 2 3 12 5" xfId="18843"/>
    <cellStyle name="Normal 3 2 3 13" xfId="18844"/>
    <cellStyle name="Normal 3 2 3 13 2" xfId="18845"/>
    <cellStyle name="Normal 3 2 3 13 2 2" xfId="18846"/>
    <cellStyle name="Normal 3 2 3 13 2 2 2" xfId="18847"/>
    <cellStyle name="Normal 3 2 3 13 2 3" xfId="18848"/>
    <cellStyle name="Normal 3 2 3 13 3" xfId="18849"/>
    <cellStyle name="Normal 3 2 3 13 3 2" xfId="18850"/>
    <cellStyle name="Normal 3 2 3 13 4" xfId="18851"/>
    <cellStyle name="Normal 3 2 3 14" xfId="18852"/>
    <cellStyle name="Normal 3 2 3 14 2" xfId="18853"/>
    <cellStyle name="Normal 3 2 3 14 2 2" xfId="18854"/>
    <cellStyle name="Normal 3 2 3 14 2 2 2" xfId="18855"/>
    <cellStyle name="Normal 3 2 3 14 2 3" xfId="18856"/>
    <cellStyle name="Normal 3 2 3 14 3" xfId="18857"/>
    <cellStyle name="Normal 3 2 3 14 3 2" xfId="18858"/>
    <cellStyle name="Normal 3 2 3 14 4" xfId="18859"/>
    <cellStyle name="Normal 3 2 3 15" xfId="18860"/>
    <cellStyle name="Normal 3 2 3 15 2" xfId="18861"/>
    <cellStyle name="Normal 3 2 3 15 2 2" xfId="18862"/>
    <cellStyle name="Normal 3 2 3 15 2 2 2" xfId="18863"/>
    <cellStyle name="Normal 3 2 3 15 2 3" xfId="18864"/>
    <cellStyle name="Normal 3 2 3 15 3" xfId="18865"/>
    <cellStyle name="Normal 3 2 3 15 3 2" xfId="18866"/>
    <cellStyle name="Normal 3 2 3 15 4" xfId="18867"/>
    <cellStyle name="Normal 3 2 3 16" xfId="18868"/>
    <cellStyle name="Normal 3 2 3 16 2" xfId="18869"/>
    <cellStyle name="Normal 3 2 3 16 2 2" xfId="18870"/>
    <cellStyle name="Normal 3 2 3 16 3" xfId="18871"/>
    <cellStyle name="Normal 3 2 3 17" xfId="18872"/>
    <cellStyle name="Normal 3 2 3 17 2" xfId="18873"/>
    <cellStyle name="Normal 3 2 3 18" xfId="18874"/>
    <cellStyle name="Normal 3 2 3 18 2" xfId="18875"/>
    <cellStyle name="Normal 3 2 3 19" xfId="18876"/>
    <cellStyle name="Normal 3 2 3 2" xfId="18877"/>
    <cellStyle name="Normal 3 2 3 2 10" xfId="18878"/>
    <cellStyle name="Normal 3 2 3 2 10 2" xfId="18879"/>
    <cellStyle name="Normal 3 2 3 2 10 2 2" xfId="18880"/>
    <cellStyle name="Normal 3 2 3 2 10 2 2 2" xfId="18881"/>
    <cellStyle name="Normal 3 2 3 2 10 2 2 2 2" xfId="18882"/>
    <cellStyle name="Normal 3 2 3 2 10 2 2 2 2 2" xfId="18883"/>
    <cellStyle name="Normal 3 2 3 2 10 2 2 2 3" xfId="18884"/>
    <cellStyle name="Normal 3 2 3 2 10 2 2 3" xfId="18885"/>
    <cellStyle name="Normal 3 2 3 2 10 2 2 3 2" xfId="18886"/>
    <cellStyle name="Normal 3 2 3 2 10 2 2 4" xfId="18887"/>
    <cellStyle name="Normal 3 2 3 2 10 2 3" xfId="18888"/>
    <cellStyle name="Normal 3 2 3 2 10 2 3 2" xfId="18889"/>
    <cellStyle name="Normal 3 2 3 2 10 2 3 2 2" xfId="18890"/>
    <cellStyle name="Normal 3 2 3 2 10 2 3 3" xfId="18891"/>
    <cellStyle name="Normal 3 2 3 2 10 2 4" xfId="18892"/>
    <cellStyle name="Normal 3 2 3 2 10 2 4 2" xfId="18893"/>
    <cellStyle name="Normal 3 2 3 2 10 2 5" xfId="18894"/>
    <cellStyle name="Normal 3 2 3 2 10 3" xfId="18895"/>
    <cellStyle name="Normal 3 2 3 2 10 3 2" xfId="18896"/>
    <cellStyle name="Normal 3 2 3 2 10 3 2 2" xfId="18897"/>
    <cellStyle name="Normal 3 2 3 2 10 3 2 2 2" xfId="18898"/>
    <cellStyle name="Normal 3 2 3 2 10 3 2 3" xfId="18899"/>
    <cellStyle name="Normal 3 2 3 2 10 3 3" xfId="18900"/>
    <cellStyle name="Normal 3 2 3 2 10 3 3 2" xfId="18901"/>
    <cellStyle name="Normal 3 2 3 2 10 3 4" xfId="18902"/>
    <cellStyle name="Normal 3 2 3 2 10 4" xfId="18903"/>
    <cellStyle name="Normal 3 2 3 2 10 4 2" xfId="18904"/>
    <cellStyle name="Normal 3 2 3 2 10 4 2 2" xfId="18905"/>
    <cellStyle name="Normal 3 2 3 2 10 4 3" xfId="18906"/>
    <cellStyle name="Normal 3 2 3 2 10 5" xfId="18907"/>
    <cellStyle name="Normal 3 2 3 2 10 5 2" xfId="18908"/>
    <cellStyle name="Normal 3 2 3 2 10 6" xfId="18909"/>
    <cellStyle name="Normal 3 2 3 2 11" xfId="18910"/>
    <cellStyle name="Normal 3 2 3 2 11 2" xfId="18911"/>
    <cellStyle name="Normal 3 2 3 2 11 2 2" xfId="18912"/>
    <cellStyle name="Normal 3 2 3 2 11 2 2 2" xfId="18913"/>
    <cellStyle name="Normal 3 2 3 2 11 2 2 2 2" xfId="18914"/>
    <cellStyle name="Normal 3 2 3 2 11 2 2 3" xfId="18915"/>
    <cellStyle name="Normal 3 2 3 2 11 2 3" xfId="18916"/>
    <cellStyle name="Normal 3 2 3 2 11 2 3 2" xfId="18917"/>
    <cellStyle name="Normal 3 2 3 2 11 2 4" xfId="18918"/>
    <cellStyle name="Normal 3 2 3 2 11 3" xfId="18919"/>
    <cellStyle name="Normal 3 2 3 2 11 3 2" xfId="18920"/>
    <cellStyle name="Normal 3 2 3 2 11 3 2 2" xfId="18921"/>
    <cellStyle name="Normal 3 2 3 2 11 3 3" xfId="18922"/>
    <cellStyle name="Normal 3 2 3 2 11 4" xfId="18923"/>
    <cellStyle name="Normal 3 2 3 2 11 4 2" xfId="18924"/>
    <cellStyle name="Normal 3 2 3 2 11 5" xfId="18925"/>
    <cellStyle name="Normal 3 2 3 2 12" xfId="18926"/>
    <cellStyle name="Normal 3 2 3 2 12 2" xfId="18927"/>
    <cellStyle name="Normal 3 2 3 2 12 2 2" xfId="18928"/>
    <cellStyle name="Normal 3 2 3 2 12 2 2 2" xfId="18929"/>
    <cellStyle name="Normal 3 2 3 2 12 2 3" xfId="18930"/>
    <cellStyle name="Normal 3 2 3 2 12 3" xfId="18931"/>
    <cellStyle name="Normal 3 2 3 2 12 3 2" xfId="18932"/>
    <cellStyle name="Normal 3 2 3 2 12 4" xfId="18933"/>
    <cellStyle name="Normal 3 2 3 2 13" xfId="18934"/>
    <cellStyle name="Normal 3 2 3 2 13 2" xfId="18935"/>
    <cellStyle name="Normal 3 2 3 2 13 2 2" xfId="18936"/>
    <cellStyle name="Normal 3 2 3 2 13 2 2 2" xfId="18937"/>
    <cellStyle name="Normal 3 2 3 2 13 2 3" xfId="18938"/>
    <cellStyle name="Normal 3 2 3 2 13 3" xfId="18939"/>
    <cellStyle name="Normal 3 2 3 2 13 3 2" xfId="18940"/>
    <cellStyle name="Normal 3 2 3 2 13 4" xfId="18941"/>
    <cellStyle name="Normal 3 2 3 2 14" xfId="18942"/>
    <cellStyle name="Normal 3 2 3 2 14 2" xfId="18943"/>
    <cellStyle name="Normal 3 2 3 2 14 2 2" xfId="18944"/>
    <cellStyle name="Normal 3 2 3 2 14 2 2 2" xfId="18945"/>
    <cellStyle name="Normal 3 2 3 2 14 2 3" xfId="18946"/>
    <cellStyle name="Normal 3 2 3 2 14 3" xfId="18947"/>
    <cellStyle name="Normal 3 2 3 2 14 3 2" xfId="18948"/>
    <cellStyle name="Normal 3 2 3 2 14 4" xfId="18949"/>
    <cellStyle name="Normal 3 2 3 2 15" xfId="18950"/>
    <cellStyle name="Normal 3 2 3 2 15 2" xfId="18951"/>
    <cellStyle name="Normal 3 2 3 2 15 2 2" xfId="18952"/>
    <cellStyle name="Normal 3 2 3 2 15 3" xfId="18953"/>
    <cellStyle name="Normal 3 2 3 2 16" xfId="18954"/>
    <cellStyle name="Normal 3 2 3 2 16 2" xfId="18955"/>
    <cellStyle name="Normal 3 2 3 2 17" xfId="18956"/>
    <cellStyle name="Normal 3 2 3 2 17 2" xfId="18957"/>
    <cellStyle name="Normal 3 2 3 2 18" xfId="18958"/>
    <cellStyle name="Normal 3 2 3 2 2" xfId="18959"/>
    <cellStyle name="Normal 3 2 3 2 2 10" xfId="18960"/>
    <cellStyle name="Normal 3 2 3 2 2 10 2" xfId="18961"/>
    <cellStyle name="Normal 3 2 3 2 2 10 2 2" xfId="18962"/>
    <cellStyle name="Normal 3 2 3 2 2 10 2 2 2" xfId="18963"/>
    <cellStyle name="Normal 3 2 3 2 2 10 2 3" xfId="18964"/>
    <cellStyle name="Normal 3 2 3 2 2 10 3" xfId="18965"/>
    <cellStyle name="Normal 3 2 3 2 2 10 3 2" xfId="18966"/>
    <cellStyle name="Normal 3 2 3 2 2 10 4" xfId="18967"/>
    <cellStyle name="Normal 3 2 3 2 2 11" xfId="18968"/>
    <cellStyle name="Normal 3 2 3 2 2 11 2" xfId="18969"/>
    <cellStyle name="Normal 3 2 3 2 2 11 2 2" xfId="18970"/>
    <cellStyle name="Normal 3 2 3 2 2 11 2 2 2" xfId="18971"/>
    <cellStyle name="Normal 3 2 3 2 2 11 2 3" xfId="18972"/>
    <cellStyle name="Normal 3 2 3 2 2 11 3" xfId="18973"/>
    <cellStyle name="Normal 3 2 3 2 2 11 3 2" xfId="18974"/>
    <cellStyle name="Normal 3 2 3 2 2 11 4" xfId="18975"/>
    <cellStyle name="Normal 3 2 3 2 2 12" xfId="18976"/>
    <cellStyle name="Normal 3 2 3 2 2 12 2" xfId="18977"/>
    <cellStyle name="Normal 3 2 3 2 2 12 2 2" xfId="18978"/>
    <cellStyle name="Normal 3 2 3 2 2 12 2 2 2" xfId="18979"/>
    <cellStyle name="Normal 3 2 3 2 2 12 2 3" xfId="18980"/>
    <cellStyle name="Normal 3 2 3 2 2 12 3" xfId="18981"/>
    <cellStyle name="Normal 3 2 3 2 2 12 3 2" xfId="18982"/>
    <cellStyle name="Normal 3 2 3 2 2 12 4" xfId="18983"/>
    <cellStyle name="Normal 3 2 3 2 2 13" xfId="18984"/>
    <cellStyle name="Normal 3 2 3 2 2 13 2" xfId="18985"/>
    <cellStyle name="Normal 3 2 3 2 2 13 2 2" xfId="18986"/>
    <cellStyle name="Normal 3 2 3 2 2 13 3" xfId="18987"/>
    <cellStyle name="Normal 3 2 3 2 2 14" xfId="18988"/>
    <cellStyle name="Normal 3 2 3 2 2 14 2" xfId="18989"/>
    <cellStyle name="Normal 3 2 3 2 2 15" xfId="18990"/>
    <cellStyle name="Normal 3 2 3 2 2 15 2" xfId="18991"/>
    <cellStyle name="Normal 3 2 3 2 2 16" xfId="18992"/>
    <cellStyle name="Normal 3 2 3 2 2 2" xfId="18993"/>
    <cellStyle name="Normal 3 2 3 2 2 2 10" xfId="18994"/>
    <cellStyle name="Normal 3 2 3 2 2 2 2" xfId="18995"/>
    <cellStyle name="Normal 3 2 3 2 2 2 2 2" xfId="18996"/>
    <cellStyle name="Normal 3 2 3 2 2 2 2 2 2" xfId="18997"/>
    <cellStyle name="Normal 3 2 3 2 2 2 2 2 2 2" xfId="18998"/>
    <cellStyle name="Normal 3 2 3 2 2 2 2 2 2 2 2" xfId="18999"/>
    <cellStyle name="Normal 3 2 3 2 2 2 2 2 2 2 2 2" xfId="19000"/>
    <cellStyle name="Normal 3 2 3 2 2 2 2 2 2 2 2 2 2" xfId="19001"/>
    <cellStyle name="Normal 3 2 3 2 2 2 2 2 2 2 2 3" xfId="19002"/>
    <cellStyle name="Normal 3 2 3 2 2 2 2 2 2 2 3" xfId="19003"/>
    <cellStyle name="Normal 3 2 3 2 2 2 2 2 2 2 3 2" xfId="19004"/>
    <cellStyle name="Normal 3 2 3 2 2 2 2 2 2 2 4" xfId="19005"/>
    <cellStyle name="Normal 3 2 3 2 2 2 2 2 2 3" xfId="19006"/>
    <cellStyle name="Normal 3 2 3 2 2 2 2 2 2 3 2" xfId="19007"/>
    <cellStyle name="Normal 3 2 3 2 2 2 2 2 2 3 2 2" xfId="19008"/>
    <cellStyle name="Normal 3 2 3 2 2 2 2 2 2 3 3" xfId="19009"/>
    <cellStyle name="Normal 3 2 3 2 2 2 2 2 2 4" xfId="19010"/>
    <cellStyle name="Normal 3 2 3 2 2 2 2 2 2 4 2" xfId="19011"/>
    <cellStyle name="Normal 3 2 3 2 2 2 2 2 2 5" xfId="19012"/>
    <cellStyle name="Normal 3 2 3 2 2 2 2 2 3" xfId="19013"/>
    <cellStyle name="Normal 3 2 3 2 2 2 2 2 3 2" xfId="19014"/>
    <cellStyle name="Normal 3 2 3 2 2 2 2 2 3 2 2" xfId="19015"/>
    <cellStyle name="Normal 3 2 3 2 2 2 2 2 3 2 2 2" xfId="19016"/>
    <cellStyle name="Normal 3 2 3 2 2 2 2 2 3 2 3" xfId="19017"/>
    <cellStyle name="Normal 3 2 3 2 2 2 2 2 3 3" xfId="19018"/>
    <cellStyle name="Normal 3 2 3 2 2 2 2 2 3 3 2" xfId="19019"/>
    <cellStyle name="Normal 3 2 3 2 2 2 2 2 3 4" xfId="19020"/>
    <cellStyle name="Normal 3 2 3 2 2 2 2 2 4" xfId="19021"/>
    <cellStyle name="Normal 3 2 3 2 2 2 2 2 4 2" xfId="19022"/>
    <cellStyle name="Normal 3 2 3 2 2 2 2 2 4 2 2" xfId="19023"/>
    <cellStyle name="Normal 3 2 3 2 2 2 2 2 4 2 2 2" xfId="19024"/>
    <cellStyle name="Normal 3 2 3 2 2 2 2 2 4 2 3" xfId="19025"/>
    <cellStyle name="Normal 3 2 3 2 2 2 2 2 4 3" xfId="19026"/>
    <cellStyle name="Normal 3 2 3 2 2 2 2 2 4 3 2" xfId="19027"/>
    <cellStyle name="Normal 3 2 3 2 2 2 2 2 4 4" xfId="19028"/>
    <cellStyle name="Normal 3 2 3 2 2 2 2 2 5" xfId="19029"/>
    <cellStyle name="Normal 3 2 3 2 2 2 2 2 5 2" xfId="19030"/>
    <cellStyle name="Normal 3 2 3 2 2 2 2 2 5 2 2" xfId="19031"/>
    <cellStyle name="Normal 3 2 3 2 2 2 2 2 5 3" xfId="19032"/>
    <cellStyle name="Normal 3 2 3 2 2 2 2 2 6" xfId="19033"/>
    <cellStyle name="Normal 3 2 3 2 2 2 2 2 6 2" xfId="19034"/>
    <cellStyle name="Normal 3 2 3 2 2 2 2 2 7" xfId="19035"/>
    <cellStyle name="Normal 3 2 3 2 2 2 2 2 7 2" xfId="19036"/>
    <cellStyle name="Normal 3 2 3 2 2 2 2 2 8" xfId="19037"/>
    <cellStyle name="Normal 3 2 3 2 2 2 2 3" xfId="19038"/>
    <cellStyle name="Normal 3 2 3 2 2 2 2 3 2" xfId="19039"/>
    <cellStyle name="Normal 3 2 3 2 2 2 2 3 2 2" xfId="19040"/>
    <cellStyle name="Normal 3 2 3 2 2 2 2 3 2 2 2" xfId="19041"/>
    <cellStyle name="Normal 3 2 3 2 2 2 2 3 2 2 2 2" xfId="19042"/>
    <cellStyle name="Normal 3 2 3 2 2 2 2 3 2 2 3" xfId="19043"/>
    <cellStyle name="Normal 3 2 3 2 2 2 2 3 2 3" xfId="19044"/>
    <cellStyle name="Normal 3 2 3 2 2 2 2 3 2 3 2" xfId="19045"/>
    <cellStyle name="Normal 3 2 3 2 2 2 2 3 2 4" xfId="19046"/>
    <cellStyle name="Normal 3 2 3 2 2 2 2 3 3" xfId="19047"/>
    <cellStyle name="Normal 3 2 3 2 2 2 2 3 3 2" xfId="19048"/>
    <cellStyle name="Normal 3 2 3 2 2 2 2 3 3 2 2" xfId="19049"/>
    <cellStyle name="Normal 3 2 3 2 2 2 2 3 3 3" xfId="19050"/>
    <cellStyle name="Normal 3 2 3 2 2 2 2 3 4" xfId="19051"/>
    <cellStyle name="Normal 3 2 3 2 2 2 2 3 4 2" xfId="19052"/>
    <cellStyle name="Normal 3 2 3 2 2 2 2 3 5" xfId="19053"/>
    <cellStyle name="Normal 3 2 3 2 2 2 2 4" xfId="19054"/>
    <cellStyle name="Normal 3 2 3 2 2 2 2 4 2" xfId="19055"/>
    <cellStyle name="Normal 3 2 3 2 2 2 2 4 2 2" xfId="19056"/>
    <cellStyle name="Normal 3 2 3 2 2 2 2 4 2 2 2" xfId="19057"/>
    <cellStyle name="Normal 3 2 3 2 2 2 2 4 2 3" xfId="19058"/>
    <cellStyle name="Normal 3 2 3 2 2 2 2 4 3" xfId="19059"/>
    <cellStyle name="Normal 3 2 3 2 2 2 2 4 3 2" xfId="19060"/>
    <cellStyle name="Normal 3 2 3 2 2 2 2 4 4" xfId="19061"/>
    <cellStyle name="Normal 3 2 3 2 2 2 2 5" xfId="19062"/>
    <cellStyle name="Normal 3 2 3 2 2 2 2 5 2" xfId="19063"/>
    <cellStyle name="Normal 3 2 3 2 2 2 2 5 2 2" xfId="19064"/>
    <cellStyle name="Normal 3 2 3 2 2 2 2 5 2 2 2" xfId="19065"/>
    <cellStyle name="Normal 3 2 3 2 2 2 2 5 2 3" xfId="19066"/>
    <cellStyle name="Normal 3 2 3 2 2 2 2 5 3" xfId="19067"/>
    <cellStyle name="Normal 3 2 3 2 2 2 2 5 3 2" xfId="19068"/>
    <cellStyle name="Normal 3 2 3 2 2 2 2 5 4" xfId="19069"/>
    <cellStyle name="Normal 3 2 3 2 2 2 2 6" xfId="19070"/>
    <cellStyle name="Normal 3 2 3 2 2 2 2 6 2" xfId="19071"/>
    <cellStyle name="Normal 3 2 3 2 2 2 2 6 2 2" xfId="19072"/>
    <cellStyle name="Normal 3 2 3 2 2 2 2 6 3" xfId="19073"/>
    <cellStyle name="Normal 3 2 3 2 2 2 2 7" xfId="19074"/>
    <cellStyle name="Normal 3 2 3 2 2 2 2 7 2" xfId="19075"/>
    <cellStyle name="Normal 3 2 3 2 2 2 2 8" xfId="19076"/>
    <cellStyle name="Normal 3 2 3 2 2 2 2 8 2" xfId="19077"/>
    <cellStyle name="Normal 3 2 3 2 2 2 2 9" xfId="19078"/>
    <cellStyle name="Normal 3 2 3 2 2 2 3" xfId="19079"/>
    <cellStyle name="Normal 3 2 3 2 2 2 3 2" xfId="19080"/>
    <cellStyle name="Normal 3 2 3 2 2 2 3 2 2" xfId="19081"/>
    <cellStyle name="Normal 3 2 3 2 2 2 3 2 2 2" xfId="19082"/>
    <cellStyle name="Normal 3 2 3 2 2 2 3 2 2 2 2" xfId="19083"/>
    <cellStyle name="Normal 3 2 3 2 2 2 3 2 2 2 2 2" xfId="19084"/>
    <cellStyle name="Normal 3 2 3 2 2 2 3 2 2 2 3" xfId="19085"/>
    <cellStyle name="Normal 3 2 3 2 2 2 3 2 2 3" xfId="19086"/>
    <cellStyle name="Normal 3 2 3 2 2 2 3 2 2 3 2" xfId="19087"/>
    <cellStyle name="Normal 3 2 3 2 2 2 3 2 2 4" xfId="19088"/>
    <cellStyle name="Normal 3 2 3 2 2 2 3 2 3" xfId="19089"/>
    <cellStyle name="Normal 3 2 3 2 2 2 3 2 3 2" xfId="19090"/>
    <cellStyle name="Normal 3 2 3 2 2 2 3 2 3 2 2" xfId="19091"/>
    <cellStyle name="Normal 3 2 3 2 2 2 3 2 3 3" xfId="19092"/>
    <cellStyle name="Normal 3 2 3 2 2 2 3 2 4" xfId="19093"/>
    <cellStyle name="Normal 3 2 3 2 2 2 3 2 4 2" xfId="19094"/>
    <cellStyle name="Normal 3 2 3 2 2 2 3 2 5" xfId="19095"/>
    <cellStyle name="Normal 3 2 3 2 2 2 3 3" xfId="19096"/>
    <cellStyle name="Normal 3 2 3 2 2 2 3 3 2" xfId="19097"/>
    <cellStyle name="Normal 3 2 3 2 2 2 3 3 2 2" xfId="19098"/>
    <cellStyle name="Normal 3 2 3 2 2 2 3 3 2 2 2" xfId="19099"/>
    <cellStyle name="Normal 3 2 3 2 2 2 3 3 2 3" xfId="19100"/>
    <cellStyle name="Normal 3 2 3 2 2 2 3 3 3" xfId="19101"/>
    <cellStyle name="Normal 3 2 3 2 2 2 3 3 3 2" xfId="19102"/>
    <cellStyle name="Normal 3 2 3 2 2 2 3 3 4" xfId="19103"/>
    <cellStyle name="Normal 3 2 3 2 2 2 3 4" xfId="19104"/>
    <cellStyle name="Normal 3 2 3 2 2 2 3 4 2" xfId="19105"/>
    <cellStyle name="Normal 3 2 3 2 2 2 3 4 2 2" xfId="19106"/>
    <cellStyle name="Normal 3 2 3 2 2 2 3 4 2 2 2" xfId="19107"/>
    <cellStyle name="Normal 3 2 3 2 2 2 3 4 2 3" xfId="19108"/>
    <cellStyle name="Normal 3 2 3 2 2 2 3 4 3" xfId="19109"/>
    <cellStyle name="Normal 3 2 3 2 2 2 3 4 3 2" xfId="19110"/>
    <cellStyle name="Normal 3 2 3 2 2 2 3 4 4" xfId="19111"/>
    <cellStyle name="Normal 3 2 3 2 2 2 3 5" xfId="19112"/>
    <cellStyle name="Normal 3 2 3 2 2 2 3 5 2" xfId="19113"/>
    <cellStyle name="Normal 3 2 3 2 2 2 3 5 2 2" xfId="19114"/>
    <cellStyle name="Normal 3 2 3 2 2 2 3 5 3" xfId="19115"/>
    <cellStyle name="Normal 3 2 3 2 2 2 3 6" xfId="19116"/>
    <cellStyle name="Normal 3 2 3 2 2 2 3 6 2" xfId="19117"/>
    <cellStyle name="Normal 3 2 3 2 2 2 3 7" xfId="19118"/>
    <cellStyle name="Normal 3 2 3 2 2 2 3 7 2" xfId="19119"/>
    <cellStyle name="Normal 3 2 3 2 2 2 3 8" xfId="19120"/>
    <cellStyle name="Normal 3 2 3 2 2 2 4" xfId="19121"/>
    <cellStyle name="Normal 3 2 3 2 2 2 4 2" xfId="19122"/>
    <cellStyle name="Normal 3 2 3 2 2 2 4 2 2" xfId="19123"/>
    <cellStyle name="Normal 3 2 3 2 2 2 4 2 2 2" xfId="19124"/>
    <cellStyle name="Normal 3 2 3 2 2 2 4 2 2 2 2" xfId="19125"/>
    <cellStyle name="Normal 3 2 3 2 2 2 4 2 2 3" xfId="19126"/>
    <cellStyle name="Normal 3 2 3 2 2 2 4 2 3" xfId="19127"/>
    <cellStyle name="Normal 3 2 3 2 2 2 4 2 3 2" xfId="19128"/>
    <cellStyle name="Normal 3 2 3 2 2 2 4 2 4" xfId="19129"/>
    <cellStyle name="Normal 3 2 3 2 2 2 4 3" xfId="19130"/>
    <cellStyle name="Normal 3 2 3 2 2 2 4 3 2" xfId="19131"/>
    <cellStyle name="Normal 3 2 3 2 2 2 4 3 2 2" xfId="19132"/>
    <cellStyle name="Normal 3 2 3 2 2 2 4 3 3" xfId="19133"/>
    <cellStyle name="Normal 3 2 3 2 2 2 4 4" xfId="19134"/>
    <cellStyle name="Normal 3 2 3 2 2 2 4 4 2" xfId="19135"/>
    <cellStyle name="Normal 3 2 3 2 2 2 4 5" xfId="19136"/>
    <cellStyle name="Normal 3 2 3 2 2 2 5" xfId="19137"/>
    <cellStyle name="Normal 3 2 3 2 2 2 5 2" xfId="19138"/>
    <cellStyle name="Normal 3 2 3 2 2 2 5 2 2" xfId="19139"/>
    <cellStyle name="Normal 3 2 3 2 2 2 5 2 2 2" xfId="19140"/>
    <cellStyle name="Normal 3 2 3 2 2 2 5 2 3" xfId="19141"/>
    <cellStyle name="Normal 3 2 3 2 2 2 5 3" xfId="19142"/>
    <cellStyle name="Normal 3 2 3 2 2 2 5 3 2" xfId="19143"/>
    <cellStyle name="Normal 3 2 3 2 2 2 5 4" xfId="19144"/>
    <cellStyle name="Normal 3 2 3 2 2 2 6" xfId="19145"/>
    <cellStyle name="Normal 3 2 3 2 2 2 6 2" xfId="19146"/>
    <cellStyle name="Normal 3 2 3 2 2 2 6 2 2" xfId="19147"/>
    <cellStyle name="Normal 3 2 3 2 2 2 6 2 2 2" xfId="19148"/>
    <cellStyle name="Normal 3 2 3 2 2 2 6 2 3" xfId="19149"/>
    <cellStyle name="Normal 3 2 3 2 2 2 6 3" xfId="19150"/>
    <cellStyle name="Normal 3 2 3 2 2 2 6 3 2" xfId="19151"/>
    <cellStyle name="Normal 3 2 3 2 2 2 6 4" xfId="19152"/>
    <cellStyle name="Normal 3 2 3 2 2 2 7" xfId="19153"/>
    <cellStyle name="Normal 3 2 3 2 2 2 7 2" xfId="19154"/>
    <cellStyle name="Normal 3 2 3 2 2 2 7 2 2" xfId="19155"/>
    <cellStyle name="Normal 3 2 3 2 2 2 7 3" xfId="19156"/>
    <cellStyle name="Normal 3 2 3 2 2 2 8" xfId="19157"/>
    <cellStyle name="Normal 3 2 3 2 2 2 8 2" xfId="19158"/>
    <cellStyle name="Normal 3 2 3 2 2 2 9" xfId="19159"/>
    <cellStyle name="Normal 3 2 3 2 2 2 9 2" xfId="19160"/>
    <cellStyle name="Normal 3 2 3 2 2 3" xfId="19161"/>
    <cellStyle name="Normal 3 2 3 2 2 3 10" xfId="19162"/>
    <cellStyle name="Normal 3 2 3 2 2 3 2" xfId="19163"/>
    <cellStyle name="Normal 3 2 3 2 2 3 2 2" xfId="19164"/>
    <cellStyle name="Normal 3 2 3 2 2 3 2 2 2" xfId="19165"/>
    <cellStyle name="Normal 3 2 3 2 2 3 2 2 2 2" xfId="19166"/>
    <cellStyle name="Normal 3 2 3 2 2 3 2 2 2 2 2" xfId="19167"/>
    <cellStyle name="Normal 3 2 3 2 2 3 2 2 2 2 2 2" xfId="19168"/>
    <cellStyle name="Normal 3 2 3 2 2 3 2 2 2 2 2 2 2" xfId="19169"/>
    <cellStyle name="Normal 3 2 3 2 2 3 2 2 2 2 2 3" xfId="19170"/>
    <cellStyle name="Normal 3 2 3 2 2 3 2 2 2 2 3" xfId="19171"/>
    <cellStyle name="Normal 3 2 3 2 2 3 2 2 2 2 3 2" xfId="19172"/>
    <cellStyle name="Normal 3 2 3 2 2 3 2 2 2 2 4" xfId="19173"/>
    <cellStyle name="Normal 3 2 3 2 2 3 2 2 2 3" xfId="19174"/>
    <cellStyle name="Normal 3 2 3 2 2 3 2 2 2 3 2" xfId="19175"/>
    <cellStyle name="Normal 3 2 3 2 2 3 2 2 2 3 2 2" xfId="19176"/>
    <cellStyle name="Normal 3 2 3 2 2 3 2 2 2 3 3" xfId="19177"/>
    <cellStyle name="Normal 3 2 3 2 2 3 2 2 2 4" xfId="19178"/>
    <cellStyle name="Normal 3 2 3 2 2 3 2 2 2 4 2" xfId="19179"/>
    <cellStyle name="Normal 3 2 3 2 2 3 2 2 2 5" xfId="19180"/>
    <cellStyle name="Normal 3 2 3 2 2 3 2 2 3" xfId="19181"/>
    <cellStyle name="Normal 3 2 3 2 2 3 2 2 3 2" xfId="19182"/>
    <cellStyle name="Normal 3 2 3 2 2 3 2 2 3 2 2" xfId="19183"/>
    <cellStyle name="Normal 3 2 3 2 2 3 2 2 3 2 2 2" xfId="19184"/>
    <cellStyle name="Normal 3 2 3 2 2 3 2 2 3 2 3" xfId="19185"/>
    <cellStyle name="Normal 3 2 3 2 2 3 2 2 3 3" xfId="19186"/>
    <cellStyle name="Normal 3 2 3 2 2 3 2 2 3 3 2" xfId="19187"/>
    <cellStyle name="Normal 3 2 3 2 2 3 2 2 3 4" xfId="19188"/>
    <cellStyle name="Normal 3 2 3 2 2 3 2 2 4" xfId="19189"/>
    <cellStyle name="Normal 3 2 3 2 2 3 2 2 4 2" xfId="19190"/>
    <cellStyle name="Normal 3 2 3 2 2 3 2 2 4 2 2" xfId="19191"/>
    <cellStyle name="Normal 3 2 3 2 2 3 2 2 4 2 2 2" xfId="19192"/>
    <cellStyle name="Normal 3 2 3 2 2 3 2 2 4 2 3" xfId="19193"/>
    <cellStyle name="Normal 3 2 3 2 2 3 2 2 4 3" xfId="19194"/>
    <cellStyle name="Normal 3 2 3 2 2 3 2 2 4 3 2" xfId="19195"/>
    <cellStyle name="Normal 3 2 3 2 2 3 2 2 4 4" xfId="19196"/>
    <cellStyle name="Normal 3 2 3 2 2 3 2 2 5" xfId="19197"/>
    <cellStyle name="Normal 3 2 3 2 2 3 2 2 5 2" xfId="19198"/>
    <cellStyle name="Normal 3 2 3 2 2 3 2 2 5 2 2" xfId="19199"/>
    <cellStyle name="Normal 3 2 3 2 2 3 2 2 5 3" xfId="19200"/>
    <cellStyle name="Normal 3 2 3 2 2 3 2 2 6" xfId="19201"/>
    <cellStyle name="Normal 3 2 3 2 2 3 2 2 6 2" xfId="19202"/>
    <cellStyle name="Normal 3 2 3 2 2 3 2 2 7" xfId="19203"/>
    <cellStyle name="Normal 3 2 3 2 2 3 2 2 7 2" xfId="19204"/>
    <cellStyle name="Normal 3 2 3 2 2 3 2 2 8" xfId="19205"/>
    <cellStyle name="Normal 3 2 3 2 2 3 2 3" xfId="19206"/>
    <cellStyle name="Normal 3 2 3 2 2 3 2 3 2" xfId="19207"/>
    <cellStyle name="Normal 3 2 3 2 2 3 2 3 2 2" xfId="19208"/>
    <cellStyle name="Normal 3 2 3 2 2 3 2 3 2 2 2" xfId="19209"/>
    <cellStyle name="Normal 3 2 3 2 2 3 2 3 2 2 2 2" xfId="19210"/>
    <cellStyle name="Normal 3 2 3 2 2 3 2 3 2 2 3" xfId="19211"/>
    <cellStyle name="Normal 3 2 3 2 2 3 2 3 2 3" xfId="19212"/>
    <cellStyle name="Normal 3 2 3 2 2 3 2 3 2 3 2" xfId="19213"/>
    <cellStyle name="Normal 3 2 3 2 2 3 2 3 2 4" xfId="19214"/>
    <cellStyle name="Normal 3 2 3 2 2 3 2 3 3" xfId="19215"/>
    <cellStyle name="Normal 3 2 3 2 2 3 2 3 3 2" xfId="19216"/>
    <cellStyle name="Normal 3 2 3 2 2 3 2 3 3 2 2" xfId="19217"/>
    <cellStyle name="Normal 3 2 3 2 2 3 2 3 3 3" xfId="19218"/>
    <cellStyle name="Normal 3 2 3 2 2 3 2 3 4" xfId="19219"/>
    <cellStyle name="Normal 3 2 3 2 2 3 2 3 4 2" xfId="19220"/>
    <cellStyle name="Normal 3 2 3 2 2 3 2 3 5" xfId="19221"/>
    <cellStyle name="Normal 3 2 3 2 2 3 2 4" xfId="19222"/>
    <cellStyle name="Normal 3 2 3 2 2 3 2 4 2" xfId="19223"/>
    <cellStyle name="Normal 3 2 3 2 2 3 2 4 2 2" xfId="19224"/>
    <cellStyle name="Normal 3 2 3 2 2 3 2 4 2 2 2" xfId="19225"/>
    <cellStyle name="Normal 3 2 3 2 2 3 2 4 2 3" xfId="19226"/>
    <cellStyle name="Normal 3 2 3 2 2 3 2 4 3" xfId="19227"/>
    <cellStyle name="Normal 3 2 3 2 2 3 2 4 3 2" xfId="19228"/>
    <cellStyle name="Normal 3 2 3 2 2 3 2 4 4" xfId="19229"/>
    <cellStyle name="Normal 3 2 3 2 2 3 2 5" xfId="19230"/>
    <cellStyle name="Normal 3 2 3 2 2 3 2 5 2" xfId="19231"/>
    <cellStyle name="Normal 3 2 3 2 2 3 2 5 2 2" xfId="19232"/>
    <cellStyle name="Normal 3 2 3 2 2 3 2 5 2 2 2" xfId="19233"/>
    <cellStyle name="Normal 3 2 3 2 2 3 2 5 2 3" xfId="19234"/>
    <cellStyle name="Normal 3 2 3 2 2 3 2 5 3" xfId="19235"/>
    <cellStyle name="Normal 3 2 3 2 2 3 2 5 3 2" xfId="19236"/>
    <cellStyle name="Normal 3 2 3 2 2 3 2 5 4" xfId="19237"/>
    <cellStyle name="Normal 3 2 3 2 2 3 2 6" xfId="19238"/>
    <cellStyle name="Normal 3 2 3 2 2 3 2 6 2" xfId="19239"/>
    <cellStyle name="Normal 3 2 3 2 2 3 2 6 2 2" xfId="19240"/>
    <cellStyle name="Normal 3 2 3 2 2 3 2 6 3" xfId="19241"/>
    <cellStyle name="Normal 3 2 3 2 2 3 2 7" xfId="19242"/>
    <cellStyle name="Normal 3 2 3 2 2 3 2 7 2" xfId="19243"/>
    <cellStyle name="Normal 3 2 3 2 2 3 2 8" xfId="19244"/>
    <cellStyle name="Normal 3 2 3 2 2 3 2 8 2" xfId="19245"/>
    <cellStyle name="Normal 3 2 3 2 2 3 2 9" xfId="19246"/>
    <cellStyle name="Normal 3 2 3 2 2 3 3" xfId="19247"/>
    <cellStyle name="Normal 3 2 3 2 2 3 3 2" xfId="19248"/>
    <cellStyle name="Normal 3 2 3 2 2 3 3 2 2" xfId="19249"/>
    <cellStyle name="Normal 3 2 3 2 2 3 3 2 2 2" xfId="19250"/>
    <cellStyle name="Normal 3 2 3 2 2 3 3 2 2 2 2" xfId="19251"/>
    <cellStyle name="Normal 3 2 3 2 2 3 3 2 2 2 2 2" xfId="19252"/>
    <cellStyle name="Normal 3 2 3 2 2 3 3 2 2 2 3" xfId="19253"/>
    <cellStyle name="Normal 3 2 3 2 2 3 3 2 2 3" xfId="19254"/>
    <cellStyle name="Normal 3 2 3 2 2 3 3 2 2 3 2" xfId="19255"/>
    <cellStyle name="Normal 3 2 3 2 2 3 3 2 2 4" xfId="19256"/>
    <cellStyle name="Normal 3 2 3 2 2 3 3 2 3" xfId="19257"/>
    <cellStyle name="Normal 3 2 3 2 2 3 3 2 3 2" xfId="19258"/>
    <cellStyle name="Normal 3 2 3 2 2 3 3 2 3 2 2" xfId="19259"/>
    <cellStyle name="Normal 3 2 3 2 2 3 3 2 3 3" xfId="19260"/>
    <cellStyle name="Normal 3 2 3 2 2 3 3 2 4" xfId="19261"/>
    <cellStyle name="Normal 3 2 3 2 2 3 3 2 4 2" xfId="19262"/>
    <cellStyle name="Normal 3 2 3 2 2 3 3 2 5" xfId="19263"/>
    <cellStyle name="Normal 3 2 3 2 2 3 3 3" xfId="19264"/>
    <cellStyle name="Normal 3 2 3 2 2 3 3 3 2" xfId="19265"/>
    <cellStyle name="Normal 3 2 3 2 2 3 3 3 2 2" xfId="19266"/>
    <cellStyle name="Normal 3 2 3 2 2 3 3 3 2 2 2" xfId="19267"/>
    <cellStyle name="Normal 3 2 3 2 2 3 3 3 2 3" xfId="19268"/>
    <cellStyle name="Normal 3 2 3 2 2 3 3 3 3" xfId="19269"/>
    <cellStyle name="Normal 3 2 3 2 2 3 3 3 3 2" xfId="19270"/>
    <cellStyle name="Normal 3 2 3 2 2 3 3 3 4" xfId="19271"/>
    <cellStyle name="Normal 3 2 3 2 2 3 3 4" xfId="19272"/>
    <cellStyle name="Normal 3 2 3 2 2 3 3 4 2" xfId="19273"/>
    <cellStyle name="Normal 3 2 3 2 2 3 3 4 2 2" xfId="19274"/>
    <cellStyle name="Normal 3 2 3 2 2 3 3 4 2 2 2" xfId="19275"/>
    <cellStyle name="Normal 3 2 3 2 2 3 3 4 2 3" xfId="19276"/>
    <cellStyle name="Normal 3 2 3 2 2 3 3 4 3" xfId="19277"/>
    <cellStyle name="Normal 3 2 3 2 2 3 3 4 3 2" xfId="19278"/>
    <cellStyle name="Normal 3 2 3 2 2 3 3 4 4" xfId="19279"/>
    <cellStyle name="Normal 3 2 3 2 2 3 3 5" xfId="19280"/>
    <cellStyle name="Normal 3 2 3 2 2 3 3 5 2" xfId="19281"/>
    <cellStyle name="Normal 3 2 3 2 2 3 3 5 2 2" xfId="19282"/>
    <cellStyle name="Normal 3 2 3 2 2 3 3 5 3" xfId="19283"/>
    <cellStyle name="Normal 3 2 3 2 2 3 3 6" xfId="19284"/>
    <cellStyle name="Normal 3 2 3 2 2 3 3 6 2" xfId="19285"/>
    <cellStyle name="Normal 3 2 3 2 2 3 3 7" xfId="19286"/>
    <cellStyle name="Normal 3 2 3 2 2 3 3 7 2" xfId="19287"/>
    <cellStyle name="Normal 3 2 3 2 2 3 3 8" xfId="19288"/>
    <cellStyle name="Normal 3 2 3 2 2 3 4" xfId="19289"/>
    <cellStyle name="Normal 3 2 3 2 2 3 4 2" xfId="19290"/>
    <cellStyle name="Normal 3 2 3 2 2 3 4 2 2" xfId="19291"/>
    <cellStyle name="Normal 3 2 3 2 2 3 4 2 2 2" xfId="19292"/>
    <cellStyle name="Normal 3 2 3 2 2 3 4 2 2 2 2" xfId="19293"/>
    <cellStyle name="Normal 3 2 3 2 2 3 4 2 2 3" xfId="19294"/>
    <cellStyle name="Normal 3 2 3 2 2 3 4 2 3" xfId="19295"/>
    <cellStyle name="Normal 3 2 3 2 2 3 4 2 3 2" xfId="19296"/>
    <cellStyle name="Normal 3 2 3 2 2 3 4 2 4" xfId="19297"/>
    <cellStyle name="Normal 3 2 3 2 2 3 4 3" xfId="19298"/>
    <cellStyle name="Normal 3 2 3 2 2 3 4 3 2" xfId="19299"/>
    <cellStyle name="Normal 3 2 3 2 2 3 4 3 2 2" xfId="19300"/>
    <cellStyle name="Normal 3 2 3 2 2 3 4 3 3" xfId="19301"/>
    <cellStyle name="Normal 3 2 3 2 2 3 4 4" xfId="19302"/>
    <cellStyle name="Normal 3 2 3 2 2 3 4 4 2" xfId="19303"/>
    <cellStyle name="Normal 3 2 3 2 2 3 4 5" xfId="19304"/>
    <cellStyle name="Normal 3 2 3 2 2 3 5" xfId="19305"/>
    <cellStyle name="Normal 3 2 3 2 2 3 5 2" xfId="19306"/>
    <cellStyle name="Normal 3 2 3 2 2 3 5 2 2" xfId="19307"/>
    <cellStyle name="Normal 3 2 3 2 2 3 5 2 2 2" xfId="19308"/>
    <cellStyle name="Normal 3 2 3 2 2 3 5 2 3" xfId="19309"/>
    <cellStyle name="Normal 3 2 3 2 2 3 5 3" xfId="19310"/>
    <cellStyle name="Normal 3 2 3 2 2 3 5 3 2" xfId="19311"/>
    <cellStyle name="Normal 3 2 3 2 2 3 5 4" xfId="19312"/>
    <cellStyle name="Normal 3 2 3 2 2 3 6" xfId="19313"/>
    <cellStyle name="Normal 3 2 3 2 2 3 6 2" xfId="19314"/>
    <cellStyle name="Normal 3 2 3 2 2 3 6 2 2" xfId="19315"/>
    <cellStyle name="Normal 3 2 3 2 2 3 6 2 2 2" xfId="19316"/>
    <cellStyle name="Normal 3 2 3 2 2 3 6 2 3" xfId="19317"/>
    <cellStyle name="Normal 3 2 3 2 2 3 6 3" xfId="19318"/>
    <cellStyle name="Normal 3 2 3 2 2 3 6 3 2" xfId="19319"/>
    <cellStyle name="Normal 3 2 3 2 2 3 6 4" xfId="19320"/>
    <cellStyle name="Normal 3 2 3 2 2 3 7" xfId="19321"/>
    <cellStyle name="Normal 3 2 3 2 2 3 7 2" xfId="19322"/>
    <cellStyle name="Normal 3 2 3 2 2 3 7 2 2" xfId="19323"/>
    <cellStyle name="Normal 3 2 3 2 2 3 7 3" xfId="19324"/>
    <cellStyle name="Normal 3 2 3 2 2 3 8" xfId="19325"/>
    <cellStyle name="Normal 3 2 3 2 2 3 8 2" xfId="19326"/>
    <cellStyle name="Normal 3 2 3 2 2 3 9" xfId="19327"/>
    <cellStyle name="Normal 3 2 3 2 2 3 9 2" xfId="19328"/>
    <cellStyle name="Normal 3 2 3 2 2 4" xfId="19329"/>
    <cellStyle name="Normal 3 2 3 2 2 4 10" xfId="19330"/>
    <cellStyle name="Normal 3 2 3 2 2 4 2" xfId="19331"/>
    <cellStyle name="Normal 3 2 3 2 2 4 2 2" xfId="19332"/>
    <cellStyle name="Normal 3 2 3 2 2 4 2 2 2" xfId="19333"/>
    <cellStyle name="Normal 3 2 3 2 2 4 2 2 2 2" xfId="19334"/>
    <cellStyle name="Normal 3 2 3 2 2 4 2 2 2 2 2" xfId="19335"/>
    <cellStyle name="Normal 3 2 3 2 2 4 2 2 2 2 2 2" xfId="19336"/>
    <cellStyle name="Normal 3 2 3 2 2 4 2 2 2 2 2 2 2" xfId="19337"/>
    <cellStyle name="Normal 3 2 3 2 2 4 2 2 2 2 2 3" xfId="19338"/>
    <cellStyle name="Normal 3 2 3 2 2 4 2 2 2 2 3" xfId="19339"/>
    <cellStyle name="Normal 3 2 3 2 2 4 2 2 2 2 3 2" xfId="19340"/>
    <cellStyle name="Normal 3 2 3 2 2 4 2 2 2 2 4" xfId="19341"/>
    <cellStyle name="Normal 3 2 3 2 2 4 2 2 2 3" xfId="19342"/>
    <cellStyle name="Normal 3 2 3 2 2 4 2 2 2 3 2" xfId="19343"/>
    <cellStyle name="Normal 3 2 3 2 2 4 2 2 2 3 2 2" xfId="19344"/>
    <cellStyle name="Normal 3 2 3 2 2 4 2 2 2 3 3" xfId="19345"/>
    <cellStyle name="Normal 3 2 3 2 2 4 2 2 2 4" xfId="19346"/>
    <cellStyle name="Normal 3 2 3 2 2 4 2 2 2 4 2" xfId="19347"/>
    <cellStyle name="Normal 3 2 3 2 2 4 2 2 2 5" xfId="19348"/>
    <cellStyle name="Normal 3 2 3 2 2 4 2 2 3" xfId="19349"/>
    <cellStyle name="Normal 3 2 3 2 2 4 2 2 3 2" xfId="19350"/>
    <cellStyle name="Normal 3 2 3 2 2 4 2 2 3 2 2" xfId="19351"/>
    <cellStyle name="Normal 3 2 3 2 2 4 2 2 3 2 2 2" xfId="19352"/>
    <cellStyle name="Normal 3 2 3 2 2 4 2 2 3 2 3" xfId="19353"/>
    <cellStyle name="Normal 3 2 3 2 2 4 2 2 3 3" xfId="19354"/>
    <cellStyle name="Normal 3 2 3 2 2 4 2 2 3 3 2" xfId="19355"/>
    <cellStyle name="Normal 3 2 3 2 2 4 2 2 3 4" xfId="19356"/>
    <cellStyle name="Normal 3 2 3 2 2 4 2 2 4" xfId="19357"/>
    <cellStyle name="Normal 3 2 3 2 2 4 2 2 4 2" xfId="19358"/>
    <cellStyle name="Normal 3 2 3 2 2 4 2 2 4 2 2" xfId="19359"/>
    <cellStyle name="Normal 3 2 3 2 2 4 2 2 4 2 2 2" xfId="19360"/>
    <cellStyle name="Normal 3 2 3 2 2 4 2 2 4 2 3" xfId="19361"/>
    <cellStyle name="Normal 3 2 3 2 2 4 2 2 4 3" xfId="19362"/>
    <cellStyle name="Normal 3 2 3 2 2 4 2 2 4 3 2" xfId="19363"/>
    <cellStyle name="Normal 3 2 3 2 2 4 2 2 4 4" xfId="19364"/>
    <cellStyle name="Normal 3 2 3 2 2 4 2 2 5" xfId="19365"/>
    <cellStyle name="Normal 3 2 3 2 2 4 2 2 5 2" xfId="19366"/>
    <cellStyle name="Normal 3 2 3 2 2 4 2 2 5 2 2" xfId="19367"/>
    <cellStyle name="Normal 3 2 3 2 2 4 2 2 5 3" xfId="19368"/>
    <cellStyle name="Normal 3 2 3 2 2 4 2 2 6" xfId="19369"/>
    <cellStyle name="Normal 3 2 3 2 2 4 2 2 6 2" xfId="19370"/>
    <cellStyle name="Normal 3 2 3 2 2 4 2 2 7" xfId="19371"/>
    <cellStyle name="Normal 3 2 3 2 2 4 2 2 7 2" xfId="19372"/>
    <cellStyle name="Normal 3 2 3 2 2 4 2 2 8" xfId="19373"/>
    <cellStyle name="Normal 3 2 3 2 2 4 2 3" xfId="19374"/>
    <cellStyle name="Normal 3 2 3 2 2 4 2 3 2" xfId="19375"/>
    <cellStyle name="Normal 3 2 3 2 2 4 2 3 2 2" xfId="19376"/>
    <cellStyle name="Normal 3 2 3 2 2 4 2 3 2 2 2" xfId="19377"/>
    <cellStyle name="Normal 3 2 3 2 2 4 2 3 2 2 2 2" xfId="19378"/>
    <cellStyle name="Normal 3 2 3 2 2 4 2 3 2 2 3" xfId="19379"/>
    <cellStyle name="Normal 3 2 3 2 2 4 2 3 2 3" xfId="19380"/>
    <cellStyle name="Normal 3 2 3 2 2 4 2 3 2 3 2" xfId="19381"/>
    <cellStyle name="Normal 3 2 3 2 2 4 2 3 2 4" xfId="19382"/>
    <cellStyle name="Normal 3 2 3 2 2 4 2 3 3" xfId="19383"/>
    <cellStyle name="Normal 3 2 3 2 2 4 2 3 3 2" xfId="19384"/>
    <cellStyle name="Normal 3 2 3 2 2 4 2 3 3 2 2" xfId="19385"/>
    <cellStyle name="Normal 3 2 3 2 2 4 2 3 3 3" xfId="19386"/>
    <cellStyle name="Normal 3 2 3 2 2 4 2 3 4" xfId="19387"/>
    <cellStyle name="Normal 3 2 3 2 2 4 2 3 4 2" xfId="19388"/>
    <cellStyle name="Normal 3 2 3 2 2 4 2 3 5" xfId="19389"/>
    <cellStyle name="Normal 3 2 3 2 2 4 2 4" xfId="19390"/>
    <cellStyle name="Normal 3 2 3 2 2 4 2 4 2" xfId="19391"/>
    <cellStyle name="Normal 3 2 3 2 2 4 2 4 2 2" xfId="19392"/>
    <cellStyle name="Normal 3 2 3 2 2 4 2 4 2 2 2" xfId="19393"/>
    <cellStyle name="Normal 3 2 3 2 2 4 2 4 2 3" xfId="19394"/>
    <cellStyle name="Normal 3 2 3 2 2 4 2 4 3" xfId="19395"/>
    <cellStyle name="Normal 3 2 3 2 2 4 2 4 3 2" xfId="19396"/>
    <cellStyle name="Normal 3 2 3 2 2 4 2 4 4" xfId="19397"/>
    <cellStyle name="Normal 3 2 3 2 2 4 2 5" xfId="19398"/>
    <cellStyle name="Normal 3 2 3 2 2 4 2 5 2" xfId="19399"/>
    <cellStyle name="Normal 3 2 3 2 2 4 2 5 2 2" xfId="19400"/>
    <cellStyle name="Normal 3 2 3 2 2 4 2 5 2 2 2" xfId="19401"/>
    <cellStyle name="Normal 3 2 3 2 2 4 2 5 2 3" xfId="19402"/>
    <cellStyle name="Normal 3 2 3 2 2 4 2 5 3" xfId="19403"/>
    <cellStyle name="Normal 3 2 3 2 2 4 2 5 3 2" xfId="19404"/>
    <cellStyle name="Normal 3 2 3 2 2 4 2 5 4" xfId="19405"/>
    <cellStyle name="Normal 3 2 3 2 2 4 2 6" xfId="19406"/>
    <cellStyle name="Normal 3 2 3 2 2 4 2 6 2" xfId="19407"/>
    <cellStyle name="Normal 3 2 3 2 2 4 2 6 2 2" xfId="19408"/>
    <cellStyle name="Normal 3 2 3 2 2 4 2 6 3" xfId="19409"/>
    <cellStyle name="Normal 3 2 3 2 2 4 2 7" xfId="19410"/>
    <cellStyle name="Normal 3 2 3 2 2 4 2 7 2" xfId="19411"/>
    <cellStyle name="Normal 3 2 3 2 2 4 2 8" xfId="19412"/>
    <cellStyle name="Normal 3 2 3 2 2 4 2 8 2" xfId="19413"/>
    <cellStyle name="Normal 3 2 3 2 2 4 2 9" xfId="19414"/>
    <cellStyle name="Normal 3 2 3 2 2 4 3" xfId="19415"/>
    <cellStyle name="Normal 3 2 3 2 2 4 3 2" xfId="19416"/>
    <cellStyle name="Normal 3 2 3 2 2 4 3 2 2" xfId="19417"/>
    <cellStyle name="Normal 3 2 3 2 2 4 3 2 2 2" xfId="19418"/>
    <cellStyle name="Normal 3 2 3 2 2 4 3 2 2 2 2" xfId="19419"/>
    <cellStyle name="Normal 3 2 3 2 2 4 3 2 2 2 2 2" xfId="19420"/>
    <cellStyle name="Normal 3 2 3 2 2 4 3 2 2 2 3" xfId="19421"/>
    <cellStyle name="Normal 3 2 3 2 2 4 3 2 2 3" xfId="19422"/>
    <cellStyle name="Normal 3 2 3 2 2 4 3 2 2 3 2" xfId="19423"/>
    <cellStyle name="Normal 3 2 3 2 2 4 3 2 2 4" xfId="19424"/>
    <cellStyle name="Normal 3 2 3 2 2 4 3 2 3" xfId="19425"/>
    <cellStyle name="Normal 3 2 3 2 2 4 3 2 3 2" xfId="19426"/>
    <cellStyle name="Normal 3 2 3 2 2 4 3 2 3 2 2" xfId="19427"/>
    <cellStyle name="Normal 3 2 3 2 2 4 3 2 3 3" xfId="19428"/>
    <cellStyle name="Normal 3 2 3 2 2 4 3 2 4" xfId="19429"/>
    <cellStyle name="Normal 3 2 3 2 2 4 3 2 4 2" xfId="19430"/>
    <cellStyle name="Normal 3 2 3 2 2 4 3 2 5" xfId="19431"/>
    <cellStyle name="Normal 3 2 3 2 2 4 3 3" xfId="19432"/>
    <cellStyle name="Normal 3 2 3 2 2 4 3 3 2" xfId="19433"/>
    <cellStyle name="Normal 3 2 3 2 2 4 3 3 2 2" xfId="19434"/>
    <cellStyle name="Normal 3 2 3 2 2 4 3 3 2 2 2" xfId="19435"/>
    <cellStyle name="Normal 3 2 3 2 2 4 3 3 2 3" xfId="19436"/>
    <cellStyle name="Normal 3 2 3 2 2 4 3 3 3" xfId="19437"/>
    <cellStyle name="Normal 3 2 3 2 2 4 3 3 3 2" xfId="19438"/>
    <cellStyle name="Normal 3 2 3 2 2 4 3 3 4" xfId="19439"/>
    <cellStyle name="Normal 3 2 3 2 2 4 3 4" xfId="19440"/>
    <cellStyle name="Normal 3 2 3 2 2 4 3 4 2" xfId="19441"/>
    <cellStyle name="Normal 3 2 3 2 2 4 3 4 2 2" xfId="19442"/>
    <cellStyle name="Normal 3 2 3 2 2 4 3 4 2 2 2" xfId="19443"/>
    <cellStyle name="Normal 3 2 3 2 2 4 3 4 2 3" xfId="19444"/>
    <cellStyle name="Normal 3 2 3 2 2 4 3 4 3" xfId="19445"/>
    <cellStyle name="Normal 3 2 3 2 2 4 3 4 3 2" xfId="19446"/>
    <cellStyle name="Normal 3 2 3 2 2 4 3 4 4" xfId="19447"/>
    <cellStyle name="Normal 3 2 3 2 2 4 3 5" xfId="19448"/>
    <cellStyle name="Normal 3 2 3 2 2 4 3 5 2" xfId="19449"/>
    <cellStyle name="Normal 3 2 3 2 2 4 3 5 2 2" xfId="19450"/>
    <cellStyle name="Normal 3 2 3 2 2 4 3 5 3" xfId="19451"/>
    <cellStyle name="Normal 3 2 3 2 2 4 3 6" xfId="19452"/>
    <cellStyle name="Normal 3 2 3 2 2 4 3 6 2" xfId="19453"/>
    <cellStyle name="Normal 3 2 3 2 2 4 3 7" xfId="19454"/>
    <cellStyle name="Normal 3 2 3 2 2 4 3 7 2" xfId="19455"/>
    <cellStyle name="Normal 3 2 3 2 2 4 3 8" xfId="19456"/>
    <cellStyle name="Normal 3 2 3 2 2 4 4" xfId="19457"/>
    <cellStyle name="Normal 3 2 3 2 2 4 4 2" xfId="19458"/>
    <cellStyle name="Normal 3 2 3 2 2 4 4 2 2" xfId="19459"/>
    <cellStyle name="Normal 3 2 3 2 2 4 4 2 2 2" xfId="19460"/>
    <cellStyle name="Normal 3 2 3 2 2 4 4 2 2 2 2" xfId="19461"/>
    <cellStyle name="Normal 3 2 3 2 2 4 4 2 2 3" xfId="19462"/>
    <cellStyle name="Normal 3 2 3 2 2 4 4 2 3" xfId="19463"/>
    <cellStyle name="Normal 3 2 3 2 2 4 4 2 3 2" xfId="19464"/>
    <cellStyle name="Normal 3 2 3 2 2 4 4 2 4" xfId="19465"/>
    <cellStyle name="Normal 3 2 3 2 2 4 4 3" xfId="19466"/>
    <cellStyle name="Normal 3 2 3 2 2 4 4 3 2" xfId="19467"/>
    <cellStyle name="Normal 3 2 3 2 2 4 4 3 2 2" xfId="19468"/>
    <cellStyle name="Normal 3 2 3 2 2 4 4 3 3" xfId="19469"/>
    <cellStyle name="Normal 3 2 3 2 2 4 4 4" xfId="19470"/>
    <cellStyle name="Normal 3 2 3 2 2 4 4 4 2" xfId="19471"/>
    <cellStyle name="Normal 3 2 3 2 2 4 4 5" xfId="19472"/>
    <cellStyle name="Normal 3 2 3 2 2 4 5" xfId="19473"/>
    <cellStyle name="Normal 3 2 3 2 2 4 5 2" xfId="19474"/>
    <cellStyle name="Normal 3 2 3 2 2 4 5 2 2" xfId="19475"/>
    <cellStyle name="Normal 3 2 3 2 2 4 5 2 2 2" xfId="19476"/>
    <cellStyle name="Normal 3 2 3 2 2 4 5 2 3" xfId="19477"/>
    <cellStyle name="Normal 3 2 3 2 2 4 5 3" xfId="19478"/>
    <cellStyle name="Normal 3 2 3 2 2 4 5 3 2" xfId="19479"/>
    <cellStyle name="Normal 3 2 3 2 2 4 5 4" xfId="19480"/>
    <cellStyle name="Normal 3 2 3 2 2 4 6" xfId="19481"/>
    <cellStyle name="Normal 3 2 3 2 2 4 6 2" xfId="19482"/>
    <cellStyle name="Normal 3 2 3 2 2 4 6 2 2" xfId="19483"/>
    <cellStyle name="Normal 3 2 3 2 2 4 6 2 2 2" xfId="19484"/>
    <cellStyle name="Normal 3 2 3 2 2 4 6 2 3" xfId="19485"/>
    <cellStyle name="Normal 3 2 3 2 2 4 6 3" xfId="19486"/>
    <cellStyle name="Normal 3 2 3 2 2 4 6 3 2" xfId="19487"/>
    <cellStyle name="Normal 3 2 3 2 2 4 6 4" xfId="19488"/>
    <cellStyle name="Normal 3 2 3 2 2 4 7" xfId="19489"/>
    <cellStyle name="Normal 3 2 3 2 2 4 7 2" xfId="19490"/>
    <cellStyle name="Normal 3 2 3 2 2 4 7 2 2" xfId="19491"/>
    <cellStyle name="Normal 3 2 3 2 2 4 7 3" xfId="19492"/>
    <cellStyle name="Normal 3 2 3 2 2 4 8" xfId="19493"/>
    <cellStyle name="Normal 3 2 3 2 2 4 8 2" xfId="19494"/>
    <cellStyle name="Normal 3 2 3 2 2 4 9" xfId="19495"/>
    <cellStyle name="Normal 3 2 3 2 2 4 9 2" xfId="19496"/>
    <cellStyle name="Normal 3 2 3 2 2 5" xfId="19497"/>
    <cellStyle name="Normal 3 2 3 2 2 5 2" xfId="19498"/>
    <cellStyle name="Normal 3 2 3 2 2 5 2 2" xfId="19499"/>
    <cellStyle name="Normal 3 2 3 2 2 5 2 2 2" xfId="19500"/>
    <cellStyle name="Normal 3 2 3 2 2 5 2 2 2 2" xfId="19501"/>
    <cellStyle name="Normal 3 2 3 2 2 5 2 2 2 2 2" xfId="19502"/>
    <cellStyle name="Normal 3 2 3 2 2 5 2 2 2 2 2 2" xfId="19503"/>
    <cellStyle name="Normal 3 2 3 2 2 5 2 2 2 2 3" xfId="19504"/>
    <cellStyle name="Normal 3 2 3 2 2 5 2 2 2 3" xfId="19505"/>
    <cellStyle name="Normal 3 2 3 2 2 5 2 2 2 3 2" xfId="19506"/>
    <cellStyle name="Normal 3 2 3 2 2 5 2 2 2 4" xfId="19507"/>
    <cellStyle name="Normal 3 2 3 2 2 5 2 2 3" xfId="19508"/>
    <cellStyle name="Normal 3 2 3 2 2 5 2 2 3 2" xfId="19509"/>
    <cellStyle name="Normal 3 2 3 2 2 5 2 2 3 2 2" xfId="19510"/>
    <cellStyle name="Normal 3 2 3 2 2 5 2 2 3 3" xfId="19511"/>
    <cellStyle name="Normal 3 2 3 2 2 5 2 2 4" xfId="19512"/>
    <cellStyle name="Normal 3 2 3 2 2 5 2 2 4 2" xfId="19513"/>
    <cellStyle name="Normal 3 2 3 2 2 5 2 2 5" xfId="19514"/>
    <cellStyle name="Normal 3 2 3 2 2 5 2 3" xfId="19515"/>
    <cellStyle name="Normal 3 2 3 2 2 5 2 3 2" xfId="19516"/>
    <cellStyle name="Normal 3 2 3 2 2 5 2 3 2 2" xfId="19517"/>
    <cellStyle name="Normal 3 2 3 2 2 5 2 3 2 2 2" xfId="19518"/>
    <cellStyle name="Normal 3 2 3 2 2 5 2 3 2 3" xfId="19519"/>
    <cellStyle name="Normal 3 2 3 2 2 5 2 3 3" xfId="19520"/>
    <cellStyle name="Normal 3 2 3 2 2 5 2 3 3 2" xfId="19521"/>
    <cellStyle name="Normal 3 2 3 2 2 5 2 3 4" xfId="19522"/>
    <cellStyle name="Normal 3 2 3 2 2 5 2 4" xfId="19523"/>
    <cellStyle name="Normal 3 2 3 2 2 5 2 4 2" xfId="19524"/>
    <cellStyle name="Normal 3 2 3 2 2 5 2 4 2 2" xfId="19525"/>
    <cellStyle name="Normal 3 2 3 2 2 5 2 4 2 2 2" xfId="19526"/>
    <cellStyle name="Normal 3 2 3 2 2 5 2 4 2 3" xfId="19527"/>
    <cellStyle name="Normal 3 2 3 2 2 5 2 4 3" xfId="19528"/>
    <cellStyle name="Normal 3 2 3 2 2 5 2 4 3 2" xfId="19529"/>
    <cellStyle name="Normal 3 2 3 2 2 5 2 4 4" xfId="19530"/>
    <cellStyle name="Normal 3 2 3 2 2 5 2 5" xfId="19531"/>
    <cellStyle name="Normal 3 2 3 2 2 5 2 5 2" xfId="19532"/>
    <cellStyle name="Normal 3 2 3 2 2 5 2 5 2 2" xfId="19533"/>
    <cellStyle name="Normal 3 2 3 2 2 5 2 5 3" xfId="19534"/>
    <cellStyle name="Normal 3 2 3 2 2 5 2 6" xfId="19535"/>
    <cellStyle name="Normal 3 2 3 2 2 5 2 6 2" xfId="19536"/>
    <cellStyle name="Normal 3 2 3 2 2 5 2 7" xfId="19537"/>
    <cellStyle name="Normal 3 2 3 2 2 5 2 7 2" xfId="19538"/>
    <cellStyle name="Normal 3 2 3 2 2 5 2 8" xfId="19539"/>
    <cellStyle name="Normal 3 2 3 2 2 5 3" xfId="19540"/>
    <cellStyle name="Normal 3 2 3 2 2 5 3 2" xfId="19541"/>
    <cellStyle name="Normal 3 2 3 2 2 5 3 2 2" xfId="19542"/>
    <cellStyle name="Normal 3 2 3 2 2 5 3 2 2 2" xfId="19543"/>
    <cellStyle name="Normal 3 2 3 2 2 5 3 2 2 2 2" xfId="19544"/>
    <cellStyle name="Normal 3 2 3 2 2 5 3 2 2 3" xfId="19545"/>
    <cellStyle name="Normal 3 2 3 2 2 5 3 2 3" xfId="19546"/>
    <cellStyle name="Normal 3 2 3 2 2 5 3 2 3 2" xfId="19547"/>
    <cellStyle name="Normal 3 2 3 2 2 5 3 2 4" xfId="19548"/>
    <cellStyle name="Normal 3 2 3 2 2 5 3 3" xfId="19549"/>
    <cellStyle name="Normal 3 2 3 2 2 5 3 3 2" xfId="19550"/>
    <cellStyle name="Normal 3 2 3 2 2 5 3 3 2 2" xfId="19551"/>
    <cellStyle name="Normal 3 2 3 2 2 5 3 3 3" xfId="19552"/>
    <cellStyle name="Normal 3 2 3 2 2 5 3 4" xfId="19553"/>
    <cellStyle name="Normal 3 2 3 2 2 5 3 4 2" xfId="19554"/>
    <cellStyle name="Normal 3 2 3 2 2 5 3 5" xfId="19555"/>
    <cellStyle name="Normal 3 2 3 2 2 5 4" xfId="19556"/>
    <cellStyle name="Normal 3 2 3 2 2 5 4 2" xfId="19557"/>
    <cellStyle name="Normal 3 2 3 2 2 5 4 2 2" xfId="19558"/>
    <cellStyle name="Normal 3 2 3 2 2 5 4 2 2 2" xfId="19559"/>
    <cellStyle name="Normal 3 2 3 2 2 5 4 2 3" xfId="19560"/>
    <cellStyle name="Normal 3 2 3 2 2 5 4 3" xfId="19561"/>
    <cellStyle name="Normal 3 2 3 2 2 5 4 3 2" xfId="19562"/>
    <cellStyle name="Normal 3 2 3 2 2 5 4 4" xfId="19563"/>
    <cellStyle name="Normal 3 2 3 2 2 5 5" xfId="19564"/>
    <cellStyle name="Normal 3 2 3 2 2 5 5 2" xfId="19565"/>
    <cellStyle name="Normal 3 2 3 2 2 5 5 2 2" xfId="19566"/>
    <cellStyle name="Normal 3 2 3 2 2 5 5 2 2 2" xfId="19567"/>
    <cellStyle name="Normal 3 2 3 2 2 5 5 2 3" xfId="19568"/>
    <cellStyle name="Normal 3 2 3 2 2 5 5 3" xfId="19569"/>
    <cellStyle name="Normal 3 2 3 2 2 5 5 3 2" xfId="19570"/>
    <cellStyle name="Normal 3 2 3 2 2 5 5 4" xfId="19571"/>
    <cellStyle name="Normal 3 2 3 2 2 5 6" xfId="19572"/>
    <cellStyle name="Normal 3 2 3 2 2 5 6 2" xfId="19573"/>
    <cellStyle name="Normal 3 2 3 2 2 5 6 2 2" xfId="19574"/>
    <cellStyle name="Normal 3 2 3 2 2 5 6 3" xfId="19575"/>
    <cellStyle name="Normal 3 2 3 2 2 5 7" xfId="19576"/>
    <cellStyle name="Normal 3 2 3 2 2 5 7 2" xfId="19577"/>
    <cellStyle name="Normal 3 2 3 2 2 5 8" xfId="19578"/>
    <cellStyle name="Normal 3 2 3 2 2 5 8 2" xfId="19579"/>
    <cellStyle name="Normal 3 2 3 2 2 5 9" xfId="19580"/>
    <cellStyle name="Normal 3 2 3 2 2 6" xfId="19581"/>
    <cellStyle name="Normal 3 2 3 2 2 6 2" xfId="19582"/>
    <cellStyle name="Normal 3 2 3 2 2 6 2 2" xfId="19583"/>
    <cellStyle name="Normal 3 2 3 2 2 6 2 2 2" xfId="19584"/>
    <cellStyle name="Normal 3 2 3 2 2 6 2 2 2 2" xfId="19585"/>
    <cellStyle name="Normal 3 2 3 2 2 6 2 2 2 2 2" xfId="19586"/>
    <cellStyle name="Normal 3 2 3 2 2 6 2 2 2 3" xfId="19587"/>
    <cellStyle name="Normal 3 2 3 2 2 6 2 2 3" xfId="19588"/>
    <cellStyle name="Normal 3 2 3 2 2 6 2 2 3 2" xfId="19589"/>
    <cellStyle name="Normal 3 2 3 2 2 6 2 2 4" xfId="19590"/>
    <cellStyle name="Normal 3 2 3 2 2 6 2 3" xfId="19591"/>
    <cellStyle name="Normal 3 2 3 2 2 6 2 3 2" xfId="19592"/>
    <cellStyle name="Normal 3 2 3 2 2 6 2 3 2 2" xfId="19593"/>
    <cellStyle name="Normal 3 2 3 2 2 6 2 3 3" xfId="19594"/>
    <cellStyle name="Normal 3 2 3 2 2 6 2 4" xfId="19595"/>
    <cellStyle name="Normal 3 2 3 2 2 6 2 4 2" xfId="19596"/>
    <cellStyle name="Normal 3 2 3 2 2 6 2 5" xfId="19597"/>
    <cellStyle name="Normal 3 2 3 2 2 6 3" xfId="19598"/>
    <cellStyle name="Normal 3 2 3 2 2 6 3 2" xfId="19599"/>
    <cellStyle name="Normal 3 2 3 2 2 6 3 2 2" xfId="19600"/>
    <cellStyle name="Normal 3 2 3 2 2 6 3 2 2 2" xfId="19601"/>
    <cellStyle name="Normal 3 2 3 2 2 6 3 2 3" xfId="19602"/>
    <cellStyle name="Normal 3 2 3 2 2 6 3 3" xfId="19603"/>
    <cellStyle name="Normal 3 2 3 2 2 6 3 3 2" xfId="19604"/>
    <cellStyle name="Normal 3 2 3 2 2 6 3 4" xfId="19605"/>
    <cellStyle name="Normal 3 2 3 2 2 6 4" xfId="19606"/>
    <cellStyle name="Normal 3 2 3 2 2 6 4 2" xfId="19607"/>
    <cellStyle name="Normal 3 2 3 2 2 6 4 2 2" xfId="19608"/>
    <cellStyle name="Normal 3 2 3 2 2 6 4 2 2 2" xfId="19609"/>
    <cellStyle name="Normal 3 2 3 2 2 6 4 2 3" xfId="19610"/>
    <cellStyle name="Normal 3 2 3 2 2 6 4 3" xfId="19611"/>
    <cellStyle name="Normal 3 2 3 2 2 6 4 3 2" xfId="19612"/>
    <cellStyle name="Normal 3 2 3 2 2 6 4 4" xfId="19613"/>
    <cellStyle name="Normal 3 2 3 2 2 6 5" xfId="19614"/>
    <cellStyle name="Normal 3 2 3 2 2 6 5 2" xfId="19615"/>
    <cellStyle name="Normal 3 2 3 2 2 6 5 2 2" xfId="19616"/>
    <cellStyle name="Normal 3 2 3 2 2 6 5 3" xfId="19617"/>
    <cellStyle name="Normal 3 2 3 2 2 6 6" xfId="19618"/>
    <cellStyle name="Normal 3 2 3 2 2 6 6 2" xfId="19619"/>
    <cellStyle name="Normal 3 2 3 2 2 6 7" xfId="19620"/>
    <cellStyle name="Normal 3 2 3 2 2 6 7 2" xfId="19621"/>
    <cellStyle name="Normal 3 2 3 2 2 6 8" xfId="19622"/>
    <cellStyle name="Normal 3 2 3 2 2 7" xfId="19623"/>
    <cellStyle name="Normal 3 2 3 2 2 7 2" xfId="19624"/>
    <cellStyle name="Normal 3 2 3 2 2 7 2 2" xfId="19625"/>
    <cellStyle name="Normal 3 2 3 2 2 7 2 2 2" xfId="19626"/>
    <cellStyle name="Normal 3 2 3 2 2 7 2 2 2 2" xfId="19627"/>
    <cellStyle name="Normal 3 2 3 2 2 7 2 2 2 2 2" xfId="19628"/>
    <cellStyle name="Normal 3 2 3 2 2 7 2 2 2 3" xfId="19629"/>
    <cellStyle name="Normal 3 2 3 2 2 7 2 2 3" xfId="19630"/>
    <cellStyle name="Normal 3 2 3 2 2 7 2 2 3 2" xfId="19631"/>
    <cellStyle name="Normal 3 2 3 2 2 7 2 2 4" xfId="19632"/>
    <cellStyle name="Normal 3 2 3 2 2 7 2 3" xfId="19633"/>
    <cellStyle name="Normal 3 2 3 2 2 7 2 3 2" xfId="19634"/>
    <cellStyle name="Normal 3 2 3 2 2 7 2 3 2 2" xfId="19635"/>
    <cellStyle name="Normal 3 2 3 2 2 7 2 3 3" xfId="19636"/>
    <cellStyle name="Normal 3 2 3 2 2 7 2 4" xfId="19637"/>
    <cellStyle name="Normal 3 2 3 2 2 7 2 4 2" xfId="19638"/>
    <cellStyle name="Normal 3 2 3 2 2 7 2 5" xfId="19639"/>
    <cellStyle name="Normal 3 2 3 2 2 7 3" xfId="19640"/>
    <cellStyle name="Normal 3 2 3 2 2 7 3 2" xfId="19641"/>
    <cellStyle name="Normal 3 2 3 2 2 7 3 2 2" xfId="19642"/>
    <cellStyle name="Normal 3 2 3 2 2 7 3 2 2 2" xfId="19643"/>
    <cellStyle name="Normal 3 2 3 2 2 7 3 2 3" xfId="19644"/>
    <cellStyle name="Normal 3 2 3 2 2 7 3 3" xfId="19645"/>
    <cellStyle name="Normal 3 2 3 2 2 7 3 3 2" xfId="19646"/>
    <cellStyle name="Normal 3 2 3 2 2 7 3 4" xfId="19647"/>
    <cellStyle name="Normal 3 2 3 2 2 7 4" xfId="19648"/>
    <cellStyle name="Normal 3 2 3 2 2 7 4 2" xfId="19649"/>
    <cellStyle name="Normal 3 2 3 2 2 7 4 2 2" xfId="19650"/>
    <cellStyle name="Normal 3 2 3 2 2 7 4 3" xfId="19651"/>
    <cellStyle name="Normal 3 2 3 2 2 7 5" xfId="19652"/>
    <cellStyle name="Normal 3 2 3 2 2 7 5 2" xfId="19653"/>
    <cellStyle name="Normal 3 2 3 2 2 7 6" xfId="19654"/>
    <cellStyle name="Normal 3 2 3 2 2 8" xfId="19655"/>
    <cellStyle name="Normal 3 2 3 2 2 8 2" xfId="19656"/>
    <cellStyle name="Normal 3 2 3 2 2 8 2 2" xfId="19657"/>
    <cellStyle name="Normal 3 2 3 2 2 8 2 2 2" xfId="19658"/>
    <cellStyle name="Normal 3 2 3 2 2 8 2 2 2 2" xfId="19659"/>
    <cellStyle name="Normal 3 2 3 2 2 8 2 2 2 2 2" xfId="19660"/>
    <cellStyle name="Normal 3 2 3 2 2 8 2 2 2 3" xfId="19661"/>
    <cellStyle name="Normal 3 2 3 2 2 8 2 2 3" xfId="19662"/>
    <cellStyle name="Normal 3 2 3 2 2 8 2 2 3 2" xfId="19663"/>
    <cellStyle name="Normal 3 2 3 2 2 8 2 2 4" xfId="19664"/>
    <cellStyle name="Normal 3 2 3 2 2 8 2 3" xfId="19665"/>
    <cellStyle name="Normal 3 2 3 2 2 8 2 3 2" xfId="19666"/>
    <cellStyle name="Normal 3 2 3 2 2 8 2 3 2 2" xfId="19667"/>
    <cellStyle name="Normal 3 2 3 2 2 8 2 3 3" xfId="19668"/>
    <cellStyle name="Normal 3 2 3 2 2 8 2 4" xfId="19669"/>
    <cellStyle name="Normal 3 2 3 2 2 8 2 4 2" xfId="19670"/>
    <cellStyle name="Normal 3 2 3 2 2 8 2 5" xfId="19671"/>
    <cellStyle name="Normal 3 2 3 2 2 8 3" xfId="19672"/>
    <cellStyle name="Normal 3 2 3 2 2 8 3 2" xfId="19673"/>
    <cellStyle name="Normal 3 2 3 2 2 8 3 2 2" xfId="19674"/>
    <cellStyle name="Normal 3 2 3 2 2 8 3 2 2 2" xfId="19675"/>
    <cellStyle name="Normal 3 2 3 2 2 8 3 2 3" xfId="19676"/>
    <cellStyle name="Normal 3 2 3 2 2 8 3 3" xfId="19677"/>
    <cellStyle name="Normal 3 2 3 2 2 8 3 3 2" xfId="19678"/>
    <cellStyle name="Normal 3 2 3 2 2 8 3 4" xfId="19679"/>
    <cellStyle name="Normal 3 2 3 2 2 8 4" xfId="19680"/>
    <cellStyle name="Normal 3 2 3 2 2 8 4 2" xfId="19681"/>
    <cellStyle name="Normal 3 2 3 2 2 8 4 2 2" xfId="19682"/>
    <cellStyle name="Normal 3 2 3 2 2 8 4 3" xfId="19683"/>
    <cellStyle name="Normal 3 2 3 2 2 8 5" xfId="19684"/>
    <cellStyle name="Normal 3 2 3 2 2 8 5 2" xfId="19685"/>
    <cellStyle name="Normal 3 2 3 2 2 8 6" xfId="19686"/>
    <cellStyle name="Normal 3 2 3 2 2 9" xfId="19687"/>
    <cellStyle name="Normal 3 2 3 2 2 9 2" xfId="19688"/>
    <cellStyle name="Normal 3 2 3 2 2 9 2 2" xfId="19689"/>
    <cellStyle name="Normal 3 2 3 2 2 9 2 2 2" xfId="19690"/>
    <cellStyle name="Normal 3 2 3 2 2 9 2 2 2 2" xfId="19691"/>
    <cellStyle name="Normal 3 2 3 2 2 9 2 2 3" xfId="19692"/>
    <cellStyle name="Normal 3 2 3 2 2 9 2 3" xfId="19693"/>
    <cellStyle name="Normal 3 2 3 2 2 9 2 3 2" xfId="19694"/>
    <cellStyle name="Normal 3 2 3 2 2 9 2 4" xfId="19695"/>
    <cellStyle name="Normal 3 2 3 2 2 9 3" xfId="19696"/>
    <cellStyle name="Normal 3 2 3 2 2 9 3 2" xfId="19697"/>
    <cellStyle name="Normal 3 2 3 2 2 9 3 2 2" xfId="19698"/>
    <cellStyle name="Normal 3 2 3 2 2 9 3 3" xfId="19699"/>
    <cellStyle name="Normal 3 2 3 2 2 9 4" xfId="19700"/>
    <cellStyle name="Normal 3 2 3 2 2 9 4 2" xfId="19701"/>
    <cellStyle name="Normal 3 2 3 2 2 9 5" xfId="19702"/>
    <cellStyle name="Normal 3 2 3 2 3" xfId="19703"/>
    <cellStyle name="Normal 3 2 3 2 3 10" xfId="19704"/>
    <cellStyle name="Normal 3 2 3 2 3 2" xfId="19705"/>
    <cellStyle name="Normal 3 2 3 2 3 2 2" xfId="19706"/>
    <cellStyle name="Normal 3 2 3 2 3 2 2 2" xfId="19707"/>
    <cellStyle name="Normal 3 2 3 2 3 2 2 2 2" xfId="19708"/>
    <cellStyle name="Normal 3 2 3 2 3 2 2 2 2 2" xfId="19709"/>
    <cellStyle name="Normal 3 2 3 2 3 2 2 2 2 2 2" xfId="19710"/>
    <cellStyle name="Normal 3 2 3 2 3 2 2 2 2 2 2 2" xfId="19711"/>
    <cellStyle name="Normal 3 2 3 2 3 2 2 2 2 2 3" xfId="19712"/>
    <cellStyle name="Normal 3 2 3 2 3 2 2 2 2 3" xfId="19713"/>
    <cellStyle name="Normal 3 2 3 2 3 2 2 2 2 3 2" xfId="19714"/>
    <cellStyle name="Normal 3 2 3 2 3 2 2 2 2 4" xfId="19715"/>
    <cellStyle name="Normal 3 2 3 2 3 2 2 2 3" xfId="19716"/>
    <cellStyle name="Normal 3 2 3 2 3 2 2 2 3 2" xfId="19717"/>
    <cellStyle name="Normal 3 2 3 2 3 2 2 2 3 2 2" xfId="19718"/>
    <cellStyle name="Normal 3 2 3 2 3 2 2 2 3 3" xfId="19719"/>
    <cellStyle name="Normal 3 2 3 2 3 2 2 2 4" xfId="19720"/>
    <cellStyle name="Normal 3 2 3 2 3 2 2 2 4 2" xfId="19721"/>
    <cellStyle name="Normal 3 2 3 2 3 2 2 2 5" xfId="19722"/>
    <cellStyle name="Normal 3 2 3 2 3 2 2 3" xfId="19723"/>
    <cellStyle name="Normal 3 2 3 2 3 2 2 3 2" xfId="19724"/>
    <cellStyle name="Normal 3 2 3 2 3 2 2 3 2 2" xfId="19725"/>
    <cellStyle name="Normal 3 2 3 2 3 2 2 3 2 2 2" xfId="19726"/>
    <cellStyle name="Normal 3 2 3 2 3 2 2 3 2 3" xfId="19727"/>
    <cellStyle name="Normal 3 2 3 2 3 2 2 3 3" xfId="19728"/>
    <cellStyle name="Normal 3 2 3 2 3 2 2 3 3 2" xfId="19729"/>
    <cellStyle name="Normal 3 2 3 2 3 2 2 3 4" xfId="19730"/>
    <cellStyle name="Normal 3 2 3 2 3 2 2 4" xfId="19731"/>
    <cellStyle name="Normal 3 2 3 2 3 2 2 4 2" xfId="19732"/>
    <cellStyle name="Normal 3 2 3 2 3 2 2 4 2 2" xfId="19733"/>
    <cellStyle name="Normal 3 2 3 2 3 2 2 4 2 2 2" xfId="19734"/>
    <cellStyle name="Normal 3 2 3 2 3 2 2 4 2 3" xfId="19735"/>
    <cellStyle name="Normal 3 2 3 2 3 2 2 4 3" xfId="19736"/>
    <cellStyle name="Normal 3 2 3 2 3 2 2 4 3 2" xfId="19737"/>
    <cellStyle name="Normal 3 2 3 2 3 2 2 4 4" xfId="19738"/>
    <cellStyle name="Normal 3 2 3 2 3 2 2 5" xfId="19739"/>
    <cellStyle name="Normal 3 2 3 2 3 2 2 5 2" xfId="19740"/>
    <cellStyle name="Normal 3 2 3 2 3 2 2 5 2 2" xfId="19741"/>
    <cellStyle name="Normal 3 2 3 2 3 2 2 5 3" xfId="19742"/>
    <cellStyle name="Normal 3 2 3 2 3 2 2 6" xfId="19743"/>
    <cellStyle name="Normal 3 2 3 2 3 2 2 6 2" xfId="19744"/>
    <cellStyle name="Normal 3 2 3 2 3 2 2 7" xfId="19745"/>
    <cellStyle name="Normal 3 2 3 2 3 2 2 7 2" xfId="19746"/>
    <cellStyle name="Normal 3 2 3 2 3 2 2 8" xfId="19747"/>
    <cellStyle name="Normal 3 2 3 2 3 2 3" xfId="19748"/>
    <cellStyle name="Normal 3 2 3 2 3 2 3 2" xfId="19749"/>
    <cellStyle name="Normal 3 2 3 2 3 2 3 2 2" xfId="19750"/>
    <cellStyle name="Normal 3 2 3 2 3 2 3 2 2 2" xfId="19751"/>
    <cellStyle name="Normal 3 2 3 2 3 2 3 2 2 2 2" xfId="19752"/>
    <cellStyle name="Normal 3 2 3 2 3 2 3 2 2 3" xfId="19753"/>
    <cellStyle name="Normal 3 2 3 2 3 2 3 2 3" xfId="19754"/>
    <cellStyle name="Normal 3 2 3 2 3 2 3 2 3 2" xfId="19755"/>
    <cellStyle name="Normal 3 2 3 2 3 2 3 2 4" xfId="19756"/>
    <cellStyle name="Normal 3 2 3 2 3 2 3 3" xfId="19757"/>
    <cellStyle name="Normal 3 2 3 2 3 2 3 3 2" xfId="19758"/>
    <cellStyle name="Normal 3 2 3 2 3 2 3 3 2 2" xfId="19759"/>
    <cellStyle name="Normal 3 2 3 2 3 2 3 3 3" xfId="19760"/>
    <cellStyle name="Normal 3 2 3 2 3 2 3 4" xfId="19761"/>
    <cellStyle name="Normal 3 2 3 2 3 2 3 4 2" xfId="19762"/>
    <cellStyle name="Normal 3 2 3 2 3 2 3 5" xfId="19763"/>
    <cellStyle name="Normal 3 2 3 2 3 2 4" xfId="19764"/>
    <cellStyle name="Normal 3 2 3 2 3 2 4 2" xfId="19765"/>
    <cellStyle name="Normal 3 2 3 2 3 2 4 2 2" xfId="19766"/>
    <cellStyle name="Normal 3 2 3 2 3 2 4 2 2 2" xfId="19767"/>
    <cellStyle name="Normal 3 2 3 2 3 2 4 2 3" xfId="19768"/>
    <cellStyle name="Normal 3 2 3 2 3 2 4 3" xfId="19769"/>
    <cellStyle name="Normal 3 2 3 2 3 2 4 3 2" xfId="19770"/>
    <cellStyle name="Normal 3 2 3 2 3 2 4 4" xfId="19771"/>
    <cellStyle name="Normal 3 2 3 2 3 2 5" xfId="19772"/>
    <cellStyle name="Normal 3 2 3 2 3 2 5 2" xfId="19773"/>
    <cellStyle name="Normal 3 2 3 2 3 2 5 2 2" xfId="19774"/>
    <cellStyle name="Normal 3 2 3 2 3 2 5 2 2 2" xfId="19775"/>
    <cellStyle name="Normal 3 2 3 2 3 2 5 2 3" xfId="19776"/>
    <cellStyle name="Normal 3 2 3 2 3 2 5 3" xfId="19777"/>
    <cellStyle name="Normal 3 2 3 2 3 2 5 3 2" xfId="19778"/>
    <cellStyle name="Normal 3 2 3 2 3 2 5 4" xfId="19779"/>
    <cellStyle name="Normal 3 2 3 2 3 2 6" xfId="19780"/>
    <cellStyle name="Normal 3 2 3 2 3 2 6 2" xfId="19781"/>
    <cellStyle name="Normal 3 2 3 2 3 2 6 2 2" xfId="19782"/>
    <cellStyle name="Normal 3 2 3 2 3 2 6 3" xfId="19783"/>
    <cellStyle name="Normal 3 2 3 2 3 2 7" xfId="19784"/>
    <cellStyle name="Normal 3 2 3 2 3 2 7 2" xfId="19785"/>
    <cellStyle name="Normal 3 2 3 2 3 2 8" xfId="19786"/>
    <cellStyle name="Normal 3 2 3 2 3 2 8 2" xfId="19787"/>
    <cellStyle name="Normal 3 2 3 2 3 2 9" xfId="19788"/>
    <cellStyle name="Normal 3 2 3 2 3 3" xfId="19789"/>
    <cellStyle name="Normal 3 2 3 2 3 3 2" xfId="19790"/>
    <cellStyle name="Normal 3 2 3 2 3 3 2 2" xfId="19791"/>
    <cellStyle name="Normal 3 2 3 2 3 3 2 2 2" xfId="19792"/>
    <cellStyle name="Normal 3 2 3 2 3 3 2 2 2 2" xfId="19793"/>
    <cellStyle name="Normal 3 2 3 2 3 3 2 2 2 2 2" xfId="19794"/>
    <cellStyle name="Normal 3 2 3 2 3 3 2 2 2 3" xfId="19795"/>
    <cellStyle name="Normal 3 2 3 2 3 3 2 2 3" xfId="19796"/>
    <cellStyle name="Normal 3 2 3 2 3 3 2 2 3 2" xfId="19797"/>
    <cellStyle name="Normal 3 2 3 2 3 3 2 2 4" xfId="19798"/>
    <cellStyle name="Normal 3 2 3 2 3 3 2 3" xfId="19799"/>
    <cellStyle name="Normal 3 2 3 2 3 3 2 3 2" xfId="19800"/>
    <cellStyle name="Normal 3 2 3 2 3 3 2 3 2 2" xfId="19801"/>
    <cellStyle name="Normal 3 2 3 2 3 3 2 3 3" xfId="19802"/>
    <cellStyle name="Normal 3 2 3 2 3 3 2 4" xfId="19803"/>
    <cellStyle name="Normal 3 2 3 2 3 3 2 4 2" xfId="19804"/>
    <cellStyle name="Normal 3 2 3 2 3 3 2 5" xfId="19805"/>
    <cellStyle name="Normal 3 2 3 2 3 3 3" xfId="19806"/>
    <cellStyle name="Normal 3 2 3 2 3 3 3 2" xfId="19807"/>
    <cellStyle name="Normal 3 2 3 2 3 3 3 2 2" xfId="19808"/>
    <cellStyle name="Normal 3 2 3 2 3 3 3 2 2 2" xfId="19809"/>
    <cellStyle name="Normal 3 2 3 2 3 3 3 2 3" xfId="19810"/>
    <cellStyle name="Normal 3 2 3 2 3 3 3 3" xfId="19811"/>
    <cellStyle name="Normal 3 2 3 2 3 3 3 3 2" xfId="19812"/>
    <cellStyle name="Normal 3 2 3 2 3 3 3 4" xfId="19813"/>
    <cellStyle name="Normal 3 2 3 2 3 3 4" xfId="19814"/>
    <cellStyle name="Normal 3 2 3 2 3 3 4 2" xfId="19815"/>
    <cellStyle name="Normal 3 2 3 2 3 3 4 2 2" xfId="19816"/>
    <cellStyle name="Normal 3 2 3 2 3 3 4 2 2 2" xfId="19817"/>
    <cellStyle name="Normal 3 2 3 2 3 3 4 2 3" xfId="19818"/>
    <cellStyle name="Normal 3 2 3 2 3 3 4 3" xfId="19819"/>
    <cellStyle name="Normal 3 2 3 2 3 3 4 3 2" xfId="19820"/>
    <cellStyle name="Normal 3 2 3 2 3 3 4 4" xfId="19821"/>
    <cellStyle name="Normal 3 2 3 2 3 3 5" xfId="19822"/>
    <cellStyle name="Normal 3 2 3 2 3 3 5 2" xfId="19823"/>
    <cellStyle name="Normal 3 2 3 2 3 3 5 2 2" xfId="19824"/>
    <cellStyle name="Normal 3 2 3 2 3 3 5 3" xfId="19825"/>
    <cellStyle name="Normal 3 2 3 2 3 3 6" xfId="19826"/>
    <cellStyle name="Normal 3 2 3 2 3 3 6 2" xfId="19827"/>
    <cellStyle name="Normal 3 2 3 2 3 3 7" xfId="19828"/>
    <cellStyle name="Normal 3 2 3 2 3 3 7 2" xfId="19829"/>
    <cellStyle name="Normal 3 2 3 2 3 3 8" xfId="19830"/>
    <cellStyle name="Normal 3 2 3 2 3 4" xfId="19831"/>
    <cellStyle name="Normal 3 2 3 2 3 4 2" xfId="19832"/>
    <cellStyle name="Normal 3 2 3 2 3 4 2 2" xfId="19833"/>
    <cellStyle name="Normal 3 2 3 2 3 4 2 2 2" xfId="19834"/>
    <cellStyle name="Normal 3 2 3 2 3 4 2 2 2 2" xfId="19835"/>
    <cellStyle name="Normal 3 2 3 2 3 4 2 2 3" xfId="19836"/>
    <cellStyle name="Normal 3 2 3 2 3 4 2 3" xfId="19837"/>
    <cellStyle name="Normal 3 2 3 2 3 4 2 3 2" xfId="19838"/>
    <cellStyle name="Normal 3 2 3 2 3 4 2 4" xfId="19839"/>
    <cellStyle name="Normal 3 2 3 2 3 4 3" xfId="19840"/>
    <cellStyle name="Normal 3 2 3 2 3 4 3 2" xfId="19841"/>
    <cellStyle name="Normal 3 2 3 2 3 4 3 2 2" xfId="19842"/>
    <cellStyle name="Normal 3 2 3 2 3 4 3 3" xfId="19843"/>
    <cellStyle name="Normal 3 2 3 2 3 4 4" xfId="19844"/>
    <cellStyle name="Normal 3 2 3 2 3 4 4 2" xfId="19845"/>
    <cellStyle name="Normal 3 2 3 2 3 4 5" xfId="19846"/>
    <cellStyle name="Normal 3 2 3 2 3 5" xfId="19847"/>
    <cellStyle name="Normal 3 2 3 2 3 5 2" xfId="19848"/>
    <cellStyle name="Normal 3 2 3 2 3 5 2 2" xfId="19849"/>
    <cellStyle name="Normal 3 2 3 2 3 5 2 2 2" xfId="19850"/>
    <cellStyle name="Normal 3 2 3 2 3 5 2 3" xfId="19851"/>
    <cellStyle name="Normal 3 2 3 2 3 5 3" xfId="19852"/>
    <cellStyle name="Normal 3 2 3 2 3 5 3 2" xfId="19853"/>
    <cellStyle name="Normal 3 2 3 2 3 5 4" xfId="19854"/>
    <cellStyle name="Normal 3 2 3 2 3 6" xfId="19855"/>
    <cellStyle name="Normal 3 2 3 2 3 6 2" xfId="19856"/>
    <cellStyle name="Normal 3 2 3 2 3 6 2 2" xfId="19857"/>
    <cellStyle name="Normal 3 2 3 2 3 6 2 2 2" xfId="19858"/>
    <cellStyle name="Normal 3 2 3 2 3 6 2 3" xfId="19859"/>
    <cellStyle name="Normal 3 2 3 2 3 6 3" xfId="19860"/>
    <cellStyle name="Normal 3 2 3 2 3 6 3 2" xfId="19861"/>
    <cellStyle name="Normal 3 2 3 2 3 6 4" xfId="19862"/>
    <cellStyle name="Normal 3 2 3 2 3 7" xfId="19863"/>
    <cellStyle name="Normal 3 2 3 2 3 7 2" xfId="19864"/>
    <cellStyle name="Normal 3 2 3 2 3 7 2 2" xfId="19865"/>
    <cellStyle name="Normal 3 2 3 2 3 7 3" xfId="19866"/>
    <cellStyle name="Normal 3 2 3 2 3 8" xfId="19867"/>
    <cellStyle name="Normal 3 2 3 2 3 8 2" xfId="19868"/>
    <cellStyle name="Normal 3 2 3 2 3 9" xfId="19869"/>
    <cellStyle name="Normal 3 2 3 2 3 9 2" xfId="19870"/>
    <cellStyle name="Normal 3 2 3 2 4" xfId="19871"/>
    <cellStyle name="Normal 3 2 3 2 4 10" xfId="19872"/>
    <cellStyle name="Normal 3 2 3 2 4 2" xfId="19873"/>
    <cellStyle name="Normal 3 2 3 2 4 2 2" xfId="19874"/>
    <cellStyle name="Normal 3 2 3 2 4 2 2 2" xfId="19875"/>
    <cellStyle name="Normal 3 2 3 2 4 2 2 2 2" xfId="19876"/>
    <cellStyle name="Normal 3 2 3 2 4 2 2 2 2 2" xfId="19877"/>
    <cellStyle name="Normal 3 2 3 2 4 2 2 2 2 2 2" xfId="19878"/>
    <cellStyle name="Normal 3 2 3 2 4 2 2 2 2 2 2 2" xfId="19879"/>
    <cellStyle name="Normal 3 2 3 2 4 2 2 2 2 2 3" xfId="19880"/>
    <cellStyle name="Normal 3 2 3 2 4 2 2 2 2 3" xfId="19881"/>
    <cellStyle name="Normal 3 2 3 2 4 2 2 2 2 3 2" xfId="19882"/>
    <cellStyle name="Normal 3 2 3 2 4 2 2 2 2 4" xfId="19883"/>
    <cellStyle name="Normal 3 2 3 2 4 2 2 2 3" xfId="19884"/>
    <cellStyle name="Normal 3 2 3 2 4 2 2 2 3 2" xfId="19885"/>
    <cellStyle name="Normal 3 2 3 2 4 2 2 2 3 2 2" xfId="19886"/>
    <cellStyle name="Normal 3 2 3 2 4 2 2 2 3 3" xfId="19887"/>
    <cellStyle name="Normal 3 2 3 2 4 2 2 2 4" xfId="19888"/>
    <cellStyle name="Normal 3 2 3 2 4 2 2 2 4 2" xfId="19889"/>
    <cellStyle name="Normal 3 2 3 2 4 2 2 2 5" xfId="19890"/>
    <cellStyle name="Normal 3 2 3 2 4 2 2 3" xfId="19891"/>
    <cellStyle name="Normal 3 2 3 2 4 2 2 3 2" xfId="19892"/>
    <cellStyle name="Normal 3 2 3 2 4 2 2 3 2 2" xfId="19893"/>
    <cellStyle name="Normal 3 2 3 2 4 2 2 3 2 2 2" xfId="19894"/>
    <cellStyle name="Normal 3 2 3 2 4 2 2 3 2 3" xfId="19895"/>
    <cellStyle name="Normal 3 2 3 2 4 2 2 3 3" xfId="19896"/>
    <cellStyle name="Normal 3 2 3 2 4 2 2 3 3 2" xfId="19897"/>
    <cellStyle name="Normal 3 2 3 2 4 2 2 3 4" xfId="19898"/>
    <cellStyle name="Normal 3 2 3 2 4 2 2 4" xfId="19899"/>
    <cellStyle name="Normal 3 2 3 2 4 2 2 4 2" xfId="19900"/>
    <cellStyle name="Normal 3 2 3 2 4 2 2 4 2 2" xfId="19901"/>
    <cellStyle name="Normal 3 2 3 2 4 2 2 4 2 2 2" xfId="19902"/>
    <cellStyle name="Normal 3 2 3 2 4 2 2 4 2 3" xfId="19903"/>
    <cellStyle name="Normal 3 2 3 2 4 2 2 4 3" xfId="19904"/>
    <cellStyle name="Normal 3 2 3 2 4 2 2 4 3 2" xfId="19905"/>
    <cellStyle name="Normal 3 2 3 2 4 2 2 4 4" xfId="19906"/>
    <cellStyle name="Normal 3 2 3 2 4 2 2 5" xfId="19907"/>
    <cellStyle name="Normal 3 2 3 2 4 2 2 5 2" xfId="19908"/>
    <cellStyle name="Normal 3 2 3 2 4 2 2 5 2 2" xfId="19909"/>
    <cellStyle name="Normal 3 2 3 2 4 2 2 5 3" xfId="19910"/>
    <cellStyle name="Normal 3 2 3 2 4 2 2 6" xfId="19911"/>
    <cellStyle name="Normal 3 2 3 2 4 2 2 6 2" xfId="19912"/>
    <cellStyle name="Normal 3 2 3 2 4 2 2 7" xfId="19913"/>
    <cellStyle name="Normal 3 2 3 2 4 2 2 7 2" xfId="19914"/>
    <cellStyle name="Normal 3 2 3 2 4 2 2 8" xfId="19915"/>
    <cellStyle name="Normal 3 2 3 2 4 2 3" xfId="19916"/>
    <cellStyle name="Normal 3 2 3 2 4 2 3 2" xfId="19917"/>
    <cellStyle name="Normal 3 2 3 2 4 2 3 2 2" xfId="19918"/>
    <cellStyle name="Normal 3 2 3 2 4 2 3 2 2 2" xfId="19919"/>
    <cellStyle name="Normal 3 2 3 2 4 2 3 2 2 2 2" xfId="19920"/>
    <cellStyle name="Normal 3 2 3 2 4 2 3 2 2 3" xfId="19921"/>
    <cellStyle name="Normal 3 2 3 2 4 2 3 2 3" xfId="19922"/>
    <cellStyle name="Normal 3 2 3 2 4 2 3 2 3 2" xfId="19923"/>
    <cellStyle name="Normal 3 2 3 2 4 2 3 2 4" xfId="19924"/>
    <cellStyle name="Normal 3 2 3 2 4 2 3 3" xfId="19925"/>
    <cellStyle name="Normal 3 2 3 2 4 2 3 3 2" xfId="19926"/>
    <cellStyle name="Normal 3 2 3 2 4 2 3 3 2 2" xfId="19927"/>
    <cellStyle name="Normal 3 2 3 2 4 2 3 3 3" xfId="19928"/>
    <cellStyle name="Normal 3 2 3 2 4 2 3 4" xfId="19929"/>
    <cellStyle name="Normal 3 2 3 2 4 2 3 4 2" xfId="19930"/>
    <cellStyle name="Normal 3 2 3 2 4 2 3 5" xfId="19931"/>
    <cellStyle name="Normal 3 2 3 2 4 2 4" xfId="19932"/>
    <cellStyle name="Normal 3 2 3 2 4 2 4 2" xfId="19933"/>
    <cellStyle name="Normal 3 2 3 2 4 2 4 2 2" xfId="19934"/>
    <cellStyle name="Normal 3 2 3 2 4 2 4 2 2 2" xfId="19935"/>
    <cellStyle name="Normal 3 2 3 2 4 2 4 2 3" xfId="19936"/>
    <cellStyle name="Normal 3 2 3 2 4 2 4 3" xfId="19937"/>
    <cellStyle name="Normal 3 2 3 2 4 2 4 3 2" xfId="19938"/>
    <cellStyle name="Normal 3 2 3 2 4 2 4 4" xfId="19939"/>
    <cellStyle name="Normal 3 2 3 2 4 2 5" xfId="19940"/>
    <cellStyle name="Normal 3 2 3 2 4 2 5 2" xfId="19941"/>
    <cellStyle name="Normal 3 2 3 2 4 2 5 2 2" xfId="19942"/>
    <cellStyle name="Normal 3 2 3 2 4 2 5 2 2 2" xfId="19943"/>
    <cellStyle name="Normal 3 2 3 2 4 2 5 2 3" xfId="19944"/>
    <cellStyle name="Normal 3 2 3 2 4 2 5 3" xfId="19945"/>
    <cellStyle name="Normal 3 2 3 2 4 2 5 3 2" xfId="19946"/>
    <cellStyle name="Normal 3 2 3 2 4 2 5 4" xfId="19947"/>
    <cellStyle name="Normal 3 2 3 2 4 2 6" xfId="19948"/>
    <cellStyle name="Normal 3 2 3 2 4 2 6 2" xfId="19949"/>
    <cellStyle name="Normal 3 2 3 2 4 2 6 2 2" xfId="19950"/>
    <cellStyle name="Normal 3 2 3 2 4 2 6 3" xfId="19951"/>
    <cellStyle name="Normal 3 2 3 2 4 2 7" xfId="19952"/>
    <cellStyle name="Normal 3 2 3 2 4 2 7 2" xfId="19953"/>
    <cellStyle name="Normal 3 2 3 2 4 2 8" xfId="19954"/>
    <cellStyle name="Normal 3 2 3 2 4 2 8 2" xfId="19955"/>
    <cellStyle name="Normal 3 2 3 2 4 2 9" xfId="19956"/>
    <cellStyle name="Normal 3 2 3 2 4 3" xfId="19957"/>
    <cellStyle name="Normal 3 2 3 2 4 3 2" xfId="19958"/>
    <cellStyle name="Normal 3 2 3 2 4 3 2 2" xfId="19959"/>
    <cellStyle name="Normal 3 2 3 2 4 3 2 2 2" xfId="19960"/>
    <cellStyle name="Normal 3 2 3 2 4 3 2 2 2 2" xfId="19961"/>
    <cellStyle name="Normal 3 2 3 2 4 3 2 2 2 2 2" xfId="19962"/>
    <cellStyle name="Normal 3 2 3 2 4 3 2 2 2 3" xfId="19963"/>
    <cellStyle name="Normal 3 2 3 2 4 3 2 2 3" xfId="19964"/>
    <cellStyle name="Normal 3 2 3 2 4 3 2 2 3 2" xfId="19965"/>
    <cellStyle name="Normal 3 2 3 2 4 3 2 2 4" xfId="19966"/>
    <cellStyle name="Normal 3 2 3 2 4 3 2 3" xfId="19967"/>
    <cellStyle name="Normal 3 2 3 2 4 3 2 3 2" xfId="19968"/>
    <cellStyle name="Normal 3 2 3 2 4 3 2 3 2 2" xfId="19969"/>
    <cellStyle name="Normal 3 2 3 2 4 3 2 3 3" xfId="19970"/>
    <cellStyle name="Normal 3 2 3 2 4 3 2 4" xfId="19971"/>
    <cellStyle name="Normal 3 2 3 2 4 3 2 4 2" xfId="19972"/>
    <cellStyle name="Normal 3 2 3 2 4 3 2 5" xfId="19973"/>
    <cellStyle name="Normal 3 2 3 2 4 3 3" xfId="19974"/>
    <cellStyle name="Normal 3 2 3 2 4 3 3 2" xfId="19975"/>
    <cellStyle name="Normal 3 2 3 2 4 3 3 2 2" xfId="19976"/>
    <cellStyle name="Normal 3 2 3 2 4 3 3 2 2 2" xfId="19977"/>
    <cellStyle name="Normal 3 2 3 2 4 3 3 2 3" xfId="19978"/>
    <cellStyle name="Normal 3 2 3 2 4 3 3 3" xfId="19979"/>
    <cellStyle name="Normal 3 2 3 2 4 3 3 3 2" xfId="19980"/>
    <cellStyle name="Normal 3 2 3 2 4 3 3 4" xfId="19981"/>
    <cellStyle name="Normal 3 2 3 2 4 3 4" xfId="19982"/>
    <cellStyle name="Normal 3 2 3 2 4 3 4 2" xfId="19983"/>
    <cellStyle name="Normal 3 2 3 2 4 3 4 2 2" xfId="19984"/>
    <cellStyle name="Normal 3 2 3 2 4 3 4 2 2 2" xfId="19985"/>
    <cellStyle name="Normal 3 2 3 2 4 3 4 2 3" xfId="19986"/>
    <cellStyle name="Normal 3 2 3 2 4 3 4 3" xfId="19987"/>
    <cellStyle name="Normal 3 2 3 2 4 3 4 3 2" xfId="19988"/>
    <cellStyle name="Normal 3 2 3 2 4 3 4 4" xfId="19989"/>
    <cellStyle name="Normal 3 2 3 2 4 3 5" xfId="19990"/>
    <cellStyle name="Normal 3 2 3 2 4 3 5 2" xfId="19991"/>
    <cellStyle name="Normal 3 2 3 2 4 3 5 2 2" xfId="19992"/>
    <cellStyle name="Normal 3 2 3 2 4 3 5 3" xfId="19993"/>
    <cellStyle name="Normal 3 2 3 2 4 3 6" xfId="19994"/>
    <cellStyle name="Normal 3 2 3 2 4 3 6 2" xfId="19995"/>
    <cellStyle name="Normal 3 2 3 2 4 3 7" xfId="19996"/>
    <cellStyle name="Normal 3 2 3 2 4 3 7 2" xfId="19997"/>
    <cellStyle name="Normal 3 2 3 2 4 3 8" xfId="19998"/>
    <cellStyle name="Normal 3 2 3 2 4 4" xfId="19999"/>
    <cellStyle name="Normal 3 2 3 2 4 4 2" xfId="20000"/>
    <cellStyle name="Normal 3 2 3 2 4 4 2 2" xfId="20001"/>
    <cellStyle name="Normal 3 2 3 2 4 4 2 2 2" xfId="20002"/>
    <cellStyle name="Normal 3 2 3 2 4 4 2 2 2 2" xfId="20003"/>
    <cellStyle name="Normal 3 2 3 2 4 4 2 2 3" xfId="20004"/>
    <cellStyle name="Normal 3 2 3 2 4 4 2 3" xfId="20005"/>
    <cellStyle name="Normal 3 2 3 2 4 4 2 3 2" xfId="20006"/>
    <cellStyle name="Normal 3 2 3 2 4 4 2 4" xfId="20007"/>
    <cellStyle name="Normal 3 2 3 2 4 4 3" xfId="20008"/>
    <cellStyle name="Normal 3 2 3 2 4 4 3 2" xfId="20009"/>
    <cellStyle name="Normal 3 2 3 2 4 4 3 2 2" xfId="20010"/>
    <cellStyle name="Normal 3 2 3 2 4 4 3 3" xfId="20011"/>
    <cellStyle name="Normal 3 2 3 2 4 4 4" xfId="20012"/>
    <cellStyle name="Normal 3 2 3 2 4 4 4 2" xfId="20013"/>
    <cellStyle name="Normal 3 2 3 2 4 4 5" xfId="20014"/>
    <cellStyle name="Normal 3 2 3 2 4 5" xfId="20015"/>
    <cellStyle name="Normal 3 2 3 2 4 5 2" xfId="20016"/>
    <cellStyle name="Normal 3 2 3 2 4 5 2 2" xfId="20017"/>
    <cellStyle name="Normal 3 2 3 2 4 5 2 2 2" xfId="20018"/>
    <cellStyle name="Normal 3 2 3 2 4 5 2 3" xfId="20019"/>
    <cellStyle name="Normal 3 2 3 2 4 5 3" xfId="20020"/>
    <cellStyle name="Normal 3 2 3 2 4 5 3 2" xfId="20021"/>
    <cellStyle name="Normal 3 2 3 2 4 5 4" xfId="20022"/>
    <cellStyle name="Normal 3 2 3 2 4 6" xfId="20023"/>
    <cellStyle name="Normal 3 2 3 2 4 6 2" xfId="20024"/>
    <cellStyle name="Normal 3 2 3 2 4 6 2 2" xfId="20025"/>
    <cellStyle name="Normal 3 2 3 2 4 6 2 2 2" xfId="20026"/>
    <cellStyle name="Normal 3 2 3 2 4 6 2 3" xfId="20027"/>
    <cellStyle name="Normal 3 2 3 2 4 6 3" xfId="20028"/>
    <cellStyle name="Normal 3 2 3 2 4 6 3 2" xfId="20029"/>
    <cellStyle name="Normal 3 2 3 2 4 6 4" xfId="20030"/>
    <cellStyle name="Normal 3 2 3 2 4 7" xfId="20031"/>
    <cellStyle name="Normal 3 2 3 2 4 7 2" xfId="20032"/>
    <cellStyle name="Normal 3 2 3 2 4 7 2 2" xfId="20033"/>
    <cellStyle name="Normal 3 2 3 2 4 7 3" xfId="20034"/>
    <cellStyle name="Normal 3 2 3 2 4 8" xfId="20035"/>
    <cellStyle name="Normal 3 2 3 2 4 8 2" xfId="20036"/>
    <cellStyle name="Normal 3 2 3 2 4 9" xfId="20037"/>
    <cellStyle name="Normal 3 2 3 2 4 9 2" xfId="20038"/>
    <cellStyle name="Normal 3 2 3 2 5" xfId="20039"/>
    <cellStyle name="Normal 3 2 3 2 5 10" xfId="20040"/>
    <cellStyle name="Normal 3 2 3 2 5 2" xfId="20041"/>
    <cellStyle name="Normal 3 2 3 2 5 2 2" xfId="20042"/>
    <cellStyle name="Normal 3 2 3 2 5 2 2 2" xfId="20043"/>
    <cellStyle name="Normal 3 2 3 2 5 2 2 2 2" xfId="20044"/>
    <cellStyle name="Normal 3 2 3 2 5 2 2 2 2 2" xfId="20045"/>
    <cellStyle name="Normal 3 2 3 2 5 2 2 2 2 2 2" xfId="20046"/>
    <cellStyle name="Normal 3 2 3 2 5 2 2 2 2 2 2 2" xfId="20047"/>
    <cellStyle name="Normal 3 2 3 2 5 2 2 2 2 2 3" xfId="20048"/>
    <cellStyle name="Normal 3 2 3 2 5 2 2 2 2 3" xfId="20049"/>
    <cellStyle name="Normal 3 2 3 2 5 2 2 2 2 3 2" xfId="20050"/>
    <cellStyle name="Normal 3 2 3 2 5 2 2 2 2 4" xfId="20051"/>
    <cellStyle name="Normal 3 2 3 2 5 2 2 2 3" xfId="20052"/>
    <cellStyle name="Normal 3 2 3 2 5 2 2 2 3 2" xfId="20053"/>
    <cellStyle name="Normal 3 2 3 2 5 2 2 2 3 2 2" xfId="20054"/>
    <cellStyle name="Normal 3 2 3 2 5 2 2 2 3 3" xfId="20055"/>
    <cellStyle name="Normal 3 2 3 2 5 2 2 2 4" xfId="20056"/>
    <cellStyle name="Normal 3 2 3 2 5 2 2 2 4 2" xfId="20057"/>
    <cellStyle name="Normal 3 2 3 2 5 2 2 2 5" xfId="20058"/>
    <cellStyle name="Normal 3 2 3 2 5 2 2 3" xfId="20059"/>
    <cellStyle name="Normal 3 2 3 2 5 2 2 3 2" xfId="20060"/>
    <cellStyle name="Normal 3 2 3 2 5 2 2 3 2 2" xfId="20061"/>
    <cellStyle name="Normal 3 2 3 2 5 2 2 3 2 2 2" xfId="20062"/>
    <cellStyle name="Normal 3 2 3 2 5 2 2 3 2 3" xfId="20063"/>
    <cellStyle name="Normal 3 2 3 2 5 2 2 3 3" xfId="20064"/>
    <cellStyle name="Normal 3 2 3 2 5 2 2 3 3 2" xfId="20065"/>
    <cellStyle name="Normal 3 2 3 2 5 2 2 3 4" xfId="20066"/>
    <cellStyle name="Normal 3 2 3 2 5 2 2 4" xfId="20067"/>
    <cellStyle name="Normal 3 2 3 2 5 2 2 4 2" xfId="20068"/>
    <cellStyle name="Normal 3 2 3 2 5 2 2 4 2 2" xfId="20069"/>
    <cellStyle name="Normal 3 2 3 2 5 2 2 4 2 2 2" xfId="20070"/>
    <cellStyle name="Normal 3 2 3 2 5 2 2 4 2 3" xfId="20071"/>
    <cellStyle name="Normal 3 2 3 2 5 2 2 4 3" xfId="20072"/>
    <cellStyle name="Normal 3 2 3 2 5 2 2 4 3 2" xfId="20073"/>
    <cellStyle name="Normal 3 2 3 2 5 2 2 4 4" xfId="20074"/>
    <cellStyle name="Normal 3 2 3 2 5 2 2 5" xfId="20075"/>
    <cellStyle name="Normal 3 2 3 2 5 2 2 5 2" xfId="20076"/>
    <cellStyle name="Normal 3 2 3 2 5 2 2 5 2 2" xfId="20077"/>
    <cellStyle name="Normal 3 2 3 2 5 2 2 5 3" xfId="20078"/>
    <cellStyle name="Normal 3 2 3 2 5 2 2 6" xfId="20079"/>
    <cellStyle name="Normal 3 2 3 2 5 2 2 6 2" xfId="20080"/>
    <cellStyle name="Normal 3 2 3 2 5 2 2 7" xfId="20081"/>
    <cellStyle name="Normal 3 2 3 2 5 2 2 7 2" xfId="20082"/>
    <cellStyle name="Normal 3 2 3 2 5 2 2 8" xfId="20083"/>
    <cellStyle name="Normal 3 2 3 2 5 2 3" xfId="20084"/>
    <cellStyle name="Normal 3 2 3 2 5 2 3 2" xfId="20085"/>
    <cellStyle name="Normal 3 2 3 2 5 2 3 2 2" xfId="20086"/>
    <cellStyle name="Normal 3 2 3 2 5 2 3 2 2 2" xfId="20087"/>
    <cellStyle name="Normal 3 2 3 2 5 2 3 2 2 2 2" xfId="20088"/>
    <cellStyle name="Normal 3 2 3 2 5 2 3 2 2 3" xfId="20089"/>
    <cellStyle name="Normal 3 2 3 2 5 2 3 2 3" xfId="20090"/>
    <cellStyle name="Normal 3 2 3 2 5 2 3 2 3 2" xfId="20091"/>
    <cellStyle name="Normal 3 2 3 2 5 2 3 2 4" xfId="20092"/>
    <cellStyle name="Normal 3 2 3 2 5 2 3 3" xfId="20093"/>
    <cellStyle name="Normal 3 2 3 2 5 2 3 3 2" xfId="20094"/>
    <cellStyle name="Normal 3 2 3 2 5 2 3 3 2 2" xfId="20095"/>
    <cellStyle name="Normal 3 2 3 2 5 2 3 3 3" xfId="20096"/>
    <cellStyle name="Normal 3 2 3 2 5 2 3 4" xfId="20097"/>
    <cellStyle name="Normal 3 2 3 2 5 2 3 4 2" xfId="20098"/>
    <cellStyle name="Normal 3 2 3 2 5 2 3 5" xfId="20099"/>
    <cellStyle name="Normal 3 2 3 2 5 2 4" xfId="20100"/>
    <cellStyle name="Normal 3 2 3 2 5 2 4 2" xfId="20101"/>
    <cellStyle name="Normal 3 2 3 2 5 2 4 2 2" xfId="20102"/>
    <cellStyle name="Normal 3 2 3 2 5 2 4 2 2 2" xfId="20103"/>
    <cellStyle name="Normal 3 2 3 2 5 2 4 2 3" xfId="20104"/>
    <cellStyle name="Normal 3 2 3 2 5 2 4 3" xfId="20105"/>
    <cellStyle name="Normal 3 2 3 2 5 2 4 3 2" xfId="20106"/>
    <cellStyle name="Normal 3 2 3 2 5 2 4 4" xfId="20107"/>
    <cellStyle name="Normal 3 2 3 2 5 2 5" xfId="20108"/>
    <cellStyle name="Normal 3 2 3 2 5 2 5 2" xfId="20109"/>
    <cellStyle name="Normal 3 2 3 2 5 2 5 2 2" xfId="20110"/>
    <cellStyle name="Normal 3 2 3 2 5 2 5 2 2 2" xfId="20111"/>
    <cellStyle name="Normal 3 2 3 2 5 2 5 2 3" xfId="20112"/>
    <cellStyle name="Normal 3 2 3 2 5 2 5 3" xfId="20113"/>
    <cellStyle name="Normal 3 2 3 2 5 2 5 3 2" xfId="20114"/>
    <cellStyle name="Normal 3 2 3 2 5 2 5 4" xfId="20115"/>
    <cellStyle name="Normal 3 2 3 2 5 2 6" xfId="20116"/>
    <cellStyle name="Normal 3 2 3 2 5 2 6 2" xfId="20117"/>
    <cellStyle name="Normal 3 2 3 2 5 2 6 2 2" xfId="20118"/>
    <cellStyle name="Normal 3 2 3 2 5 2 6 3" xfId="20119"/>
    <cellStyle name="Normal 3 2 3 2 5 2 7" xfId="20120"/>
    <cellStyle name="Normal 3 2 3 2 5 2 7 2" xfId="20121"/>
    <cellStyle name="Normal 3 2 3 2 5 2 8" xfId="20122"/>
    <cellStyle name="Normal 3 2 3 2 5 2 8 2" xfId="20123"/>
    <cellStyle name="Normal 3 2 3 2 5 2 9" xfId="20124"/>
    <cellStyle name="Normal 3 2 3 2 5 3" xfId="20125"/>
    <cellStyle name="Normal 3 2 3 2 5 3 2" xfId="20126"/>
    <cellStyle name="Normal 3 2 3 2 5 3 2 2" xfId="20127"/>
    <cellStyle name="Normal 3 2 3 2 5 3 2 2 2" xfId="20128"/>
    <cellStyle name="Normal 3 2 3 2 5 3 2 2 2 2" xfId="20129"/>
    <cellStyle name="Normal 3 2 3 2 5 3 2 2 2 2 2" xfId="20130"/>
    <cellStyle name="Normal 3 2 3 2 5 3 2 2 2 3" xfId="20131"/>
    <cellStyle name="Normal 3 2 3 2 5 3 2 2 3" xfId="20132"/>
    <cellStyle name="Normal 3 2 3 2 5 3 2 2 3 2" xfId="20133"/>
    <cellStyle name="Normal 3 2 3 2 5 3 2 2 4" xfId="20134"/>
    <cellStyle name="Normal 3 2 3 2 5 3 2 3" xfId="20135"/>
    <cellStyle name="Normal 3 2 3 2 5 3 2 3 2" xfId="20136"/>
    <cellStyle name="Normal 3 2 3 2 5 3 2 3 2 2" xfId="20137"/>
    <cellStyle name="Normal 3 2 3 2 5 3 2 3 3" xfId="20138"/>
    <cellStyle name="Normal 3 2 3 2 5 3 2 4" xfId="20139"/>
    <cellStyle name="Normal 3 2 3 2 5 3 2 4 2" xfId="20140"/>
    <cellStyle name="Normal 3 2 3 2 5 3 2 5" xfId="20141"/>
    <cellStyle name="Normal 3 2 3 2 5 3 3" xfId="20142"/>
    <cellStyle name="Normal 3 2 3 2 5 3 3 2" xfId="20143"/>
    <cellStyle name="Normal 3 2 3 2 5 3 3 2 2" xfId="20144"/>
    <cellStyle name="Normal 3 2 3 2 5 3 3 2 2 2" xfId="20145"/>
    <cellStyle name="Normal 3 2 3 2 5 3 3 2 3" xfId="20146"/>
    <cellStyle name="Normal 3 2 3 2 5 3 3 3" xfId="20147"/>
    <cellStyle name="Normal 3 2 3 2 5 3 3 3 2" xfId="20148"/>
    <cellStyle name="Normal 3 2 3 2 5 3 3 4" xfId="20149"/>
    <cellStyle name="Normal 3 2 3 2 5 3 4" xfId="20150"/>
    <cellStyle name="Normal 3 2 3 2 5 3 4 2" xfId="20151"/>
    <cellStyle name="Normal 3 2 3 2 5 3 4 2 2" xfId="20152"/>
    <cellStyle name="Normal 3 2 3 2 5 3 4 2 2 2" xfId="20153"/>
    <cellStyle name="Normal 3 2 3 2 5 3 4 2 3" xfId="20154"/>
    <cellStyle name="Normal 3 2 3 2 5 3 4 3" xfId="20155"/>
    <cellStyle name="Normal 3 2 3 2 5 3 4 3 2" xfId="20156"/>
    <cellStyle name="Normal 3 2 3 2 5 3 4 4" xfId="20157"/>
    <cellStyle name="Normal 3 2 3 2 5 3 5" xfId="20158"/>
    <cellStyle name="Normal 3 2 3 2 5 3 5 2" xfId="20159"/>
    <cellStyle name="Normal 3 2 3 2 5 3 5 2 2" xfId="20160"/>
    <cellStyle name="Normal 3 2 3 2 5 3 5 3" xfId="20161"/>
    <cellStyle name="Normal 3 2 3 2 5 3 6" xfId="20162"/>
    <cellStyle name="Normal 3 2 3 2 5 3 6 2" xfId="20163"/>
    <cellStyle name="Normal 3 2 3 2 5 3 7" xfId="20164"/>
    <cellStyle name="Normal 3 2 3 2 5 3 7 2" xfId="20165"/>
    <cellStyle name="Normal 3 2 3 2 5 3 8" xfId="20166"/>
    <cellStyle name="Normal 3 2 3 2 5 4" xfId="20167"/>
    <cellStyle name="Normal 3 2 3 2 5 4 2" xfId="20168"/>
    <cellStyle name="Normal 3 2 3 2 5 4 2 2" xfId="20169"/>
    <cellStyle name="Normal 3 2 3 2 5 4 2 2 2" xfId="20170"/>
    <cellStyle name="Normal 3 2 3 2 5 4 2 2 2 2" xfId="20171"/>
    <cellStyle name="Normal 3 2 3 2 5 4 2 2 3" xfId="20172"/>
    <cellStyle name="Normal 3 2 3 2 5 4 2 3" xfId="20173"/>
    <cellStyle name="Normal 3 2 3 2 5 4 2 3 2" xfId="20174"/>
    <cellStyle name="Normal 3 2 3 2 5 4 2 4" xfId="20175"/>
    <cellStyle name="Normal 3 2 3 2 5 4 3" xfId="20176"/>
    <cellStyle name="Normal 3 2 3 2 5 4 3 2" xfId="20177"/>
    <cellStyle name="Normal 3 2 3 2 5 4 3 2 2" xfId="20178"/>
    <cellStyle name="Normal 3 2 3 2 5 4 3 3" xfId="20179"/>
    <cellStyle name="Normal 3 2 3 2 5 4 4" xfId="20180"/>
    <cellStyle name="Normal 3 2 3 2 5 4 4 2" xfId="20181"/>
    <cellStyle name="Normal 3 2 3 2 5 4 5" xfId="20182"/>
    <cellStyle name="Normal 3 2 3 2 5 5" xfId="20183"/>
    <cellStyle name="Normal 3 2 3 2 5 5 2" xfId="20184"/>
    <cellStyle name="Normal 3 2 3 2 5 5 2 2" xfId="20185"/>
    <cellStyle name="Normal 3 2 3 2 5 5 2 2 2" xfId="20186"/>
    <cellStyle name="Normal 3 2 3 2 5 5 2 3" xfId="20187"/>
    <cellStyle name="Normal 3 2 3 2 5 5 3" xfId="20188"/>
    <cellStyle name="Normal 3 2 3 2 5 5 3 2" xfId="20189"/>
    <cellStyle name="Normal 3 2 3 2 5 5 4" xfId="20190"/>
    <cellStyle name="Normal 3 2 3 2 5 6" xfId="20191"/>
    <cellStyle name="Normal 3 2 3 2 5 6 2" xfId="20192"/>
    <cellStyle name="Normal 3 2 3 2 5 6 2 2" xfId="20193"/>
    <cellStyle name="Normal 3 2 3 2 5 6 2 2 2" xfId="20194"/>
    <cellStyle name="Normal 3 2 3 2 5 6 2 3" xfId="20195"/>
    <cellStyle name="Normal 3 2 3 2 5 6 3" xfId="20196"/>
    <cellStyle name="Normal 3 2 3 2 5 6 3 2" xfId="20197"/>
    <cellStyle name="Normal 3 2 3 2 5 6 4" xfId="20198"/>
    <cellStyle name="Normal 3 2 3 2 5 7" xfId="20199"/>
    <cellStyle name="Normal 3 2 3 2 5 7 2" xfId="20200"/>
    <cellStyle name="Normal 3 2 3 2 5 7 2 2" xfId="20201"/>
    <cellStyle name="Normal 3 2 3 2 5 7 3" xfId="20202"/>
    <cellStyle name="Normal 3 2 3 2 5 8" xfId="20203"/>
    <cellStyle name="Normal 3 2 3 2 5 8 2" xfId="20204"/>
    <cellStyle name="Normal 3 2 3 2 5 9" xfId="20205"/>
    <cellStyle name="Normal 3 2 3 2 5 9 2" xfId="20206"/>
    <cellStyle name="Normal 3 2 3 2 6" xfId="20207"/>
    <cellStyle name="Normal 3 2 3 2 6 2" xfId="20208"/>
    <cellStyle name="Normal 3 2 3 2 6 2 2" xfId="20209"/>
    <cellStyle name="Normal 3 2 3 2 6 2 2 2" xfId="20210"/>
    <cellStyle name="Normal 3 2 3 2 6 2 2 2 2" xfId="20211"/>
    <cellStyle name="Normal 3 2 3 2 6 2 2 2 2 2" xfId="20212"/>
    <cellStyle name="Normal 3 2 3 2 6 2 2 2 2 2 2" xfId="20213"/>
    <cellStyle name="Normal 3 2 3 2 6 2 2 2 2 3" xfId="20214"/>
    <cellStyle name="Normal 3 2 3 2 6 2 2 2 3" xfId="20215"/>
    <cellStyle name="Normal 3 2 3 2 6 2 2 2 3 2" xfId="20216"/>
    <cellStyle name="Normal 3 2 3 2 6 2 2 2 4" xfId="20217"/>
    <cellStyle name="Normal 3 2 3 2 6 2 2 3" xfId="20218"/>
    <cellStyle name="Normal 3 2 3 2 6 2 2 3 2" xfId="20219"/>
    <cellStyle name="Normal 3 2 3 2 6 2 2 3 2 2" xfId="20220"/>
    <cellStyle name="Normal 3 2 3 2 6 2 2 3 3" xfId="20221"/>
    <cellStyle name="Normal 3 2 3 2 6 2 2 4" xfId="20222"/>
    <cellStyle name="Normal 3 2 3 2 6 2 2 4 2" xfId="20223"/>
    <cellStyle name="Normal 3 2 3 2 6 2 2 5" xfId="20224"/>
    <cellStyle name="Normal 3 2 3 2 6 2 3" xfId="20225"/>
    <cellStyle name="Normal 3 2 3 2 6 2 3 2" xfId="20226"/>
    <cellStyle name="Normal 3 2 3 2 6 2 3 2 2" xfId="20227"/>
    <cellStyle name="Normal 3 2 3 2 6 2 3 2 2 2" xfId="20228"/>
    <cellStyle name="Normal 3 2 3 2 6 2 3 2 3" xfId="20229"/>
    <cellStyle name="Normal 3 2 3 2 6 2 3 3" xfId="20230"/>
    <cellStyle name="Normal 3 2 3 2 6 2 3 3 2" xfId="20231"/>
    <cellStyle name="Normal 3 2 3 2 6 2 3 4" xfId="20232"/>
    <cellStyle name="Normal 3 2 3 2 6 2 4" xfId="20233"/>
    <cellStyle name="Normal 3 2 3 2 6 2 4 2" xfId="20234"/>
    <cellStyle name="Normal 3 2 3 2 6 2 4 2 2" xfId="20235"/>
    <cellStyle name="Normal 3 2 3 2 6 2 4 2 2 2" xfId="20236"/>
    <cellStyle name="Normal 3 2 3 2 6 2 4 2 3" xfId="20237"/>
    <cellStyle name="Normal 3 2 3 2 6 2 4 3" xfId="20238"/>
    <cellStyle name="Normal 3 2 3 2 6 2 4 3 2" xfId="20239"/>
    <cellStyle name="Normal 3 2 3 2 6 2 4 4" xfId="20240"/>
    <cellStyle name="Normal 3 2 3 2 6 2 5" xfId="20241"/>
    <cellStyle name="Normal 3 2 3 2 6 2 5 2" xfId="20242"/>
    <cellStyle name="Normal 3 2 3 2 6 2 5 2 2" xfId="20243"/>
    <cellStyle name="Normal 3 2 3 2 6 2 5 3" xfId="20244"/>
    <cellStyle name="Normal 3 2 3 2 6 2 6" xfId="20245"/>
    <cellStyle name="Normal 3 2 3 2 6 2 6 2" xfId="20246"/>
    <cellStyle name="Normal 3 2 3 2 6 2 7" xfId="20247"/>
    <cellStyle name="Normal 3 2 3 2 6 2 7 2" xfId="20248"/>
    <cellStyle name="Normal 3 2 3 2 6 2 8" xfId="20249"/>
    <cellStyle name="Normal 3 2 3 2 6 3" xfId="20250"/>
    <cellStyle name="Normal 3 2 3 2 6 3 2" xfId="20251"/>
    <cellStyle name="Normal 3 2 3 2 6 3 2 2" xfId="20252"/>
    <cellStyle name="Normal 3 2 3 2 6 3 2 2 2" xfId="20253"/>
    <cellStyle name="Normal 3 2 3 2 6 3 2 2 2 2" xfId="20254"/>
    <cellStyle name="Normal 3 2 3 2 6 3 2 2 3" xfId="20255"/>
    <cellStyle name="Normal 3 2 3 2 6 3 2 3" xfId="20256"/>
    <cellStyle name="Normal 3 2 3 2 6 3 2 3 2" xfId="20257"/>
    <cellStyle name="Normal 3 2 3 2 6 3 2 4" xfId="20258"/>
    <cellStyle name="Normal 3 2 3 2 6 3 3" xfId="20259"/>
    <cellStyle name="Normal 3 2 3 2 6 3 3 2" xfId="20260"/>
    <cellStyle name="Normal 3 2 3 2 6 3 3 2 2" xfId="20261"/>
    <cellStyle name="Normal 3 2 3 2 6 3 3 3" xfId="20262"/>
    <cellStyle name="Normal 3 2 3 2 6 3 4" xfId="20263"/>
    <cellStyle name="Normal 3 2 3 2 6 3 4 2" xfId="20264"/>
    <cellStyle name="Normal 3 2 3 2 6 3 5" xfId="20265"/>
    <cellStyle name="Normal 3 2 3 2 6 4" xfId="20266"/>
    <cellStyle name="Normal 3 2 3 2 6 4 2" xfId="20267"/>
    <cellStyle name="Normal 3 2 3 2 6 4 2 2" xfId="20268"/>
    <cellStyle name="Normal 3 2 3 2 6 4 2 2 2" xfId="20269"/>
    <cellStyle name="Normal 3 2 3 2 6 4 2 3" xfId="20270"/>
    <cellStyle name="Normal 3 2 3 2 6 4 3" xfId="20271"/>
    <cellStyle name="Normal 3 2 3 2 6 4 3 2" xfId="20272"/>
    <cellStyle name="Normal 3 2 3 2 6 4 4" xfId="20273"/>
    <cellStyle name="Normal 3 2 3 2 6 5" xfId="20274"/>
    <cellStyle name="Normal 3 2 3 2 6 5 2" xfId="20275"/>
    <cellStyle name="Normal 3 2 3 2 6 5 2 2" xfId="20276"/>
    <cellStyle name="Normal 3 2 3 2 6 5 2 2 2" xfId="20277"/>
    <cellStyle name="Normal 3 2 3 2 6 5 2 3" xfId="20278"/>
    <cellStyle name="Normal 3 2 3 2 6 5 3" xfId="20279"/>
    <cellStyle name="Normal 3 2 3 2 6 5 3 2" xfId="20280"/>
    <cellStyle name="Normal 3 2 3 2 6 5 4" xfId="20281"/>
    <cellStyle name="Normal 3 2 3 2 6 6" xfId="20282"/>
    <cellStyle name="Normal 3 2 3 2 6 6 2" xfId="20283"/>
    <cellStyle name="Normal 3 2 3 2 6 6 2 2" xfId="20284"/>
    <cellStyle name="Normal 3 2 3 2 6 6 3" xfId="20285"/>
    <cellStyle name="Normal 3 2 3 2 6 7" xfId="20286"/>
    <cellStyle name="Normal 3 2 3 2 6 7 2" xfId="20287"/>
    <cellStyle name="Normal 3 2 3 2 6 8" xfId="20288"/>
    <cellStyle name="Normal 3 2 3 2 6 8 2" xfId="20289"/>
    <cellStyle name="Normal 3 2 3 2 6 9" xfId="20290"/>
    <cellStyle name="Normal 3 2 3 2 7" xfId="20291"/>
    <cellStyle name="Normal 3 2 3 2 7 2" xfId="20292"/>
    <cellStyle name="Normal 3 2 3 2 7 2 2" xfId="20293"/>
    <cellStyle name="Normal 3 2 3 2 7 2 2 2" xfId="20294"/>
    <cellStyle name="Normal 3 2 3 2 7 2 2 2 2" xfId="20295"/>
    <cellStyle name="Normal 3 2 3 2 7 2 2 2 2 2" xfId="20296"/>
    <cellStyle name="Normal 3 2 3 2 7 2 2 2 3" xfId="20297"/>
    <cellStyle name="Normal 3 2 3 2 7 2 2 3" xfId="20298"/>
    <cellStyle name="Normal 3 2 3 2 7 2 2 3 2" xfId="20299"/>
    <cellStyle name="Normal 3 2 3 2 7 2 2 4" xfId="20300"/>
    <cellStyle name="Normal 3 2 3 2 7 2 3" xfId="20301"/>
    <cellStyle name="Normal 3 2 3 2 7 2 3 2" xfId="20302"/>
    <cellStyle name="Normal 3 2 3 2 7 2 3 2 2" xfId="20303"/>
    <cellStyle name="Normal 3 2 3 2 7 2 3 3" xfId="20304"/>
    <cellStyle name="Normal 3 2 3 2 7 2 4" xfId="20305"/>
    <cellStyle name="Normal 3 2 3 2 7 2 4 2" xfId="20306"/>
    <cellStyle name="Normal 3 2 3 2 7 2 5" xfId="20307"/>
    <cellStyle name="Normal 3 2 3 2 7 3" xfId="20308"/>
    <cellStyle name="Normal 3 2 3 2 7 3 2" xfId="20309"/>
    <cellStyle name="Normal 3 2 3 2 7 3 2 2" xfId="20310"/>
    <cellStyle name="Normal 3 2 3 2 7 3 2 2 2" xfId="20311"/>
    <cellStyle name="Normal 3 2 3 2 7 3 2 3" xfId="20312"/>
    <cellStyle name="Normal 3 2 3 2 7 3 3" xfId="20313"/>
    <cellStyle name="Normal 3 2 3 2 7 3 3 2" xfId="20314"/>
    <cellStyle name="Normal 3 2 3 2 7 3 4" xfId="20315"/>
    <cellStyle name="Normal 3 2 3 2 7 4" xfId="20316"/>
    <cellStyle name="Normal 3 2 3 2 7 4 2" xfId="20317"/>
    <cellStyle name="Normal 3 2 3 2 7 4 2 2" xfId="20318"/>
    <cellStyle name="Normal 3 2 3 2 7 4 2 2 2" xfId="20319"/>
    <cellStyle name="Normal 3 2 3 2 7 4 2 3" xfId="20320"/>
    <cellStyle name="Normal 3 2 3 2 7 4 3" xfId="20321"/>
    <cellStyle name="Normal 3 2 3 2 7 4 3 2" xfId="20322"/>
    <cellStyle name="Normal 3 2 3 2 7 4 4" xfId="20323"/>
    <cellStyle name="Normal 3 2 3 2 7 5" xfId="20324"/>
    <cellStyle name="Normal 3 2 3 2 7 5 2" xfId="20325"/>
    <cellStyle name="Normal 3 2 3 2 7 5 2 2" xfId="20326"/>
    <cellStyle name="Normal 3 2 3 2 7 5 3" xfId="20327"/>
    <cellStyle name="Normal 3 2 3 2 7 6" xfId="20328"/>
    <cellStyle name="Normal 3 2 3 2 7 6 2" xfId="20329"/>
    <cellStyle name="Normal 3 2 3 2 7 7" xfId="20330"/>
    <cellStyle name="Normal 3 2 3 2 7 7 2" xfId="20331"/>
    <cellStyle name="Normal 3 2 3 2 7 8" xfId="20332"/>
    <cellStyle name="Normal 3 2 3 2 8" xfId="20333"/>
    <cellStyle name="Normal 3 2 3 2 8 2" xfId="20334"/>
    <cellStyle name="Normal 3 2 3 2 8 2 2" xfId="20335"/>
    <cellStyle name="Normal 3 2 3 2 8 2 2 2" xfId="20336"/>
    <cellStyle name="Normal 3 2 3 2 8 2 2 2 2" xfId="20337"/>
    <cellStyle name="Normal 3 2 3 2 8 2 2 2 2 2" xfId="20338"/>
    <cellStyle name="Normal 3 2 3 2 8 2 2 2 3" xfId="20339"/>
    <cellStyle name="Normal 3 2 3 2 8 2 2 3" xfId="20340"/>
    <cellStyle name="Normal 3 2 3 2 8 2 2 3 2" xfId="20341"/>
    <cellStyle name="Normal 3 2 3 2 8 2 2 4" xfId="20342"/>
    <cellStyle name="Normal 3 2 3 2 8 2 3" xfId="20343"/>
    <cellStyle name="Normal 3 2 3 2 8 2 3 2" xfId="20344"/>
    <cellStyle name="Normal 3 2 3 2 8 2 3 2 2" xfId="20345"/>
    <cellStyle name="Normal 3 2 3 2 8 2 3 3" xfId="20346"/>
    <cellStyle name="Normal 3 2 3 2 8 2 4" xfId="20347"/>
    <cellStyle name="Normal 3 2 3 2 8 2 4 2" xfId="20348"/>
    <cellStyle name="Normal 3 2 3 2 8 2 5" xfId="20349"/>
    <cellStyle name="Normal 3 2 3 2 8 3" xfId="20350"/>
    <cellStyle name="Normal 3 2 3 2 8 3 2" xfId="20351"/>
    <cellStyle name="Normal 3 2 3 2 8 3 2 2" xfId="20352"/>
    <cellStyle name="Normal 3 2 3 2 8 3 2 2 2" xfId="20353"/>
    <cellStyle name="Normal 3 2 3 2 8 3 2 3" xfId="20354"/>
    <cellStyle name="Normal 3 2 3 2 8 3 3" xfId="20355"/>
    <cellStyle name="Normal 3 2 3 2 8 3 3 2" xfId="20356"/>
    <cellStyle name="Normal 3 2 3 2 8 3 4" xfId="20357"/>
    <cellStyle name="Normal 3 2 3 2 8 4" xfId="20358"/>
    <cellStyle name="Normal 3 2 3 2 8 4 2" xfId="20359"/>
    <cellStyle name="Normal 3 2 3 2 8 4 2 2" xfId="20360"/>
    <cellStyle name="Normal 3 2 3 2 8 4 2 2 2" xfId="20361"/>
    <cellStyle name="Normal 3 2 3 2 8 4 2 3" xfId="20362"/>
    <cellStyle name="Normal 3 2 3 2 8 4 3" xfId="20363"/>
    <cellStyle name="Normal 3 2 3 2 8 4 3 2" xfId="20364"/>
    <cellStyle name="Normal 3 2 3 2 8 4 4" xfId="20365"/>
    <cellStyle name="Normal 3 2 3 2 8 5" xfId="20366"/>
    <cellStyle name="Normal 3 2 3 2 8 5 2" xfId="20367"/>
    <cellStyle name="Normal 3 2 3 2 8 5 2 2" xfId="20368"/>
    <cellStyle name="Normal 3 2 3 2 8 5 3" xfId="20369"/>
    <cellStyle name="Normal 3 2 3 2 8 6" xfId="20370"/>
    <cellStyle name="Normal 3 2 3 2 8 6 2" xfId="20371"/>
    <cellStyle name="Normal 3 2 3 2 8 7" xfId="20372"/>
    <cellStyle name="Normal 3 2 3 2 8 7 2" xfId="20373"/>
    <cellStyle name="Normal 3 2 3 2 8 8" xfId="20374"/>
    <cellStyle name="Normal 3 2 3 2 9" xfId="20375"/>
    <cellStyle name="Normal 3 2 3 2 9 2" xfId="20376"/>
    <cellStyle name="Normal 3 2 3 2 9 2 2" xfId="20377"/>
    <cellStyle name="Normal 3 2 3 2 9 2 2 2" xfId="20378"/>
    <cellStyle name="Normal 3 2 3 2 9 2 2 2 2" xfId="20379"/>
    <cellStyle name="Normal 3 2 3 2 9 2 2 2 2 2" xfId="20380"/>
    <cellStyle name="Normal 3 2 3 2 9 2 2 2 3" xfId="20381"/>
    <cellStyle name="Normal 3 2 3 2 9 2 2 3" xfId="20382"/>
    <cellStyle name="Normal 3 2 3 2 9 2 2 3 2" xfId="20383"/>
    <cellStyle name="Normal 3 2 3 2 9 2 2 4" xfId="20384"/>
    <cellStyle name="Normal 3 2 3 2 9 2 3" xfId="20385"/>
    <cellStyle name="Normal 3 2 3 2 9 2 3 2" xfId="20386"/>
    <cellStyle name="Normal 3 2 3 2 9 2 3 2 2" xfId="20387"/>
    <cellStyle name="Normal 3 2 3 2 9 2 3 3" xfId="20388"/>
    <cellStyle name="Normal 3 2 3 2 9 2 4" xfId="20389"/>
    <cellStyle name="Normal 3 2 3 2 9 2 4 2" xfId="20390"/>
    <cellStyle name="Normal 3 2 3 2 9 2 5" xfId="20391"/>
    <cellStyle name="Normal 3 2 3 2 9 3" xfId="20392"/>
    <cellStyle name="Normal 3 2 3 2 9 3 2" xfId="20393"/>
    <cellStyle name="Normal 3 2 3 2 9 3 2 2" xfId="20394"/>
    <cellStyle name="Normal 3 2 3 2 9 3 2 2 2" xfId="20395"/>
    <cellStyle name="Normal 3 2 3 2 9 3 2 3" xfId="20396"/>
    <cellStyle name="Normal 3 2 3 2 9 3 3" xfId="20397"/>
    <cellStyle name="Normal 3 2 3 2 9 3 3 2" xfId="20398"/>
    <cellStyle name="Normal 3 2 3 2 9 3 4" xfId="20399"/>
    <cellStyle name="Normal 3 2 3 2 9 4" xfId="20400"/>
    <cellStyle name="Normal 3 2 3 2 9 4 2" xfId="20401"/>
    <cellStyle name="Normal 3 2 3 2 9 4 2 2" xfId="20402"/>
    <cellStyle name="Normal 3 2 3 2 9 4 3" xfId="20403"/>
    <cellStyle name="Normal 3 2 3 2 9 5" xfId="20404"/>
    <cellStyle name="Normal 3 2 3 2 9 5 2" xfId="20405"/>
    <cellStyle name="Normal 3 2 3 2 9 6" xfId="20406"/>
    <cellStyle name="Normal 3 2 3 3" xfId="20407"/>
    <cellStyle name="Normal 3 2 3 3 10" xfId="20408"/>
    <cellStyle name="Normal 3 2 3 3 10 2" xfId="20409"/>
    <cellStyle name="Normal 3 2 3 3 10 2 2" xfId="20410"/>
    <cellStyle name="Normal 3 2 3 3 10 2 2 2" xfId="20411"/>
    <cellStyle name="Normal 3 2 3 3 10 2 3" xfId="20412"/>
    <cellStyle name="Normal 3 2 3 3 10 3" xfId="20413"/>
    <cellStyle name="Normal 3 2 3 3 10 3 2" xfId="20414"/>
    <cellStyle name="Normal 3 2 3 3 10 4" xfId="20415"/>
    <cellStyle name="Normal 3 2 3 3 11" xfId="20416"/>
    <cellStyle name="Normal 3 2 3 3 11 2" xfId="20417"/>
    <cellStyle name="Normal 3 2 3 3 11 2 2" xfId="20418"/>
    <cellStyle name="Normal 3 2 3 3 11 2 2 2" xfId="20419"/>
    <cellStyle name="Normal 3 2 3 3 11 2 3" xfId="20420"/>
    <cellStyle name="Normal 3 2 3 3 11 3" xfId="20421"/>
    <cellStyle name="Normal 3 2 3 3 11 3 2" xfId="20422"/>
    <cellStyle name="Normal 3 2 3 3 11 4" xfId="20423"/>
    <cellStyle name="Normal 3 2 3 3 12" xfId="20424"/>
    <cellStyle name="Normal 3 2 3 3 12 2" xfId="20425"/>
    <cellStyle name="Normal 3 2 3 3 12 2 2" xfId="20426"/>
    <cellStyle name="Normal 3 2 3 3 12 2 2 2" xfId="20427"/>
    <cellStyle name="Normal 3 2 3 3 12 2 3" xfId="20428"/>
    <cellStyle name="Normal 3 2 3 3 12 3" xfId="20429"/>
    <cellStyle name="Normal 3 2 3 3 12 3 2" xfId="20430"/>
    <cellStyle name="Normal 3 2 3 3 12 4" xfId="20431"/>
    <cellStyle name="Normal 3 2 3 3 13" xfId="20432"/>
    <cellStyle name="Normal 3 2 3 3 13 2" xfId="20433"/>
    <cellStyle name="Normal 3 2 3 3 13 2 2" xfId="20434"/>
    <cellStyle name="Normal 3 2 3 3 13 3" xfId="20435"/>
    <cellStyle name="Normal 3 2 3 3 14" xfId="20436"/>
    <cellStyle name="Normal 3 2 3 3 14 2" xfId="20437"/>
    <cellStyle name="Normal 3 2 3 3 15" xfId="20438"/>
    <cellStyle name="Normal 3 2 3 3 15 2" xfId="20439"/>
    <cellStyle name="Normal 3 2 3 3 16" xfId="20440"/>
    <cellStyle name="Normal 3 2 3 3 2" xfId="20441"/>
    <cellStyle name="Normal 3 2 3 3 2 10" xfId="20442"/>
    <cellStyle name="Normal 3 2 3 3 2 2" xfId="20443"/>
    <cellStyle name="Normal 3 2 3 3 2 2 2" xfId="20444"/>
    <cellStyle name="Normal 3 2 3 3 2 2 2 2" xfId="20445"/>
    <cellStyle name="Normal 3 2 3 3 2 2 2 2 2" xfId="20446"/>
    <cellStyle name="Normal 3 2 3 3 2 2 2 2 2 2" xfId="20447"/>
    <cellStyle name="Normal 3 2 3 3 2 2 2 2 2 2 2" xfId="20448"/>
    <cellStyle name="Normal 3 2 3 3 2 2 2 2 2 2 2 2" xfId="20449"/>
    <cellStyle name="Normal 3 2 3 3 2 2 2 2 2 2 3" xfId="20450"/>
    <cellStyle name="Normal 3 2 3 3 2 2 2 2 2 3" xfId="20451"/>
    <cellStyle name="Normal 3 2 3 3 2 2 2 2 2 3 2" xfId="20452"/>
    <cellStyle name="Normal 3 2 3 3 2 2 2 2 2 4" xfId="20453"/>
    <cellStyle name="Normal 3 2 3 3 2 2 2 2 3" xfId="20454"/>
    <cellStyle name="Normal 3 2 3 3 2 2 2 2 3 2" xfId="20455"/>
    <cellStyle name="Normal 3 2 3 3 2 2 2 2 3 2 2" xfId="20456"/>
    <cellStyle name="Normal 3 2 3 3 2 2 2 2 3 3" xfId="20457"/>
    <cellStyle name="Normal 3 2 3 3 2 2 2 2 4" xfId="20458"/>
    <cellStyle name="Normal 3 2 3 3 2 2 2 2 4 2" xfId="20459"/>
    <cellStyle name="Normal 3 2 3 3 2 2 2 2 5" xfId="20460"/>
    <cellStyle name="Normal 3 2 3 3 2 2 2 3" xfId="20461"/>
    <cellStyle name="Normal 3 2 3 3 2 2 2 3 2" xfId="20462"/>
    <cellStyle name="Normal 3 2 3 3 2 2 2 3 2 2" xfId="20463"/>
    <cellStyle name="Normal 3 2 3 3 2 2 2 3 2 2 2" xfId="20464"/>
    <cellStyle name="Normal 3 2 3 3 2 2 2 3 2 3" xfId="20465"/>
    <cellStyle name="Normal 3 2 3 3 2 2 2 3 3" xfId="20466"/>
    <cellStyle name="Normal 3 2 3 3 2 2 2 3 3 2" xfId="20467"/>
    <cellStyle name="Normal 3 2 3 3 2 2 2 3 4" xfId="20468"/>
    <cellStyle name="Normal 3 2 3 3 2 2 2 4" xfId="20469"/>
    <cellStyle name="Normal 3 2 3 3 2 2 2 4 2" xfId="20470"/>
    <cellStyle name="Normal 3 2 3 3 2 2 2 4 2 2" xfId="20471"/>
    <cellStyle name="Normal 3 2 3 3 2 2 2 4 2 2 2" xfId="20472"/>
    <cellStyle name="Normal 3 2 3 3 2 2 2 4 2 3" xfId="20473"/>
    <cellStyle name="Normal 3 2 3 3 2 2 2 4 3" xfId="20474"/>
    <cellStyle name="Normal 3 2 3 3 2 2 2 4 3 2" xfId="20475"/>
    <cellStyle name="Normal 3 2 3 3 2 2 2 4 4" xfId="20476"/>
    <cellStyle name="Normal 3 2 3 3 2 2 2 5" xfId="20477"/>
    <cellStyle name="Normal 3 2 3 3 2 2 2 5 2" xfId="20478"/>
    <cellStyle name="Normal 3 2 3 3 2 2 2 5 2 2" xfId="20479"/>
    <cellStyle name="Normal 3 2 3 3 2 2 2 5 3" xfId="20480"/>
    <cellStyle name="Normal 3 2 3 3 2 2 2 6" xfId="20481"/>
    <cellStyle name="Normal 3 2 3 3 2 2 2 6 2" xfId="20482"/>
    <cellStyle name="Normal 3 2 3 3 2 2 2 7" xfId="20483"/>
    <cellStyle name="Normal 3 2 3 3 2 2 2 7 2" xfId="20484"/>
    <cellStyle name="Normal 3 2 3 3 2 2 2 8" xfId="20485"/>
    <cellStyle name="Normal 3 2 3 3 2 2 3" xfId="20486"/>
    <cellStyle name="Normal 3 2 3 3 2 2 3 2" xfId="20487"/>
    <cellStyle name="Normal 3 2 3 3 2 2 3 2 2" xfId="20488"/>
    <cellStyle name="Normal 3 2 3 3 2 2 3 2 2 2" xfId="20489"/>
    <cellStyle name="Normal 3 2 3 3 2 2 3 2 2 2 2" xfId="20490"/>
    <cellStyle name="Normal 3 2 3 3 2 2 3 2 2 3" xfId="20491"/>
    <cellStyle name="Normal 3 2 3 3 2 2 3 2 3" xfId="20492"/>
    <cellStyle name="Normal 3 2 3 3 2 2 3 2 3 2" xfId="20493"/>
    <cellStyle name="Normal 3 2 3 3 2 2 3 2 4" xfId="20494"/>
    <cellStyle name="Normal 3 2 3 3 2 2 3 3" xfId="20495"/>
    <cellStyle name="Normal 3 2 3 3 2 2 3 3 2" xfId="20496"/>
    <cellStyle name="Normal 3 2 3 3 2 2 3 3 2 2" xfId="20497"/>
    <cellStyle name="Normal 3 2 3 3 2 2 3 3 3" xfId="20498"/>
    <cellStyle name="Normal 3 2 3 3 2 2 3 4" xfId="20499"/>
    <cellStyle name="Normal 3 2 3 3 2 2 3 4 2" xfId="20500"/>
    <cellStyle name="Normal 3 2 3 3 2 2 3 5" xfId="20501"/>
    <cellStyle name="Normal 3 2 3 3 2 2 4" xfId="20502"/>
    <cellStyle name="Normal 3 2 3 3 2 2 4 2" xfId="20503"/>
    <cellStyle name="Normal 3 2 3 3 2 2 4 2 2" xfId="20504"/>
    <cellStyle name="Normal 3 2 3 3 2 2 4 2 2 2" xfId="20505"/>
    <cellStyle name="Normal 3 2 3 3 2 2 4 2 3" xfId="20506"/>
    <cellStyle name="Normal 3 2 3 3 2 2 4 3" xfId="20507"/>
    <cellStyle name="Normal 3 2 3 3 2 2 4 3 2" xfId="20508"/>
    <cellStyle name="Normal 3 2 3 3 2 2 4 4" xfId="20509"/>
    <cellStyle name="Normal 3 2 3 3 2 2 5" xfId="20510"/>
    <cellStyle name="Normal 3 2 3 3 2 2 5 2" xfId="20511"/>
    <cellStyle name="Normal 3 2 3 3 2 2 5 2 2" xfId="20512"/>
    <cellStyle name="Normal 3 2 3 3 2 2 5 2 2 2" xfId="20513"/>
    <cellStyle name="Normal 3 2 3 3 2 2 5 2 3" xfId="20514"/>
    <cellStyle name="Normal 3 2 3 3 2 2 5 3" xfId="20515"/>
    <cellStyle name="Normal 3 2 3 3 2 2 5 3 2" xfId="20516"/>
    <cellStyle name="Normal 3 2 3 3 2 2 5 4" xfId="20517"/>
    <cellStyle name="Normal 3 2 3 3 2 2 6" xfId="20518"/>
    <cellStyle name="Normal 3 2 3 3 2 2 6 2" xfId="20519"/>
    <cellStyle name="Normal 3 2 3 3 2 2 6 2 2" xfId="20520"/>
    <cellStyle name="Normal 3 2 3 3 2 2 6 3" xfId="20521"/>
    <cellStyle name="Normal 3 2 3 3 2 2 7" xfId="20522"/>
    <cellStyle name="Normal 3 2 3 3 2 2 7 2" xfId="20523"/>
    <cellStyle name="Normal 3 2 3 3 2 2 8" xfId="20524"/>
    <cellStyle name="Normal 3 2 3 3 2 2 8 2" xfId="20525"/>
    <cellStyle name="Normal 3 2 3 3 2 2 9" xfId="20526"/>
    <cellStyle name="Normal 3 2 3 3 2 3" xfId="20527"/>
    <cellStyle name="Normal 3 2 3 3 2 3 2" xfId="20528"/>
    <cellStyle name="Normal 3 2 3 3 2 3 2 2" xfId="20529"/>
    <cellStyle name="Normal 3 2 3 3 2 3 2 2 2" xfId="20530"/>
    <cellStyle name="Normal 3 2 3 3 2 3 2 2 2 2" xfId="20531"/>
    <cellStyle name="Normal 3 2 3 3 2 3 2 2 2 2 2" xfId="20532"/>
    <cellStyle name="Normal 3 2 3 3 2 3 2 2 2 3" xfId="20533"/>
    <cellStyle name="Normal 3 2 3 3 2 3 2 2 3" xfId="20534"/>
    <cellStyle name="Normal 3 2 3 3 2 3 2 2 3 2" xfId="20535"/>
    <cellStyle name="Normal 3 2 3 3 2 3 2 2 4" xfId="20536"/>
    <cellStyle name="Normal 3 2 3 3 2 3 2 3" xfId="20537"/>
    <cellStyle name="Normal 3 2 3 3 2 3 2 3 2" xfId="20538"/>
    <cellStyle name="Normal 3 2 3 3 2 3 2 3 2 2" xfId="20539"/>
    <cellStyle name="Normal 3 2 3 3 2 3 2 3 3" xfId="20540"/>
    <cellStyle name="Normal 3 2 3 3 2 3 2 4" xfId="20541"/>
    <cellStyle name="Normal 3 2 3 3 2 3 2 4 2" xfId="20542"/>
    <cellStyle name="Normal 3 2 3 3 2 3 2 5" xfId="20543"/>
    <cellStyle name="Normal 3 2 3 3 2 3 3" xfId="20544"/>
    <cellStyle name="Normal 3 2 3 3 2 3 3 2" xfId="20545"/>
    <cellStyle name="Normal 3 2 3 3 2 3 3 2 2" xfId="20546"/>
    <cellStyle name="Normal 3 2 3 3 2 3 3 2 2 2" xfId="20547"/>
    <cellStyle name="Normal 3 2 3 3 2 3 3 2 3" xfId="20548"/>
    <cellStyle name="Normal 3 2 3 3 2 3 3 3" xfId="20549"/>
    <cellStyle name="Normal 3 2 3 3 2 3 3 3 2" xfId="20550"/>
    <cellStyle name="Normal 3 2 3 3 2 3 3 4" xfId="20551"/>
    <cellStyle name="Normal 3 2 3 3 2 3 4" xfId="20552"/>
    <cellStyle name="Normal 3 2 3 3 2 3 4 2" xfId="20553"/>
    <cellStyle name="Normal 3 2 3 3 2 3 4 2 2" xfId="20554"/>
    <cellStyle name="Normal 3 2 3 3 2 3 4 2 2 2" xfId="20555"/>
    <cellStyle name="Normal 3 2 3 3 2 3 4 2 3" xfId="20556"/>
    <cellStyle name="Normal 3 2 3 3 2 3 4 3" xfId="20557"/>
    <cellStyle name="Normal 3 2 3 3 2 3 4 3 2" xfId="20558"/>
    <cellStyle name="Normal 3 2 3 3 2 3 4 4" xfId="20559"/>
    <cellStyle name="Normal 3 2 3 3 2 3 5" xfId="20560"/>
    <cellStyle name="Normal 3 2 3 3 2 3 5 2" xfId="20561"/>
    <cellStyle name="Normal 3 2 3 3 2 3 5 2 2" xfId="20562"/>
    <cellStyle name="Normal 3 2 3 3 2 3 5 3" xfId="20563"/>
    <cellStyle name="Normal 3 2 3 3 2 3 6" xfId="20564"/>
    <cellStyle name="Normal 3 2 3 3 2 3 6 2" xfId="20565"/>
    <cellStyle name="Normal 3 2 3 3 2 3 7" xfId="20566"/>
    <cellStyle name="Normal 3 2 3 3 2 3 7 2" xfId="20567"/>
    <cellStyle name="Normal 3 2 3 3 2 3 8" xfId="20568"/>
    <cellStyle name="Normal 3 2 3 3 2 4" xfId="20569"/>
    <cellStyle name="Normal 3 2 3 3 2 4 2" xfId="20570"/>
    <cellStyle name="Normal 3 2 3 3 2 4 2 2" xfId="20571"/>
    <cellStyle name="Normal 3 2 3 3 2 4 2 2 2" xfId="20572"/>
    <cellStyle name="Normal 3 2 3 3 2 4 2 2 2 2" xfId="20573"/>
    <cellStyle name="Normal 3 2 3 3 2 4 2 2 3" xfId="20574"/>
    <cellStyle name="Normal 3 2 3 3 2 4 2 3" xfId="20575"/>
    <cellStyle name="Normal 3 2 3 3 2 4 2 3 2" xfId="20576"/>
    <cellStyle name="Normal 3 2 3 3 2 4 2 4" xfId="20577"/>
    <cellStyle name="Normal 3 2 3 3 2 4 3" xfId="20578"/>
    <cellStyle name="Normal 3 2 3 3 2 4 3 2" xfId="20579"/>
    <cellStyle name="Normal 3 2 3 3 2 4 3 2 2" xfId="20580"/>
    <cellStyle name="Normal 3 2 3 3 2 4 3 3" xfId="20581"/>
    <cellStyle name="Normal 3 2 3 3 2 4 4" xfId="20582"/>
    <cellStyle name="Normal 3 2 3 3 2 4 4 2" xfId="20583"/>
    <cellStyle name="Normal 3 2 3 3 2 4 5" xfId="20584"/>
    <cellStyle name="Normal 3 2 3 3 2 5" xfId="20585"/>
    <cellStyle name="Normal 3 2 3 3 2 5 2" xfId="20586"/>
    <cellStyle name="Normal 3 2 3 3 2 5 2 2" xfId="20587"/>
    <cellStyle name="Normal 3 2 3 3 2 5 2 2 2" xfId="20588"/>
    <cellStyle name="Normal 3 2 3 3 2 5 2 3" xfId="20589"/>
    <cellStyle name="Normal 3 2 3 3 2 5 3" xfId="20590"/>
    <cellStyle name="Normal 3 2 3 3 2 5 3 2" xfId="20591"/>
    <cellStyle name="Normal 3 2 3 3 2 5 4" xfId="20592"/>
    <cellStyle name="Normal 3 2 3 3 2 6" xfId="20593"/>
    <cellStyle name="Normal 3 2 3 3 2 6 2" xfId="20594"/>
    <cellStyle name="Normal 3 2 3 3 2 6 2 2" xfId="20595"/>
    <cellStyle name="Normal 3 2 3 3 2 6 2 2 2" xfId="20596"/>
    <cellStyle name="Normal 3 2 3 3 2 6 2 3" xfId="20597"/>
    <cellStyle name="Normal 3 2 3 3 2 6 3" xfId="20598"/>
    <cellStyle name="Normal 3 2 3 3 2 6 3 2" xfId="20599"/>
    <cellStyle name="Normal 3 2 3 3 2 6 4" xfId="20600"/>
    <cellStyle name="Normal 3 2 3 3 2 7" xfId="20601"/>
    <cellStyle name="Normal 3 2 3 3 2 7 2" xfId="20602"/>
    <cellStyle name="Normal 3 2 3 3 2 7 2 2" xfId="20603"/>
    <cellStyle name="Normal 3 2 3 3 2 7 3" xfId="20604"/>
    <cellStyle name="Normal 3 2 3 3 2 8" xfId="20605"/>
    <cellStyle name="Normal 3 2 3 3 2 8 2" xfId="20606"/>
    <cellStyle name="Normal 3 2 3 3 2 9" xfId="20607"/>
    <cellStyle name="Normal 3 2 3 3 2 9 2" xfId="20608"/>
    <cellStyle name="Normal 3 2 3 3 3" xfId="20609"/>
    <cellStyle name="Normal 3 2 3 3 3 10" xfId="20610"/>
    <cellStyle name="Normal 3 2 3 3 3 2" xfId="20611"/>
    <cellStyle name="Normal 3 2 3 3 3 2 2" xfId="20612"/>
    <cellStyle name="Normal 3 2 3 3 3 2 2 2" xfId="20613"/>
    <cellStyle name="Normal 3 2 3 3 3 2 2 2 2" xfId="20614"/>
    <cellStyle name="Normal 3 2 3 3 3 2 2 2 2 2" xfId="20615"/>
    <cellStyle name="Normal 3 2 3 3 3 2 2 2 2 2 2" xfId="20616"/>
    <cellStyle name="Normal 3 2 3 3 3 2 2 2 2 2 2 2" xfId="20617"/>
    <cellStyle name="Normal 3 2 3 3 3 2 2 2 2 2 3" xfId="20618"/>
    <cellStyle name="Normal 3 2 3 3 3 2 2 2 2 3" xfId="20619"/>
    <cellStyle name="Normal 3 2 3 3 3 2 2 2 2 3 2" xfId="20620"/>
    <cellStyle name="Normal 3 2 3 3 3 2 2 2 2 4" xfId="20621"/>
    <cellStyle name="Normal 3 2 3 3 3 2 2 2 3" xfId="20622"/>
    <cellStyle name="Normal 3 2 3 3 3 2 2 2 3 2" xfId="20623"/>
    <cellStyle name="Normal 3 2 3 3 3 2 2 2 3 2 2" xfId="20624"/>
    <cellStyle name="Normal 3 2 3 3 3 2 2 2 3 3" xfId="20625"/>
    <cellStyle name="Normal 3 2 3 3 3 2 2 2 4" xfId="20626"/>
    <cellStyle name="Normal 3 2 3 3 3 2 2 2 4 2" xfId="20627"/>
    <cellStyle name="Normal 3 2 3 3 3 2 2 2 5" xfId="20628"/>
    <cellStyle name="Normal 3 2 3 3 3 2 2 3" xfId="20629"/>
    <cellStyle name="Normal 3 2 3 3 3 2 2 3 2" xfId="20630"/>
    <cellStyle name="Normal 3 2 3 3 3 2 2 3 2 2" xfId="20631"/>
    <cellStyle name="Normal 3 2 3 3 3 2 2 3 2 2 2" xfId="20632"/>
    <cellStyle name="Normal 3 2 3 3 3 2 2 3 2 3" xfId="20633"/>
    <cellStyle name="Normal 3 2 3 3 3 2 2 3 3" xfId="20634"/>
    <cellStyle name="Normal 3 2 3 3 3 2 2 3 3 2" xfId="20635"/>
    <cellStyle name="Normal 3 2 3 3 3 2 2 3 4" xfId="20636"/>
    <cellStyle name="Normal 3 2 3 3 3 2 2 4" xfId="20637"/>
    <cellStyle name="Normal 3 2 3 3 3 2 2 4 2" xfId="20638"/>
    <cellStyle name="Normal 3 2 3 3 3 2 2 4 2 2" xfId="20639"/>
    <cellStyle name="Normal 3 2 3 3 3 2 2 4 2 2 2" xfId="20640"/>
    <cellStyle name="Normal 3 2 3 3 3 2 2 4 2 3" xfId="20641"/>
    <cellStyle name="Normal 3 2 3 3 3 2 2 4 3" xfId="20642"/>
    <cellStyle name="Normal 3 2 3 3 3 2 2 4 3 2" xfId="20643"/>
    <cellStyle name="Normal 3 2 3 3 3 2 2 4 4" xfId="20644"/>
    <cellStyle name="Normal 3 2 3 3 3 2 2 5" xfId="20645"/>
    <cellStyle name="Normal 3 2 3 3 3 2 2 5 2" xfId="20646"/>
    <cellStyle name="Normal 3 2 3 3 3 2 2 5 2 2" xfId="20647"/>
    <cellStyle name="Normal 3 2 3 3 3 2 2 5 3" xfId="20648"/>
    <cellStyle name="Normal 3 2 3 3 3 2 2 6" xfId="20649"/>
    <cellStyle name="Normal 3 2 3 3 3 2 2 6 2" xfId="20650"/>
    <cellStyle name="Normal 3 2 3 3 3 2 2 7" xfId="20651"/>
    <cellStyle name="Normal 3 2 3 3 3 2 2 7 2" xfId="20652"/>
    <cellStyle name="Normal 3 2 3 3 3 2 2 8" xfId="20653"/>
    <cellStyle name="Normal 3 2 3 3 3 2 3" xfId="20654"/>
    <cellStyle name="Normal 3 2 3 3 3 2 3 2" xfId="20655"/>
    <cellStyle name="Normal 3 2 3 3 3 2 3 2 2" xfId="20656"/>
    <cellStyle name="Normal 3 2 3 3 3 2 3 2 2 2" xfId="20657"/>
    <cellStyle name="Normal 3 2 3 3 3 2 3 2 2 2 2" xfId="20658"/>
    <cellStyle name="Normal 3 2 3 3 3 2 3 2 2 3" xfId="20659"/>
    <cellStyle name="Normal 3 2 3 3 3 2 3 2 3" xfId="20660"/>
    <cellStyle name="Normal 3 2 3 3 3 2 3 2 3 2" xfId="20661"/>
    <cellStyle name="Normal 3 2 3 3 3 2 3 2 4" xfId="20662"/>
    <cellStyle name="Normal 3 2 3 3 3 2 3 3" xfId="20663"/>
    <cellStyle name="Normal 3 2 3 3 3 2 3 3 2" xfId="20664"/>
    <cellStyle name="Normal 3 2 3 3 3 2 3 3 2 2" xfId="20665"/>
    <cellStyle name="Normal 3 2 3 3 3 2 3 3 3" xfId="20666"/>
    <cellStyle name="Normal 3 2 3 3 3 2 3 4" xfId="20667"/>
    <cellStyle name="Normal 3 2 3 3 3 2 3 4 2" xfId="20668"/>
    <cellStyle name="Normal 3 2 3 3 3 2 3 5" xfId="20669"/>
    <cellStyle name="Normal 3 2 3 3 3 2 4" xfId="20670"/>
    <cellStyle name="Normal 3 2 3 3 3 2 4 2" xfId="20671"/>
    <cellStyle name="Normal 3 2 3 3 3 2 4 2 2" xfId="20672"/>
    <cellStyle name="Normal 3 2 3 3 3 2 4 2 2 2" xfId="20673"/>
    <cellStyle name="Normal 3 2 3 3 3 2 4 2 3" xfId="20674"/>
    <cellStyle name="Normal 3 2 3 3 3 2 4 3" xfId="20675"/>
    <cellStyle name="Normal 3 2 3 3 3 2 4 3 2" xfId="20676"/>
    <cellStyle name="Normal 3 2 3 3 3 2 4 4" xfId="20677"/>
    <cellStyle name="Normal 3 2 3 3 3 2 5" xfId="20678"/>
    <cellStyle name="Normal 3 2 3 3 3 2 5 2" xfId="20679"/>
    <cellStyle name="Normal 3 2 3 3 3 2 5 2 2" xfId="20680"/>
    <cellStyle name="Normal 3 2 3 3 3 2 5 2 2 2" xfId="20681"/>
    <cellStyle name="Normal 3 2 3 3 3 2 5 2 3" xfId="20682"/>
    <cellStyle name="Normal 3 2 3 3 3 2 5 3" xfId="20683"/>
    <cellStyle name="Normal 3 2 3 3 3 2 5 3 2" xfId="20684"/>
    <cellStyle name="Normal 3 2 3 3 3 2 5 4" xfId="20685"/>
    <cellStyle name="Normal 3 2 3 3 3 2 6" xfId="20686"/>
    <cellStyle name="Normal 3 2 3 3 3 2 6 2" xfId="20687"/>
    <cellStyle name="Normal 3 2 3 3 3 2 6 2 2" xfId="20688"/>
    <cellStyle name="Normal 3 2 3 3 3 2 6 3" xfId="20689"/>
    <cellStyle name="Normal 3 2 3 3 3 2 7" xfId="20690"/>
    <cellStyle name="Normal 3 2 3 3 3 2 7 2" xfId="20691"/>
    <cellStyle name="Normal 3 2 3 3 3 2 8" xfId="20692"/>
    <cellStyle name="Normal 3 2 3 3 3 2 8 2" xfId="20693"/>
    <cellStyle name="Normal 3 2 3 3 3 2 9" xfId="20694"/>
    <cellStyle name="Normal 3 2 3 3 3 3" xfId="20695"/>
    <cellStyle name="Normal 3 2 3 3 3 3 2" xfId="20696"/>
    <cellStyle name="Normal 3 2 3 3 3 3 2 2" xfId="20697"/>
    <cellStyle name="Normal 3 2 3 3 3 3 2 2 2" xfId="20698"/>
    <cellStyle name="Normal 3 2 3 3 3 3 2 2 2 2" xfId="20699"/>
    <cellStyle name="Normal 3 2 3 3 3 3 2 2 2 2 2" xfId="20700"/>
    <cellStyle name="Normal 3 2 3 3 3 3 2 2 2 3" xfId="20701"/>
    <cellStyle name="Normal 3 2 3 3 3 3 2 2 3" xfId="20702"/>
    <cellStyle name="Normal 3 2 3 3 3 3 2 2 3 2" xfId="20703"/>
    <cellStyle name="Normal 3 2 3 3 3 3 2 2 4" xfId="20704"/>
    <cellStyle name="Normal 3 2 3 3 3 3 2 3" xfId="20705"/>
    <cellStyle name="Normal 3 2 3 3 3 3 2 3 2" xfId="20706"/>
    <cellStyle name="Normal 3 2 3 3 3 3 2 3 2 2" xfId="20707"/>
    <cellStyle name="Normal 3 2 3 3 3 3 2 3 3" xfId="20708"/>
    <cellStyle name="Normal 3 2 3 3 3 3 2 4" xfId="20709"/>
    <cellStyle name="Normal 3 2 3 3 3 3 2 4 2" xfId="20710"/>
    <cellStyle name="Normal 3 2 3 3 3 3 2 5" xfId="20711"/>
    <cellStyle name="Normal 3 2 3 3 3 3 3" xfId="20712"/>
    <cellStyle name="Normal 3 2 3 3 3 3 3 2" xfId="20713"/>
    <cellStyle name="Normal 3 2 3 3 3 3 3 2 2" xfId="20714"/>
    <cellStyle name="Normal 3 2 3 3 3 3 3 2 2 2" xfId="20715"/>
    <cellStyle name="Normal 3 2 3 3 3 3 3 2 3" xfId="20716"/>
    <cellStyle name="Normal 3 2 3 3 3 3 3 3" xfId="20717"/>
    <cellStyle name="Normal 3 2 3 3 3 3 3 3 2" xfId="20718"/>
    <cellStyle name="Normal 3 2 3 3 3 3 3 4" xfId="20719"/>
    <cellStyle name="Normal 3 2 3 3 3 3 4" xfId="20720"/>
    <cellStyle name="Normal 3 2 3 3 3 3 4 2" xfId="20721"/>
    <cellStyle name="Normal 3 2 3 3 3 3 4 2 2" xfId="20722"/>
    <cellStyle name="Normal 3 2 3 3 3 3 4 2 2 2" xfId="20723"/>
    <cellStyle name="Normal 3 2 3 3 3 3 4 2 3" xfId="20724"/>
    <cellStyle name="Normal 3 2 3 3 3 3 4 3" xfId="20725"/>
    <cellStyle name="Normal 3 2 3 3 3 3 4 3 2" xfId="20726"/>
    <cellStyle name="Normal 3 2 3 3 3 3 4 4" xfId="20727"/>
    <cellStyle name="Normal 3 2 3 3 3 3 5" xfId="20728"/>
    <cellStyle name="Normal 3 2 3 3 3 3 5 2" xfId="20729"/>
    <cellStyle name="Normal 3 2 3 3 3 3 5 2 2" xfId="20730"/>
    <cellStyle name="Normal 3 2 3 3 3 3 5 3" xfId="20731"/>
    <cellStyle name="Normal 3 2 3 3 3 3 6" xfId="20732"/>
    <cellStyle name="Normal 3 2 3 3 3 3 6 2" xfId="20733"/>
    <cellStyle name="Normal 3 2 3 3 3 3 7" xfId="20734"/>
    <cellStyle name="Normal 3 2 3 3 3 3 7 2" xfId="20735"/>
    <cellStyle name="Normal 3 2 3 3 3 3 8" xfId="20736"/>
    <cellStyle name="Normal 3 2 3 3 3 4" xfId="20737"/>
    <cellStyle name="Normal 3 2 3 3 3 4 2" xfId="20738"/>
    <cellStyle name="Normal 3 2 3 3 3 4 2 2" xfId="20739"/>
    <cellStyle name="Normal 3 2 3 3 3 4 2 2 2" xfId="20740"/>
    <cellStyle name="Normal 3 2 3 3 3 4 2 2 2 2" xfId="20741"/>
    <cellStyle name="Normal 3 2 3 3 3 4 2 2 3" xfId="20742"/>
    <cellStyle name="Normal 3 2 3 3 3 4 2 3" xfId="20743"/>
    <cellStyle name="Normal 3 2 3 3 3 4 2 3 2" xfId="20744"/>
    <cellStyle name="Normal 3 2 3 3 3 4 2 4" xfId="20745"/>
    <cellStyle name="Normal 3 2 3 3 3 4 3" xfId="20746"/>
    <cellStyle name="Normal 3 2 3 3 3 4 3 2" xfId="20747"/>
    <cellStyle name="Normal 3 2 3 3 3 4 3 2 2" xfId="20748"/>
    <cellStyle name="Normal 3 2 3 3 3 4 3 3" xfId="20749"/>
    <cellStyle name="Normal 3 2 3 3 3 4 4" xfId="20750"/>
    <cellStyle name="Normal 3 2 3 3 3 4 4 2" xfId="20751"/>
    <cellStyle name="Normal 3 2 3 3 3 4 5" xfId="20752"/>
    <cellStyle name="Normal 3 2 3 3 3 5" xfId="20753"/>
    <cellStyle name="Normal 3 2 3 3 3 5 2" xfId="20754"/>
    <cellStyle name="Normal 3 2 3 3 3 5 2 2" xfId="20755"/>
    <cellStyle name="Normal 3 2 3 3 3 5 2 2 2" xfId="20756"/>
    <cellStyle name="Normal 3 2 3 3 3 5 2 3" xfId="20757"/>
    <cellStyle name="Normal 3 2 3 3 3 5 3" xfId="20758"/>
    <cellStyle name="Normal 3 2 3 3 3 5 3 2" xfId="20759"/>
    <cellStyle name="Normal 3 2 3 3 3 5 4" xfId="20760"/>
    <cellStyle name="Normal 3 2 3 3 3 6" xfId="20761"/>
    <cellStyle name="Normal 3 2 3 3 3 6 2" xfId="20762"/>
    <cellStyle name="Normal 3 2 3 3 3 6 2 2" xfId="20763"/>
    <cellStyle name="Normal 3 2 3 3 3 6 2 2 2" xfId="20764"/>
    <cellStyle name="Normal 3 2 3 3 3 6 2 3" xfId="20765"/>
    <cellStyle name="Normal 3 2 3 3 3 6 3" xfId="20766"/>
    <cellStyle name="Normal 3 2 3 3 3 6 3 2" xfId="20767"/>
    <cellStyle name="Normal 3 2 3 3 3 6 4" xfId="20768"/>
    <cellStyle name="Normal 3 2 3 3 3 7" xfId="20769"/>
    <cellStyle name="Normal 3 2 3 3 3 7 2" xfId="20770"/>
    <cellStyle name="Normal 3 2 3 3 3 7 2 2" xfId="20771"/>
    <cellStyle name="Normal 3 2 3 3 3 7 3" xfId="20772"/>
    <cellStyle name="Normal 3 2 3 3 3 8" xfId="20773"/>
    <cellStyle name="Normal 3 2 3 3 3 8 2" xfId="20774"/>
    <cellStyle name="Normal 3 2 3 3 3 9" xfId="20775"/>
    <cellStyle name="Normal 3 2 3 3 3 9 2" xfId="20776"/>
    <cellStyle name="Normal 3 2 3 3 4" xfId="20777"/>
    <cellStyle name="Normal 3 2 3 3 4 10" xfId="20778"/>
    <cellStyle name="Normal 3 2 3 3 4 2" xfId="20779"/>
    <cellStyle name="Normal 3 2 3 3 4 2 2" xfId="20780"/>
    <cellStyle name="Normal 3 2 3 3 4 2 2 2" xfId="20781"/>
    <cellStyle name="Normal 3 2 3 3 4 2 2 2 2" xfId="20782"/>
    <cellStyle name="Normal 3 2 3 3 4 2 2 2 2 2" xfId="20783"/>
    <cellStyle name="Normal 3 2 3 3 4 2 2 2 2 2 2" xfId="20784"/>
    <cellStyle name="Normal 3 2 3 3 4 2 2 2 2 2 2 2" xfId="20785"/>
    <cellStyle name="Normal 3 2 3 3 4 2 2 2 2 2 3" xfId="20786"/>
    <cellStyle name="Normal 3 2 3 3 4 2 2 2 2 3" xfId="20787"/>
    <cellStyle name="Normal 3 2 3 3 4 2 2 2 2 3 2" xfId="20788"/>
    <cellStyle name="Normal 3 2 3 3 4 2 2 2 2 4" xfId="20789"/>
    <cellStyle name="Normal 3 2 3 3 4 2 2 2 3" xfId="20790"/>
    <cellStyle name="Normal 3 2 3 3 4 2 2 2 3 2" xfId="20791"/>
    <cellStyle name="Normal 3 2 3 3 4 2 2 2 3 2 2" xfId="20792"/>
    <cellStyle name="Normal 3 2 3 3 4 2 2 2 3 3" xfId="20793"/>
    <cellStyle name="Normal 3 2 3 3 4 2 2 2 4" xfId="20794"/>
    <cellStyle name="Normal 3 2 3 3 4 2 2 2 4 2" xfId="20795"/>
    <cellStyle name="Normal 3 2 3 3 4 2 2 2 5" xfId="20796"/>
    <cellStyle name="Normal 3 2 3 3 4 2 2 3" xfId="20797"/>
    <cellStyle name="Normal 3 2 3 3 4 2 2 3 2" xfId="20798"/>
    <cellStyle name="Normal 3 2 3 3 4 2 2 3 2 2" xfId="20799"/>
    <cellStyle name="Normal 3 2 3 3 4 2 2 3 2 2 2" xfId="20800"/>
    <cellStyle name="Normal 3 2 3 3 4 2 2 3 2 3" xfId="20801"/>
    <cellStyle name="Normal 3 2 3 3 4 2 2 3 3" xfId="20802"/>
    <cellStyle name="Normal 3 2 3 3 4 2 2 3 3 2" xfId="20803"/>
    <cellStyle name="Normal 3 2 3 3 4 2 2 3 4" xfId="20804"/>
    <cellStyle name="Normal 3 2 3 3 4 2 2 4" xfId="20805"/>
    <cellStyle name="Normal 3 2 3 3 4 2 2 4 2" xfId="20806"/>
    <cellStyle name="Normal 3 2 3 3 4 2 2 4 2 2" xfId="20807"/>
    <cellStyle name="Normal 3 2 3 3 4 2 2 4 2 2 2" xfId="20808"/>
    <cellStyle name="Normal 3 2 3 3 4 2 2 4 2 3" xfId="20809"/>
    <cellStyle name="Normal 3 2 3 3 4 2 2 4 3" xfId="20810"/>
    <cellStyle name="Normal 3 2 3 3 4 2 2 4 3 2" xfId="20811"/>
    <cellStyle name="Normal 3 2 3 3 4 2 2 4 4" xfId="20812"/>
    <cellStyle name="Normal 3 2 3 3 4 2 2 5" xfId="20813"/>
    <cellStyle name="Normal 3 2 3 3 4 2 2 5 2" xfId="20814"/>
    <cellStyle name="Normal 3 2 3 3 4 2 2 5 2 2" xfId="20815"/>
    <cellStyle name="Normal 3 2 3 3 4 2 2 5 3" xfId="20816"/>
    <cellStyle name="Normal 3 2 3 3 4 2 2 6" xfId="20817"/>
    <cellStyle name="Normal 3 2 3 3 4 2 2 6 2" xfId="20818"/>
    <cellStyle name="Normal 3 2 3 3 4 2 2 7" xfId="20819"/>
    <cellStyle name="Normal 3 2 3 3 4 2 2 7 2" xfId="20820"/>
    <cellStyle name="Normal 3 2 3 3 4 2 2 8" xfId="20821"/>
    <cellStyle name="Normal 3 2 3 3 4 2 3" xfId="20822"/>
    <cellStyle name="Normal 3 2 3 3 4 2 3 2" xfId="20823"/>
    <cellStyle name="Normal 3 2 3 3 4 2 3 2 2" xfId="20824"/>
    <cellStyle name="Normal 3 2 3 3 4 2 3 2 2 2" xfId="20825"/>
    <cellStyle name="Normal 3 2 3 3 4 2 3 2 2 2 2" xfId="20826"/>
    <cellStyle name="Normal 3 2 3 3 4 2 3 2 2 3" xfId="20827"/>
    <cellStyle name="Normal 3 2 3 3 4 2 3 2 3" xfId="20828"/>
    <cellStyle name="Normal 3 2 3 3 4 2 3 2 3 2" xfId="20829"/>
    <cellStyle name="Normal 3 2 3 3 4 2 3 2 4" xfId="20830"/>
    <cellStyle name="Normal 3 2 3 3 4 2 3 3" xfId="20831"/>
    <cellStyle name="Normal 3 2 3 3 4 2 3 3 2" xfId="20832"/>
    <cellStyle name="Normal 3 2 3 3 4 2 3 3 2 2" xfId="20833"/>
    <cellStyle name="Normal 3 2 3 3 4 2 3 3 3" xfId="20834"/>
    <cellStyle name="Normal 3 2 3 3 4 2 3 4" xfId="20835"/>
    <cellStyle name="Normal 3 2 3 3 4 2 3 4 2" xfId="20836"/>
    <cellStyle name="Normal 3 2 3 3 4 2 3 5" xfId="20837"/>
    <cellStyle name="Normal 3 2 3 3 4 2 4" xfId="20838"/>
    <cellStyle name="Normal 3 2 3 3 4 2 4 2" xfId="20839"/>
    <cellStyle name="Normal 3 2 3 3 4 2 4 2 2" xfId="20840"/>
    <cellStyle name="Normal 3 2 3 3 4 2 4 2 2 2" xfId="20841"/>
    <cellStyle name="Normal 3 2 3 3 4 2 4 2 3" xfId="20842"/>
    <cellStyle name="Normal 3 2 3 3 4 2 4 3" xfId="20843"/>
    <cellStyle name="Normal 3 2 3 3 4 2 4 3 2" xfId="20844"/>
    <cellStyle name="Normal 3 2 3 3 4 2 4 4" xfId="20845"/>
    <cellStyle name="Normal 3 2 3 3 4 2 5" xfId="20846"/>
    <cellStyle name="Normal 3 2 3 3 4 2 5 2" xfId="20847"/>
    <cellStyle name="Normal 3 2 3 3 4 2 5 2 2" xfId="20848"/>
    <cellStyle name="Normal 3 2 3 3 4 2 5 2 2 2" xfId="20849"/>
    <cellStyle name="Normal 3 2 3 3 4 2 5 2 3" xfId="20850"/>
    <cellStyle name="Normal 3 2 3 3 4 2 5 3" xfId="20851"/>
    <cellStyle name="Normal 3 2 3 3 4 2 5 3 2" xfId="20852"/>
    <cellStyle name="Normal 3 2 3 3 4 2 5 4" xfId="20853"/>
    <cellStyle name="Normal 3 2 3 3 4 2 6" xfId="20854"/>
    <cellStyle name="Normal 3 2 3 3 4 2 6 2" xfId="20855"/>
    <cellStyle name="Normal 3 2 3 3 4 2 6 2 2" xfId="20856"/>
    <cellStyle name="Normal 3 2 3 3 4 2 6 3" xfId="20857"/>
    <cellStyle name="Normal 3 2 3 3 4 2 7" xfId="20858"/>
    <cellStyle name="Normal 3 2 3 3 4 2 7 2" xfId="20859"/>
    <cellStyle name="Normal 3 2 3 3 4 2 8" xfId="20860"/>
    <cellStyle name="Normal 3 2 3 3 4 2 8 2" xfId="20861"/>
    <cellStyle name="Normal 3 2 3 3 4 2 9" xfId="20862"/>
    <cellStyle name="Normal 3 2 3 3 4 3" xfId="20863"/>
    <cellStyle name="Normal 3 2 3 3 4 3 2" xfId="20864"/>
    <cellStyle name="Normal 3 2 3 3 4 3 2 2" xfId="20865"/>
    <cellStyle name="Normal 3 2 3 3 4 3 2 2 2" xfId="20866"/>
    <cellStyle name="Normal 3 2 3 3 4 3 2 2 2 2" xfId="20867"/>
    <cellStyle name="Normal 3 2 3 3 4 3 2 2 2 2 2" xfId="20868"/>
    <cellStyle name="Normal 3 2 3 3 4 3 2 2 2 3" xfId="20869"/>
    <cellStyle name="Normal 3 2 3 3 4 3 2 2 3" xfId="20870"/>
    <cellStyle name="Normal 3 2 3 3 4 3 2 2 3 2" xfId="20871"/>
    <cellStyle name="Normal 3 2 3 3 4 3 2 2 4" xfId="20872"/>
    <cellStyle name="Normal 3 2 3 3 4 3 2 3" xfId="20873"/>
    <cellStyle name="Normal 3 2 3 3 4 3 2 3 2" xfId="20874"/>
    <cellStyle name="Normal 3 2 3 3 4 3 2 3 2 2" xfId="20875"/>
    <cellStyle name="Normal 3 2 3 3 4 3 2 3 3" xfId="20876"/>
    <cellStyle name="Normal 3 2 3 3 4 3 2 4" xfId="20877"/>
    <cellStyle name="Normal 3 2 3 3 4 3 2 4 2" xfId="20878"/>
    <cellStyle name="Normal 3 2 3 3 4 3 2 5" xfId="20879"/>
    <cellStyle name="Normal 3 2 3 3 4 3 3" xfId="20880"/>
    <cellStyle name="Normal 3 2 3 3 4 3 3 2" xfId="20881"/>
    <cellStyle name="Normal 3 2 3 3 4 3 3 2 2" xfId="20882"/>
    <cellStyle name="Normal 3 2 3 3 4 3 3 2 2 2" xfId="20883"/>
    <cellStyle name="Normal 3 2 3 3 4 3 3 2 3" xfId="20884"/>
    <cellStyle name="Normal 3 2 3 3 4 3 3 3" xfId="20885"/>
    <cellStyle name="Normal 3 2 3 3 4 3 3 3 2" xfId="20886"/>
    <cellStyle name="Normal 3 2 3 3 4 3 3 4" xfId="20887"/>
    <cellStyle name="Normal 3 2 3 3 4 3 4" xfId="20888"/>
    <cellStyle name="Normal 3 2 3 3 4 3 4 2" xfId="20889"/>
    <cellStyle name="Normal 3 2 3 3 4 3 4 2 2" xfId="20890"/>
    <cellStyle name="Normal 3 2 3 3 4 3 4 2 2 2" xfId="20891"/>
    <cellStyle name="Normal 3 2 3 3 4 3 4 2 3" xfId="20892"/>
    <cellStyle name="Normal 3 2 3 3 4 3 4 3" xfId="20893"/>
    <cellStyle name="Normal 3 2 3 3 4 3 4 3 2" xfId="20894"/>
    <cellStyle name="Normal 3 2 3 3 4 3 4 4" xfId="20895"/>
    <cellStyle name="Normal 3 2 3 3 4 3 5" xfId="20896"/>
    <cellStyle name="Normal 3 2 3 3 4 3 5 2" xfId="20897"/>
    <cellStyle name="Normal 3 2 3 3 4 3 5 2 2" xfId="20898"/>
    <cellStyle name="Normal 3 2 3 3 4 3 5 3" xfId="20899"/>
    <cellStyle name="Normal 3 2 3 3 4 3 6" xfId="20900"/>
    <cellStyle name="Normal 3 2 3 3 4 3 6 2" xfId="20901"/>
    <cellStyle name="Normal 3 2 3 3 4 3 7" xfId="20902"/>
    <cellStyle name="Normal 3 2 3 3 4 3 7 2" xfId="20903"/>
    <cellStyle name="Normal 3 2 3 3 4 3 8" xfId="20904"/>
    <cellStyle name="Normal 3 2 3 3 4 4" xfId="20905"/>
    <cellStyle name="Normal 3 2 3 3 4 4 2" xfId="20906"/>
    <cellStyle name="Normal 3 2 3 3 4 4 2 2" xfId="20907"/>
    <cellStyle name="Normal 3 2 3 3 4 4 2 2 2" xfId="20908"/>
    <cellStyle name="Normal 3 2 3 3 4 4 2 2 2 2" xfId="20909"/>
    <cellStyle name="Normal 3 2 3 3 4 4 2 2 3" xfId="20910"/>
    <cellStyle name="Normal 3 2 3 3 4 4 2 3" xfId="20911"/>
    <cellStyle name="Normal 3 2 3 3 4 4 2 3 2" xfId="20912"/>
    <cellStyle name="Normal 3 2 3 3 4 4 2 4" xfId="20913"/>
    <cellStyle name="Normal 3 2 3 3 4 4 3" xfId="20914"/>
    <cellStyle name="Normal 3 2 3 3 4 4 3 2" xfId="20915"/>
    <cellStyle name="Normal 3 2 3 3 4 4 3 2 2" xfId="20916"/>
    <cellStyle name="Normal 3 2 3 3 4 4 3 3" xfId="20917"/>
    <cellStyle name="Normal 3 2 3 3 4 4 4" xfId="20918"/>
    <cellStyle name="Normal 3 2 3 3 4 4 4 2" xfId="20919"/>
    <cellStyle name="Normal 3 2 3 3 4 4 5" xfId="20920"/>
    <cellStyle name="Normal 3 2 3 3 4 5" xfId="20921"/>
    <cellStyle name="Normal 3 2 3 3 4 5 2" xfId="20922"/>
    <cellStyle name="Normal 3 2 3 3 4 5 2 2" xfId="20923"/>
    <cellStyle name="Normal 3 2 3 3 4 5 2 2 2" xfId="20924"/>
    <cellStyle name="Normal 3 2 3 3 4 5 2 3" xfId="20925"/>
    <cellStyle name="Normal 3 2 3 3 4 5 3" xfId="20926"/>
    <cellStyle name="Normal 3 2 3 3 4 5 3 2" xfId="20927"/>
    <cellStyle name="Normal 3 2 3 3 4 5 4" xfId="20928"/>
    <cellStyle name="Normal 3 2 3 3 4 6" xfId="20929"/>
    <cellStyle name="Normal 3 2 3 3 4 6 2" xfId="20930"/>
    <cellStyle name="Normal 3 2 3 3 4 6 2 2" xfId="20931"/>
    <cellStyle name="Normal 3 2 3 3 4 6 2 2 2" xfId="20932"/>
    <cellStyle name="Normal 3 2 3 3 4 6 2 3" xfId="20933"/>
    <cellStyle name="Normal 3 2 3 3 4 6 3" xfId="20934"/>
    <cellStyle name="Normal 3 2 3 3 4 6 3 2" xfId="20935"/>
    <cellStyle name="Normal 3 2 3 3 4 6 4" xfId="20936"/>
    <cellStyle name="Normal 3 2 3 3 4 7" xfId="20937"/>
    <cellStyle name="Normal 3 2 3 3 4 7 2" xfId="20938"/>
    <cellStyle name="Normal 3 2 3 3 4 7 2 2" xfId="20939"/>
    <cellStyle name="Normal 3 2 3 3 4 7 3" xfId="20940"/>
    <cellStyle name="Normal 3 2 3 3 4 8" xfId="20941"/>
    <cellStyle name="Normal 3 2 3 3 4 8 2" xfId="20942"/>
    <cellStyle name="Normal 3 2 3 3 4 9" xfId="20943"/>
    <cellStyle name="Normal 3 2 3 3 4 9 2" xfId="20944"/>
    <cellStyle name="Normal 3 2 3 3 5" xfId="20945"/>
    <cellStyle name="Normal 3 2 3 3 5 2" xfId="20946"/>
    <cellStyle name="Normal 3 2 3 3 5 2 2" xfId="20947"/>
    <cellStyle name="Normal 3 2 3 3 5 2 2 2" xfId="20948"/>
    <cellStyle name="Normal 3 2 3 3 5 2 2 2 2" xfId="20949"/>
    <cellStyle name="Normal 3 2 3 3 5 2 2 2 2 2" xfId="20950"/>
    <cellStyle name="Normal 3 2 3 3 5 2 2 2 2 2 2" xfId="20951"/>
    <cellStyle name="Normal 3 2 3 3 5 2 2 2 2 3" xfId="20952"/>
    <cellStyle name="Normal 3 2 3 3 5 2 2 2 3" xfId="20953"/>
    <cellStyle name="Normal 3 2 3 3 5 2 2 2 3 2" xfId="20954"/>
    <cellStyle name="Normal 3 2 3 3 5 2 2 2 4" xfId="20955"/>
    <cellStyle name="Normal 3 2 3 3 5 2 2 3" xfId="20956"/>
    <cellStyle name="Normal 3 2 3 3 5 2 2 3 2" xfId="20957"/>
    <cellStyle name="Normal 3 2 3 3 5 2 2 3 2 2" xfId="20958"/>
    <cellStyle name="Normal 3 2 3 3 5 2 2 3 3" xfId="20959"/>
    <cellStyle name="Normal 3 2 3 3 5 2 2 4" xfId="20960"/>
    <cellStyle name="Normal 3 2 3 3 5 2 2 4 2" xfId="20961"/>
    <cellStyle name="Normal 3 2 3 3 5 2 2 5" xfId="20962"/>
    <cellStyle name="Normal 3 2 3 3 5 2 3" xfId="20963"/>
    <cellStyle name="Normal 3 2 3 3 5 2 3 2" xfId="20964"/>
    <cellStyle name="Normal 3 2 3 3 5 2 3 2 2" xfId="20965"/>
    <cellStyle name="Normal 3 2 3 3 5 2 3 2 2 2" xfId="20966"/>
    <cellStyle name="Normal 3 2 3 3 5 2 3 2 3" xfId="20967"/>
    <cellStyle name="Normal 3 2 3 3 5 2 3 3" xfId="20968"/>
    <cellStyle name="Normal 3 2 3 3 5 2 3 3 2" xfId="20969"/>
    <cellStyle name="Normal 3 2 3 3 5 2 3 4" xfId="20970"/>
    <cellStyle name="Normal 3 2 3 3 5 2 4" xfId="20971"/>
    <cellStyle name="Normal 3 2 3 3 5 2 4 2" xfId="20972"/>
    <cellStyle name="Normal 3 2 3 3 5 2 4 2 2" xfId="20973"/>
    <cellStyle name="Normal 3 2 3 3 5 2 4 2 2 2" xfId="20974"/>
    <cellStyle name="Normal 3 2 3 3 5 2 4 2 3" xfId="20975"/>
    <cellStyle name="Normal 3 2 3 3 5 2 4 3" xfId="20976"/>
    <cellStyle name="Normal 3 2 3 3 5 2 4 3 2" xfId="20977"/>
    <cellStyle name="Normal 3 2 3 3 5 2 4 4" xfId="20978"/>
    <cellStyle name="Normal 3 2 3 3 5 2 5" xfId="20979"/>
    <cellStyle name="Normal 3 2 3 3 5 2 5 2" xfId="20980"/>
    <cellStyle name="Normal 3 2 3 3 5 2 5 2 2" xfId="20981"/>
    <cellStyle name="Normal 3 2 3 3 5 2 5 3" xfId="20982"/>
    <cellStyle name="Normal 3 2 3 3 5 2 6" xfId="20983"/>
    <cellStyle name="Normal 3 2 3 3 5 2 6 2" xfId="20984"/>
    <cellStyle name="Normal 3 2 3 3 5 2 7" xfId="20985"/>
    <cellStyle name="Normal 3 2 3 3 5 2 7 2" xfId="20986"/>
    <cellStyle name="Normal 3 2 3 3 5 2 8" xfId="20987"/>
    <cellStyle name="Normal 3 2 3 3 5 3" xfId="20988"/>
    <cellStyle name="Normal 3 2 3 3 5 3 2" xfId="20989"/>
    <cellStyle name="Normal 3 2 3 3 5 3 2 2" xfId="20990"/>
    <cellStyle name="Normal 3 2 3 3 5 3 2 2 2" xfId="20991"/>
    <cellStyle name="Normal 3 2 3 3 5 3 2 2 2 2" xfId="20992"/>
    <cellStyle name="Normal 3 2 3 3 5 3 2 2 3" xfId="20993"/>
    <cellStyle name="Normal 3 2 3 3 5 3 2 3" xfId="20994"/>
    <cellStyle name="Normal 3 2 3 3 5 3 2 3 2" xfId="20995"/>
    <cellStyle name="Normal 3 2 3 3 5 3 2 4" xfId="20996"/>
    <cellStyle name="Normal 3 2 3 3 5 3 3" xfId="20997"/>
    <cellStyle name="Normal 3 2 3 3 5 3 3 2" xfId="20998"/>
    <cellStyle name="Normal 3 2 3 3 5 3 3 2 2" xfId="20999"/>
    <cellStyle name="Normal 3 2 3 3 5 3 3 3" xfId="21000"/>
    <cellStyle name="Normal 3 2 3 3 5 3 4" xfId="21001"/>
    <cellStyle name="Normal 3 2 3 3 5 3 4 2" xfId="21002"/>
    <cellStyle name="Normal 3 2 3 3 5 3 5" xfId="21003"/>
    <cellStyle name="Normal 3 2 3 3 5 4" xfId="21004"/>
    <cellStyle name="Normal 3 2 3 3 5 4 2" xfId="21005"/>
    <cellStyle name="Normal 3 2 3 3 5 4 2 2" xfId="21006"/>
    <cellStyle name="Normal 3 2 3 3 5 4 2 2 2" xfId="21007"/>
    <cellStyle name="Normal 3 2 3 3 5 4 2 3" xfId="21008"/>
    <cellStyle name="Normal 3 2 3 3 5 4 3" xfId="21009"/>
    <cellStyle name="Normal 3 2 3 3 5 4 3 2" xfId="21010"/>
    <cellStyle name="Normal 3 2 3 3 5 4 4" xfId="21011"/>
    <cellStyle name="Normal 3 2 3 3 5 5" xfId="21012"/>
    <cellStyle name="Normal 3 2 3 3 5 5 2" xfId="21013"/>
    <cellStyle name="Normal 3 2 3 3 5 5 2 2" xfId="21014"/>
    <cellStyle name="Normal 3 2 3 3 5 5 2 2 2" xfId="21015"/>
    <cellStyle name="Normal 3 2 3 3 5 5 2 3" xfId="21016"/>
    <cellStyle name="Normal 3 2 3 3 5 5 3" xfId="21017"/>
    <cellStyle name="Normal 3 2 3 3 5 5 3 2" xfId="21018"/>
    <cellStyle name="Normal 3 2 3 3 5 5 4" xfId="21019"/>
    <cellStyle name="Normal 3 2 3 3 5 6" xfId="21020"/>
    <cellStyle name="Normal 3 2 3 3 5 6 2" xfId="21021"/>
    <cellStyle name="Normal 3 2 3 3 5 6 2 2" xfId="21022"/>
    <cellStyle name="Normal 3 2 3 3 5 6 3" xfId="21023"/>
    <cellStyle name="Normal 3 2 3 3 5 7" xfId="21024"/>
    <cellStyle name="Normal 3 2 3 3 5 7 2" xfId="21025"/>
    <cellStyle name="Normal 3 2 3 3 5 8" xfId="21026"/>
    <cellStyle name="Normal 3 2 3 3 5 8 2" xfId="21027"/>
    <cellStyle name="Normal 3 2 3 3 5 9" xfId="21028"/>
    <cellStyle name="Normal 3 2 3 3 6" xfId="21029"/>
    <cellStyle name="Normal 3 2 3 3 6 2" xfId="21030"/>
    <cellStyle name="Normal 3 2 3 3 6 2 2" xfId="21031"/>
    <cellStyle name="Normal 3 2 3 3 6 2 2 2" xfId="21032"/>
    <cellStyle name="Normal 3 2 3 3 6 2 2 2 2" xfId="21033"/>
    <cellStyle name="Normal 3 2 3 3 6 2 2 2 2 2" xfId="21034"/>
    <cellStyle name="Normal 3 2 3 3 6 2 2 2 3" xfId="21035"/>
    <cellStyle name="Normal 3 2 3 3 6 2 2 3" xfId="21036"/>
    <cellStyle name="Normal 3 2 3 3 6 2 2 3 2" xfId="21037"/>
    <cellStyle name="Normal 3 2 3 3 6 2 2 4" xfId="21038"/>
    <cellStyle name="Normal 3 2 3 3 6 2 3" xfId="21039"/>
    <cellStyle name="Normal 3 2 3 3 6 2 3 2" xfId="21040"/>
    <cellStyle name="Normal 3 2 3 3 6 2 3 2 2" xfId="21041"/>
    <cellStyle name="Normal 3 2 3 3 6 2 3 3" xfId="21042"/>
    <cellStyle name="Normal 3 2 3 3 6 2 4" xfId="21043"/>
    <cellStyle name="Normal 3 2 3 3 6 2 4 2" xfId="21044"/>
    <cellStyle name="Normal 3 2 3 3 6 2 5" xfId="21045"/>
    <cellStyle name="Normal 3 2 3 3 6 3" xfId="21046"/>
    <cellStyle name="Normal 3 2 3 3 6 3 2" xfId="21047"/>
    <cellStyle name="Normal 3 2 3 3 6 3 2 2" xfId="21048"/>
    <cellStyle name="Normal 3 2 3 3 6 3 2 2 2" xfId="21049"/>
    <cellStyle name="Normal 3 2 3 3 6 3 2 3" xfId="21050"/>
    <cellStyle name="Normal 3 2 3 3 6 3 3" xfId="21051"/>
    <cellStyle name="Normal 3 2 3 3 6 3 3 2" xfId="21052"/>
    <cellStyle name="Normal 3 2 3 3 6 3 4" xfId="21053"/>
    <cellStyle name="Normal 3 2 3 3 6 4" xfId="21054"/>
    <cellStyle name="Normal 3 2 3 3 6 4 2" xfId="21055"/>
    <cellStyle name="Normal 3 2 3 3 6 4 2 2" xfId="21056"/>
    <cellStyle name="Normal 3 2 3 3 6 4 2 2 2" xfId="21057"/>
    <cellStyle name="Normal 3 2 3 3 6 4 2 3" xfId="21058"/>
    <cellStyle name="Normal 3 2 3 3 6 4 3" xfId="21059"/>
    <cellStyle name="Normal 3 2 3 3 6 4 3 2" xfId="21060"/>
    <cellStyle name="Normal 3 2 3 3 6 4 4" xfId="21061"/>
    <cellStyle name="Normal 3 2 3 3 6 5" xfId="21062"/>
    <cellStyle name="Normal 3 2 3 3 6 5 2" xfId="21063"/>
    <cellStyle name="Normal 3 2 3 3 6 5 2 2" xfId="21064"/>
    <cellStyle name="Normal 3 2 3 3 6 5 3" xfId="21065"/>
    <cellStyle name="Normal 3 2 3 3 6 6" xfId="21066"/>
    <cellStyle name="Normal 3 2 3 3 6 6 2" xfId="21067"/>
    <cellStyle name="Normal 3 2 3 3 6 7" xfId="21068"/>
    <cellStyle name="Normal 3 2 3 3 6 7 2" xfId="21069"/>
    <cellStyle name="Normal 3 2 3 3 6 8" xfId="21070"/>
    <cellStyle name="Normal 3 2 3 3 7" xfId="21071"/>
    <cellStyle name="Normal 3 2 3 3 7 2" xfId="21072"/>
    <cellStyle name="Normal 3 2 3 3 7 2 2" xfId="21073"/>
    <cellStyle name="Normal 3 2 3 3 7 2 2 2" xfId="21074"/>
    <cellStyle name="Normal 3 2 3 3 7 2 2 2 2" xfId="21075"/>
    <cellStyle name="Normal 3 2 3 3 7 2 2 2 2 2" xfId="21076"/>
    <cellStyle name="Normal 3 2 3 3 7 2 2 2 3" xfId="21077"/>
    <cellStyle name="Normal 3 2 3 3 7 2 2 3" xfId="21078"/>
    <cellStyle name="Normal 3 2 3 3 7 2 2 3 2" xfId="21079"/>
    <cellStyle name="Normal 3 2 3 3 7 2 2 4" xfId="21080"/>
    <cellStyle name="Normal 3 2 3 3 7 2 3" xfId="21081"/>
    <cellStyle name="Normal 3 2 3 3 7 2 3 2" xfId="21082"/>
    <cellStyle name="Normal 3 2 3 3 7 2 3 2 2" xfId="21083"/>
    <cellStyle name="Normal 3 2 3 3 7 2 3 3" xfId="21084"/>
    <cellStyle name="Normal 3 2 3 3 7 2 4" xfId="21085"/>
    <cellStyle name="Normal 3 2 3 3 7 2 4 2" xfId="21086"/>
    <cellStyle name="Normal 3 2 3 3 7 2 5" xfId="21087"/>
    <cellStyle name="Normal 3 2 3 3 7 3" xfId="21088"/>
    <cellStyle name="Normal 3 2 3 3 7 3 2" xfId="21089"/>
    <cellStyle name="Normal 3 2 3 3 7 3 2 2" xfId="21090"/>
    <cellStyle name="Normal 3 2 3 3 7 3 2 2 2" xfId="21091"/>
    <cellStyle name="Normal 3 2 3 3 7 3 2 3" xfId="21092"/>
    <cellStyle name="Normal 3 2 3 3 7 3 3" xfId="21093"/>
    <cellStyle name="Normal 3 2 3 3 7 3 3 2" xfId="21094"/>
    <cellStyle name="Normal 3 2 3 3 7 3 4" xfId="21095"/>
    <cellStyle name="Normal 3 2 3 3 7 4" xfId="21096"/>
    <cellStyle name="Normal 3 2 3 3 7 4 2" xfId="21097"/>
    <cellStyle name="Normal 3 2 3 3 7 4 2 2" xfId="21098"/>
    <cellStyle name="Normal 3 2 3 3 7 4 3" xfId="21099"/>
    <cellStyle name="Normal 3 2 3 3 7 5" xfId="21100"/>
    <cellStyle name="Normal 3 2 3 3 7 5 2" xfId="21101"/>
    <cellStyle name="Normal 3 2 3 3 7 6" xfId="21102"/>
    <cellStyle name="Normal 3 2 3 3 8" xfId="21103"/>
    <cellStyle name="Normal 3 2 3 3 8 2" xfId="21104"/>
    <cellStyle name="Normal 3 2 3 3 8 2 2" xfId="21105"/>
    <cellStyle name="Normal 3 2 3 3 8 2 2 2" xfId="21106"/>
    <cellStyle name="Normal 3 2 3 3 8 2 2 2 2" xfId="21107"/>
    <cellStyle name="Normal 3 2 3 3 8 2 2 2 2 2" xfId="21108"/>
    <cellStyle name="Normal 3 2 3 3 8 2 2 2 3" xfId="21109"/>
    <cellStyle name="Normal 3 2 3 3 8 2 2 3" xfId="21110"/>
    <cellStyle name="Normal 3 2 3 3 8 2 2 3 2" xfId="21111"/>
    <cellStyle name="Normal 3 2 3 3 8 2 2 4" xfId="21112"/>
    <cellStyle name="Normal 3 2 3 3 8 2 3" xfId="21113"/>
    <cellStyle name="Normal 3 2 3 3 8 2 3 2" xfId="21114"/>
    <cellStyle name="Normal 3 2 3 3 8 2 3 2 2" xfId="21115"/>
    <cellStyle name="Normal 3 2 3 3 8 2 3 3" xfId="21116"/>
    <cellStyle name="Normal 3 2 3 3 8 2 4" xfId="21117"/>
    <cellStyle name="Normal 3 2 3 3 8 2 4 2" xfId="21118"/>
    <cellStyle name="Normal 3 2 3 3 8 2 5" xfId="21119"/>
    <cellStyle name="Normal 3 2 3 3 8 3" xfId="21120"/>
    <cellStyle name="Normal 3 2 3 3 8 3 2" xfId="21121"/>
    <cellStyle name="Normal 3 2 3 3 8 3 2 2" xfId="21122"/>
    <cellStyle name="Normal 3 2 3 3 8 3 2 2 2" xfId="21123"/>
    <cellStyle name="Normal 3 2 3 3 8 3 2 3" xfId="21124"/>
    <cellStyle name="Normal 3 2 3 3 8 3 3" xfId="21125"/>
    <cellStyle name="Normal 3 2 3 3 8 3 3 2" xfId="21126"/>
    <cellStyle name="Normal 3 2 3 3 8 3 4" xfId="21127"/>
    <cellStyle name="Normal 3 2 3 3 8 4" xfId="21128"/>
    <cellStyle name="Normal 3 2 3 3 8 4 2" xfId="21129"/>
    <cellStyle name="Normal 3 2 3 3 8 4 2 2" xfId="21130"/>
    <cellStyle name="Normal 3 2 3 3 8 4 3" xfId="21131"/>
    <cellStyle name="Normal 3 2 3 3 8 5" xfId="21132"/>
    <cellStyle name="Normal 3 2 3 3 8 5 2" xfId="21133"/>
    <cellStyle name="Normal 3 2 3 3 8 6" xfId="21134"/>
    <cellStyle name="Normal 3 2 3 3 9" xfId="21135"/>
    <cellStyle name="Normal 3 2 3 3 9 2" xfId="21136"/>
    <cellStyle name="Normal 3 2 3 3 9 2 2" xfId="21137"/>
    <cellStyle name="Normal 3 2 3 3 9 2 2 2" xfId="21138"/>
    <cellStyle name="Normal 3 2 3 3 9 2 2 2 2" xfId="21139"/>
    <cellStyle name="Normal 3 2 3 3 9 2 2 3" xfId="21140"/>
    <cellStyle name="Normal 3 2 3 3 9 2 3" xfId="21141"/>
    <cellStyle name="Normal 3 2 3 3 9 2 3 2" xfId="21142"/>
    <cellStyle name="Normal 3 2 3 3 9 2 4" xfId="21143"/>
    <cellStyle name="Normal 3 2 3 3 9 3" xfId="21144"/>
    <cellStyle name="Normal 3 2 3 3 9 3 2" xfId="21145"/>
    <cellStyle name="Normal 3 2 3 3 9 3 2 2" xfId="21146"/>
    <cellStyle name="Normal 3 2 3 3 9 3 3" xfId="21147"/>
    <cellStyle name="Normal 3 2 3 3 9 4" xfId="21148"/>
    <cellStyle name="Normal 3 2 3 3 9 4 2" xfId="21149"/>
    <cellStyle name="Normal 3 2 3 3 9 5" xfId="21150"/>
    <cellStyle name="Normal 3 2 3 4" xfId="21151"/>
    <cellStyle name="Normal 3 2 3 4 10" xfId="21152"/>
    <cellStyle name="Normal 3 2 3 4 2" xfId="21153"/>
    <cellStyle name="Normal 3 2 3 4 2 2" xfId="21154"/>
    <cellStyle name="Normal 3 2 3 4 2 2 2" xfId="21155"/>
    <cellStyle name="Normal 3 2 3 4 2 2 2 2" xfId="21156"/>
    <cellStyle name="Normal 3 2 3 4 2 2 2 2 2" xfId="21157"/>
    <cellStyle name="Normal 3 2 3 4 2 2 2 2 2 2" xfId="21158"/>
    <cellStyle name="Normal 3 2 3 4 2 2 2 2 2 2 2" xfId="21159"/>
    <cellStyle name="Normal 3 2 3 4 2 2 2 2 2 3" xfId="21160"/>
    <cellStyle name="Normal 3 2 3 4 2 2 2 2 3" xfId="21161"/>
    <cellStyle name="Normal 3 2 3 4 2 2 2 2 3 2" xfId="21162"/>
    <cellStyle name="Normal 3 2 3 4 2 2 2 2 4" xfId="21163"/>
    <cellStyle name="Normal 3 2 3 4 2 2 2 3" xfId="21164"/>
    <cellStyle name="Normal 3 2 3 4 2 2 2 3 2" xfId="21165"/>
    <cellStyle name="Normal 3 2 3 4 2 2 2 3 2 2" xfId="21166"/>
    <cellStyle name="Normal 3 2 3 4 2 2 2 3 3" xfId="21167"/>
    <cellStyle name="Normal 3 2 3 4 2 2 2 4" xfId="21168"/>
    <cellStyle name="Normal 3 2 3 4 2 2 2 4 2" xfId="21169"/>
    <cellStyle name="Normal 3 2 3 4 2 2 2 5" xfId="21170"/>
    <cellStyle name="Normal 3 2 3 4 2 2 3" xfId="21171"/>
    <cellStyle name="Normal 3 2 3 4 2 2 3 2" xfId="21172"/>
    <cellStyle name="Normal 3 2 3 4 2 2 3 2 2" xfId="21173"/>
    <cellStyle name="Normal 3 2 3 4 2 2 3 2 2 2" xfId="21174"/>
    <cellStyle name="Normal 3 2 3 4 2 2 3 2 3" xfId="21175"/>
    <cellStyle name="Normal 3 2 3 4 2 2 3 3" xfId="21176"/>
    <cellStyle name="Normal 3 2 3 4 2 2 3 3 2" xfId="21177"/>
    <cellStyle name="Normal 3 2 3 4 2 2 3 4" xfId="21178"/>
    <cellStyle name="Normal 3 2 3 4 2 2 4" xfId="21179"/>
    <cellStyle name="Normal 3 2 3 4 2 2 4 2" xfId="21180"/>
    <cellStyle name="Normal 3 2 3 4 2 2 4 2 2" xfId="21181"/>
    <cellStyle name="Normal 3 2 3 4 2 2 4 2 2 2" xfId="21182"/>
    <cellStyle name="Normal 3 2 3 4 2 2 4 2 3" xfId="21183"/>
    <cellStyle name="Normal 3 2 3 4 2 2 4 3" xfId="21184"/>
    <cellStyle name="Normal 3 2 3 4 2 2 4 3 2" xfId="21185"/>
    <cellStyle name="Normal 3 2 3 4 2 2 4 4" xfId="21186"/>
    <cellStyle name="Normal 3 2 3 4 2 2 5" xfId="21187"/>
    <cellStyle name="Normal 3 2 3 4 2 2 5 2" xfId="21188"/>
    <cellStyle name="Normal 3 2 3 4 2 2 5 2 2" xfId="21189"/>
    <cellStyle name="Normal 3 2 3 4 2 2 5 3" xfId="21190"/>
    <cellStyle name="Normal 3 2 3 4 2 2 6" xfId="21191"/>
    <cellStyle name="Normal 3 2 3 4 2 2 6 2" xfId="21192"/>
    <cellStyle name="Normal 3 2 3 4 2 2 7" xfId="21193"/>
    <cellStyle name="Normal 3 2 3 4 2 2 7 2" xfId="21194"/>
    <cellStyle name="Normal 3 2 3 4 2 2 8" xfId="21195"/>
    <cellStyle name="Normal 3 2 3 4 2 3" xfId="21196"/>
    <cellStyle name="Normal 3 2 3 4 2 3 2" xfId="21197"/>
    <cellStyle name="Normal 3 2 3 4 2 3 2 2" xfId="21198"/>
    <cellStyle name="Normal 3 2 3 4 2 3 2 2 2" xfId="21199"/>
    <cellStyle name="Normal 3 2 3 4 2 3 2 2 2 2" xfId="21200"/>
    <cellStyle name="Normal 3 2 3 4 2 3 2 2 3" xfId="21201"/>
    <cellStyle name="Normal 3 2 3 4 2 3 2 3" xfId="21202"/>
    <cellStyle name="Normal 3 2 3 4 2 3 2 3 2" xfId="21203"/>
    <cellStyle name="Normal 3 2 3 4 2 3 2 4" xfId="21204"/>
    <cellStyle name="Normal 3 2 3 4 2 3 3" xfId="21205"/>
    <cellStyle name="Normal 3 2 3 4 2 3 3 2" xfId="21206"/>
    <cellStyle name="Normal 3 2 3 4 2 3 3 2 2" xfId="21207"/>
    <cellStyle name="Normal 3 2 3 4 2 3 3 3" xfId="21208"/>
    <cellStyle name="Normal 3 2 3 4 2 3 4" xfId="21209"/>
    <cellStyle name="Normal 3 2 3 4 2 3 4 2" xfId="21210"/>
    <cellStyle name="Normal 3 2 3 4 2 3 5" xfId="21211"/>
    <cellStyle name="Normal 3 2 3 4 2 4" xfId="21212"/>
    <cellStyle name="Normal 3 2 3 4 2 4 2" xfId="21213"/>
    <cellStyle name="Normal 3 2 3 4 2 4 2 2" xfId="21214"/>
    <cellStyle name="Normal 3 2 3 4 2 4 2 2 2" xfId="21215"/>
    <cellStyle name="Normal 3 2 3 4 2 4 2 3" xfId="21216"/>
    <cellStyle name="Normal 3 2 3 4 2 4 3" xfId="21217"/>
    <cellStyle name="Normal 3 2 3 4 2 4 3 2" xfId="21218"/>
    <cellStyle name="Normal 3 2 3 4 2 4 4" xfId="21219"/>
    <cellStyle name="Normal 3 2 3 4 2 5" xfId="21220"/>
    <cellStyle name="Normal 3 2 3 4 2 5 2" xfId="21221"/>
    <cellStyle name="Normal 3 2 3 4 2 5 2 2" xfId="21222"/>
    <cellStyle name="Normal 3 2 3 4 2 5 2 2 2" xfId="21223"/>
    <cellStyle name="Normal 3 2 3 4 2 5 2 3" xfId="21224"/>
    <cellStyle name="Normal 3 2 3 4 2 5 3" xfId="21225"/>
    <cellStyle name="Normal 3 2 3 4 2 5 3 2" xfId="21226"/>
    <cellStyle name="Normal 3 2 3 4 2 5 4" xfId="21227"/>
    <cellStyle name="Normal 3 2 3 4 2 6" xfId="21228"/>
    <cellStyle name="Normal 3 2 3 4 2 6 2" xfId="21229"/>
    <cellStyle name="Normal 3 2 3 4 2 6 2 2" xfId="21230"/>
    <cellStyle name="Normal 3 2 3 4 2 6 3" xfId="21231"/>
    <cellStyle name="Normal 3 2 3 4 2 7" xfId="21232"/>
    <cellStyle name="Normal 3 2 3 4 2 7 2" xfId="21233"/>
    <cellStyle name="Normal 3 2 3 4 2 8" xfId="21234"/>
    <cellStyle name="Normal 3 2 3 4 2 8 2" xfId="21235"/>
    <cellStyle name="Normal 3 2 3 4 2 9" xfId="21236"/>
    <cellStyle name="Normal 3 2 3 4 3" xfId="21237"/>
    <cellStyle name="Normal 3 2 3 4 3 2" xfId="21238"/>
    <cellStyle name="Normal 3 2 3 4 3 2 2" xfId="21239"/>
    <cellStyle name="Normal 3 2 3 4 3 2 2 2" xfId="21240"/>
    <cellStyle name="Normal 3 2 3 4 3 2 2 2 2" xfId="21241"/>
    <cellStyle name="Normal 3 2 3 4 3 2 2 2 2 2" xfId="21242"/>
    <cellStyle name="Normal 3 2 3 4 3 2 2 2 3" xfId="21243"/>
    <cellStyle name="Normal 3 2 3 4 3 2 2 3" xfId="21244"/>
    <cellStyle name="Normal 3 2 3 4 3 2 2 3 2" xfId="21245"/>
    <cellStyle name="Normal 3 2 3 4 3 2 2 4" xfId="21246"/>
    <cellStyle name="Normal 3 2 3 4 3 2 3" xfId="21247"/>
    <cellStyle name="Normal 3 2 3 4 3 2 3 2" xfId="21248"/>
    <cellStyle name="Normal 3 2 3 4 3 2 3 2 2" xfId="21249"/>
    <cellStyle name="Normal 3 2 3 4 3 2 3 3" xfId="21250"/>
    <cellStyle name="Normal 3 2 3 4 3 2 4" xfId="21251"/>
    <cellStyle name="Normal 3 2 3 4 3 2 4 2" xfId="21252"/>
    <cellStyle name="Normal 3 2 3 4 3 2 5" xfId="21253"/>
    <cellStyle name="Normal 3 2 3 4 3 3" xfId="21254"/>
    <cellStyle name="Normal 3 2 3 4 3 3 2" xfId="21255"/>
    <cellStyle name="Normal 3 2 3 4 3 3 2 2" xfId="21256"/>
    <cellStyle name="Normal 3 2 3 4 3 3 2 2 2" xfId="21257"/>
    <cellStyle name="Normal 3 2 3 4 3 3 2 3" xfId="21258"/>
    <cellStyle name="Normal 3 2 3 4 3 3 3" xfId="21259"/>
    <cellStyle name="Normal 3 2 3 4 3 3 3 2" xfId="21260"/>
    <cellStyle name="Normal 3 2 3 4 3 3 4" xfId="21261"/>
    <cellStyle name="Normal 3 2 3 4 3 4" xfId="21262"/>
    <cellStyle name="Normal 3 2 3 4 3 4 2" xfId="21263"/>
    <cellStyle name="Normal 3 2 3 4 3 4 2 2" xfId="21264"/>
    <cellStyle name="Normal 3 2 3 4 3 4 2 2 2" xfId="21265"/>
    <cellStyle name="Normal 3 2 3 4 3 4 2 3" xfId="21266"/>
    <cellStyle name="Normal 3 2 3 4 3 4 3" xfId="21267"/>
    <cellStyle name="Normal 3 2 3 4 3 4 3 2" xfId="21268"/>
    <cellStyle name="Normal 3 2 3 4 3 4 4" xfId="21269"/>
    <cellStyle name="Normal 3 2 3 4 3 5" xfId="21270"/>
    <cellStyle name="Normal 3 2 3 4 3 5 2" xfId="21271"/>
    <cellStyle name="Normal 3 2 3 4 3 5 2 2" xfId="21272"/>
    <cellStyle name="Normal 3 2 3 4 3 5 3" xfId="21273"/>
    <cellStyle name="Normal 3 2 3 4 3 6" xfId="21274"/>
    <cellStyle name="Normal 3 2 3 4 3 6 2" xfId="21275"/>
    <cellStyle name="Normal 3 2 3 4 3 7" xfId="21276"/>
    <cellStyle name="Normal 3 2 3 4 3 7 2" xfId="21277"/>
    <cellStyle name="Normal 3 2 3 4 3 8" xfId="21278"/>
    <cellStyle name="Normal 3 2 3 4 4" xfId="21279"/>
    <cellStyle name="Normal 3 2 3 4 4 2" xfId="21280"/>
    <cellStyle name="Normal 3 2 3 4 4 2 2" xfId="21281"/>
    <cellStyle name="Normal 3 2 3 4 4 2 2 2" xfId="21282"/>
    <cellStyle name="Normal 3 2 3 4 4 2 2 2 2" xfId="21283"/>
    <cellStyle name="Normal 3 2 3 4 4 2 2 3" xfId="21284"/>
    <cellStyle name="Normal 3 2 3 4 4 2 3" xfId="21285"/>
    <cellStyle name="Normal 3 2 3 4 4 2 3 2" xfId="21286"/>
    <cellStyle name="Normal 3 2 3 4 4 2 4" xfId="21287"/>
    <cellStyle name="Normal 3 2 3 4 4 3" xfId="21288"/>
    <cellStyle name="Normal 3 2 3 4 4 3 2" xfId="21289"/>
    <cellStyle name="Normal 3 2 3 4 4 3 2 2" xfId="21290"/>
    <cellStyle name="Normal 3 2 3 4 4 3 3" xfId="21291"/>
    <cellStyle name="Normal 3 2 3 4 4 4" xfId="21292"/>
    <cellStyle name="Normal 3 2 3 4 4 4 2" xfId="21293"/>
    <cellStyle name="Normal 3 2 3 4 4 5" xfId="21294"/>
    <cellStyle name="Normal 3 2 3 4 5" xfId="21295"/>
    <cellStyle name="Normal 3 2 3 4 5 2" xfId="21296"/>
    <cellStyle name="Normal 3 2 3 4 5 2 2" xfId="21297"/>
    <cellStyle name="Normal 3 2 3 4 5 2 2 2" xfId="21298"/>
    <cellStyle name="Normal 3 2 3 4 5 2 3" xfId="21299"/>
    <cellStyle name="Normal 3 2 3 4 5 3" xfId="21300"/>
    <cellStyle name="Normal 3 2 3 4 5 3 2" xfId="21301"/>
    <cellStyle name="Normal 3 2 3 4 5 4" xfId="21302"/>
    <cellStyle name="Normal 3 2 3 4 6" xfId="21303"/>
    <cellStyle name="Normal 3 2 3 4 6 2" xfId="21304"/>
    <cellStyle name="Normal 3 2 3 4 6 2 2" xfId="21305"/>
    <cellStyle name="Normal 3 2 3 4 6 2 2 2" xfId="21306"/>
    <cellStyle name="Normal 3 2 3 4 6 2 3" xfId="21307"/>
    <cellStyle name="Normal 3 2 3 4 6 3" xfId="21308"/>
    <cellStyle name="Normal 3 2 3 4 6 3 2" xfId="21309"/>
    <cellStyle name="Normal 3 2 3 4 6 4" xfId="21310"/>
    <cellStyle name="Normal 3 2 3 4 7" xfId="21311"/>
    <cellStyle name="Normal 3 2 3 4 7 2" xfId="21312"/>
    <cellStyle name="Normal 3 2 3 4 7 2 2" xfId="21313"/>
    <cellStyle name="Normal 3 2 3 4 7 3" xfId="21314"/>
    <cellStyle name="Normal 3 2 3 4 8" xfId="21315"/>
    <cellStyle name="Normal 3 2 3 4 8 2" xfId="21316"/>
    <cellStyle name="Normal 3 2 3 4 9" xfId="21317"/>
    <cellStyle name="Normal 3 2 3 4 9 2" xfId="21318"/>
    <cellStyle name="Normal 3 2 3 5" xfId="21319"/>
    <cellStyle name="Normal 3 2 3 5 10" xfId="21320"/>
    <cellStyle name="Normal 3 2 3 5 2" xfId="21321"/>
    <cellStyle name="Normal 3 2 3 5 2 2" xfId="21322"/>
    <cellStyle name="Normal 3 2 3 5 2 2 2" xfId="21323"/>
    <cellStyle name="Normal 3 2 3 5 2 2 2 2" xfId="21324"/>
    <cellStyle name="Normal 3 2 3 5 2 2 2 2 2" xfId="21325"/>
    <cellStyle name="Normal 3 2 3 5 2 2 2 2 2 2" xfId="21326"/>
    <cellStyle name="Normal 3 2 3 5 2 2 2 2 2 2 2" xfId="21327"/>
    <cellStyle name="Normal 3 2 3 5 2 2 2 2 2 3" xfId="21328"/>
    <cellStyle name="Normal 3 2 3 5 2 2 2 2 3" xfId="21329"/>
    <cellStyle name="Normal 3 2 3 5 2 2 2 2 3 2" xfId="21330"/>
    <cellStyle name="Normal 3 2 3 5 2 2 2 2 4" xfId="21331"/>
    <cellStyle name="Normal 3 2 3 5 2 2 2 3" xfId="21332"/>
    <cellStyle name="Normal 3 2 3 5 2 2 2 3 2" xfId="21333"/>
    <cellStyle name="Normal 3 2 3 5 2 2 2 3 2 2" xfId="21334"/>
    <cellStyle name="Normal 3 2 3 5 2 2 2 3 3" xfId="21335"/>
    <cellStyle name="Normal 3 2 3 5 2 2 2 4" xfId="21336"/>
    <cellStyle name="Normal 3 2 3 5 2 2 2 4 2" xfId="21337"/>
    <cellStyle name="Normal 3 2 3 5 2 2 2 5" xfId="21338"/>
    <cellStyle name="Normal 3 2 3 5 2 2 3" xfId="21339"/>
    <cellStyle name="Normal 3 2 3 5 2 2 3 2" xfId="21340"/>
    <cellStyle name="Normal 3 2 3 5 2 2 3 2 2" xfId="21341"/>
    <cellStyle name="Normal 3 2 3 5 2 2 3 2 2 2" xfId="21342"/>
    <cellStyle name="Normal 3 2 3 5 2 2 3 2 3" xfId="21343"/>
    <cellStyle name="Normal 3 2 3 5 2 2 3 3" xfId="21344"/>
    <cellStyle name="Normal 3 2 3 5 2 2 3 3 2" xfId="21345"/>
    <cellStyle name="Normal 3 2 3 5 2 2 3 4" xfId="21346"/>
    <cellStyle name="Normal 3 2 3 5 2 2 4" xfId="21347"/>
    <cellStyle name="Normal 3 2 3 5 2 2 4 2" xfId="21348"/>
    <cellStyle name="Normal 3 2 3 5 2 2 4 2 2" xfId="21349"/>
    <cellStyle name="Normal 3 2 3 5 2 2 4 2 2 2" xfId="21350"/>
    <cellStyle name="Normal 3 2 3 5 2 2 4 2 3" xfId="21351"/>
    <cellStyle name="Normal 3 2 3 5 2 2 4 3" xfId="21352"/>
    <cellStyle name="Normal 3 2 3 5 2 2 4 3 2" xfId="21353"/>
    <cellStyle name="Normal 3 2 3 5 2 2 4 4" xfId="21354"/>
    <cellStyle name="Normal 3 2 3 5 2 2 5" xfId="21355"/>
    <cellStyle name="Normal 3 2 3 5 2 2 5 2" xfId="21356"/>
    <cellStyle name="Normal 3 2 3 5 2 2 5 2 2" xfId="21357"/>
    <cellStyle name="Normal 3 2 3 5 2 2 5 3" xfId="21358"/>
    <cellStyle name="Normal 3 2 3 5 2 2 6" xfId="21359"/>
    <cellStyle name="Normal 3 2 3 5 2 2 6 2" xfId="21360"/>
    <cellStyle name="Normal 3 2 3 5 2 2 7" xfId="21361"/>
    <cellStyle name="Normal 3 2 3 5 2 2 7 2" xfId="21362"/>
    <cellStyle name="Normal 3 2 3 5 2 2 8" xfId="21363"/>
    <cellStyle name="Normal 3 2 3 5 2 3" xfId="21364"/>
    <cellStyle name="Normal 3 2 3 5 2 3 2" xfId="21365"/>
    <cellStyle name="Normal 3 2 3 5 2 3 2 2" xfId="21366"/>
    <cellStyle name="Normal 3 2 3 5 2 3 2 2 2" xfId="21367"/>
    <cellStyle name="Normal 3 2 3 5 2 3 2 2 2 2" xfId="21368"/>
    <cellStyle name="Normal 3 2 3 5 2 3 2 2 3" xfId="21369"/>
    <cellStyle name="Normal 3 2 3 5 2 3 2 3" xfId="21370"/>
    <cellStyle name="Normal 3 2 3 5 2 3 2 3 2" xfId="21371"/>
    <cellStyle name="Normal 3 2 3 5 2 3 2 4" xfId="21372"/>
    <cellStyle name="Normal 3 2 3 5 2 3 3" xfId="21373"/>
    <cellStyle name="Normal 3 2 3 5 2 3 3 2" xfId="21374"/>
    <cellStyle name="Normal 3 2 3 5 2 3 3 2 2" xfId="21375"/>
    <cellStyle name="Normal 3 2 3 5 2 3 3 3" xfId="21376"/>
    <cellStyle name="Normal 3 2 3 5 2 3 4" xfId="21377"/>
    <cellStyle name="Normal 3 2 3 5 2 3 4 2" xfId="21378"/>
    <cellStyle name="Normal 3 2 3 5 2 3 5" xfId="21379"/>
    <cellStyle name="Normal 3 2 3 5 2 4" xfId="21380"/>
    <cellStyle name="Normal 3 2 3 5 2 4 2" xfId="21381"/>
    <cellStyle name="Normal 3 2 3 5 2 4 2 2" xfId="21382"/>
    <cellStyle name="Normal 3 2 3 5 2 4 2 2 2" xfId="21383"/>
    <cellStyle name="Normal 3 2 3 5 2 4 2 3" xfId="21384"/>
    <cellStyle name="Normal 3 2 3 5 2 4 3" xfId="21385"/>
    <cellStyle name="Normal 3 2 3 5 2 4 3 2" xfId="21386"/>
    <cellStyle name="Normal 3 2 3 5 2 4 4" xfId="21387"/>
    <cellStyle name="Normal 3 2 3 5 2 5" xfId="21388"/>
    <cellStyle name="Normal 3 2 3 5 2 5 2" xfId="21389"/>
    <cellStyle name="Normal 3 2 3 5 2 5 2 2" xfId="21390"/>
    <cellStyle name="Normal 3 2 3 5 2 5 2 2 2" xfId="21391"/>
    <cellStyle name="Normal 3 2 3 5 2 5 2 3" xfId="21392"/>
    <cellStyle name="Normal 3 2 3 5 2 5 3" xfId="21393"/>
    <cellStyle name="Normal 3 2 3 5 2 5 3 2" xfId="21394"/>
    <cellStyle name="Normal 3 2 3 5 2 5 4" xfId="21395"/>
    <cellStyle name="Normal 3 2 3 5 2 6" xfId="21396"/>
    <cellStyle name="Normal 3 2 3 5 2 6 2" xfId="21397"/>
    <cellStyle name="Normal 3 2 3 5 2 6 2 2" xfId="21398"/>
    <cellStyle name="Normal 3 2 3 5 2 6 3" xfId="21399"/>
    <cellStyle name="Normal 3 2 3 5 2 7" xfId="21400"/>
    <cellStyle name="Normal 3 2 3 5 2 7 2" xfId="21401"/>
    <cellStyle name="Normal 3 2 3 5 2 8" xfId="21402"/>
    <cellStyle name="Normal 3 2 3 5 2 8 2" xfId="21403"/>
    <cellStyle name="Normal 3 2 3 5 2 9" xfId="21404"/>
    <cellStyle name="Normal 3 2 3 5 3" xfId="21405"/>
    <cellStyle name="Normal 3 2 3 5 3 2" xfId="21406"/>
    <cellStyle name="Normal 3 2 3 5 3 2 2" xfId="21407"/>
    <cellStyle name="Normal 3 2 3 5 3 2 2 2" xfId="21408"/>
    <cellStyle name="Normal 3 2 3 5 3 2 2 2 2" xfId="21409"/>
    <cellStyle name="Normal 3 2 3 5 3 2 2 2 2 2" xfId="21410"/>
    <cellStyle name="Normal 3 2 3 5 3 2 2 2 3" xfId="21411"/>
    <cellStyle name="Normal 3 2 3 5 3 2 2 3" xfId="21412"/>
    <cellStyle name="Normal 3 2 3 5 3 2 2 3 2" xfId="21413"/>
    <cellStyle name="Normal 3 2 3 5 3 2 2 4" xfId="21414"/>
    <cellStyle name="Normal 3 2 3 5 3 2 3" xfId="21415"/>
    <cellStyle name="Normal 3 2 3 5 3 2 3 2" xfId="21416"/>
    <cellStyle name="Normal 3 2 3 5 3 2 3 2 2" xfId="21417"/>
    <cellStyle name="Normal 3 2 3 5 3 2 3 3" xfId="21418"/>
    <cellStyle name="Normal 3 2 3 5 3 2 4" xfId="21419"/>
    <cellStyle name="Normal 3 2 3 5 3 2 4 2" xfId="21420"/>
    <cellStyle name="Normal 3 2 3 5 3 2 5" xfId="21421"/>
    <cellStyle name="Normal 3 2 3 5 3 3" xfId="21422"/>
    <cellStyle name="Normal 3 2 3 5 3 3 2" xfId="21423"/>
    <cellStyle name="Normal 3 2 3 5 3 3 2 2" xfId="21424"/>
    <cellStyle name="Normal 3 2 3 5 3 3 2 2 2" xfId="21425"/>
    <cellStyle name="Normal 3 2 3 5 3 3 2 3" xfId="21426"/>
    <cellStyle name="Normal 3 2 3 5 3 3 3" xfId="21427"/>
    <cellStyle name="Normal 3 2 3 5 3 3 3 2" xfId="21428"/>
    <cellStyle name="Normal 3 2 3 5 3 3 4" xfId="21429"/>
    <cellStyle name="Normal 3 2 3 5 3 4" xfId="21430"/>
    <cellStyle name="Normal 3 2 3 5 3 4 2" xfId="21431"/>
    <cellStyle name="Normal 3 2 3 5 3 4 2 2" xfId="21432"/>
    <cellStyle name="Normal 3 2 3 5 3 4 2 2 2" xfId="21433"/>
    <cellStyle name="Normal 3 2 3 5 3 4 2 3" xfId="21434"/>
    <cellStyle name="Normal 3 2 3 5 3 4 3" xfId="21435"/>
    <cellStyle name="Normal 3 2 3 5 3 4 3 2" xfId="21436"/>
    <cellStyle name="Normal 3 2 3 5 3 4 4" xfId="21437"/>
    <cellStyle name="Normal 3 2 3 5 3 5" xfId="21438"/>
    <cellStyle name="Normal 3 2 3 5 3 5 2" xfId="21439"/>
    <cellStyle name="Normal 3 2 3 5 3 5 2 2" xfId="21440"/>
    <cellStyle name="Normal 3 2 3 5 3 5 3" xfId="21441"/>
    <cellStyle name="Normal 3 2 3 5 3 6" xfId="21442"/>
    <cellStyle name="Normal 3 2 3 5 3 6 2" xfId="21443"/>
    <cellStyle name="Normal 3 2 3 5 3 7" xfId="21444"/>
    <cellStyle name="Normal 3 2 3 5 3 7 2" xfId="21445"/>
    <cellStyle name="Normal 3 2 3 5 3 8" xfId="21446"/>
    <cellStyle name="Normal 3 2 3 5 4" xfId="21447"/>
    <cellStyle name="Normal 3 2 3 5 4 2" xfId="21448"/>
    <cellStyle name="Normal 3 2 3 5 4 2 2" xfId="21449"/>
    <cellStyle name="Normal 3 2 3 5 4 2 2 2" xfId="21450"/>
    <cellStyle name="Normal 3 2 3 5 4 2 2 2 2" xfId="21451"/>
    <cellStyle name="Normal 3 2 3 5 4 2 2 3" xfId="21452"/>
    <cellStyle name="Normal 3 2 3 5 4 2 3" xfId="21453"/>
    <cellStyle name="Normal 3 2 3 5 4 2 3 2" xfId="21454"/>
    <cellStyle name="Normal 3 2 3 5 4 2 4" xfId="21455"/>
    <cellStyle name="Normal 3 2 3 5 4 3" xfId="21456"/>
    <cellStyle name="Normal 3 2 3 5 4 3 2" xfId="21457"/>
    <cellStyle name="Normal 3 2 3 5 4 3 2 2" xfId="21458"/>
    <cellStyle name="Normal 3 2 3 5 4 3 3" xfId="21459"/>
    <cellStyle name="Normal 3 2 3 5 4 4" xfId="21460"/>
    <cellStyle name="Normal 3 2 3 5 4 4 2" xfId="21461"/>
    <cellStyle name="Normal 3 2 3 5 4 5" xfId="21462"/>
    <cellStyle name="Normal 3 2 3 5 5" xfId="21463"/>
    <cellStyle name="Normal 3 2 3 5 5 2" xfId="21464"/>
    <cellStyle name="Normal 3 2 3 5 5 2 2" xfId="21465"/>
    <cellStyle name="Normal 3 2 3 5 5 2 2 2" xfId="21466"/>
    <cellStyle name="Normal 3 2 3 5 5 2 3" xfId="21467"/>
    <cellStyle name="Normal 3 2 3 5 5 3" xfId="21468"/>
    <cellStyle name="Normal 3 2 3 5 5 3 2" xfId="21469"/>
    <cellStyle name="Normal 3 2 3 5 5 4" xfId="21470"/>
    <cellStyle name="Normal 3 2 3 5 6" xfId="21471"/>
    <cellStyle name="Normal 3 2 3 5 6 2" xfId="21472"/>
    <cellStyle name="Normal 3 2 3 5 6 2 2" xfId="21473"/>
    <cellStyle name="Normal 3 2 3 5 6 2 2 2" xfId="21474"/>
    <cellStyle name="Normal 3 2 3 5 6 2 3" xfId="21475"/>
    <cellStyle name="Normal 3 2 3 5 6 3" xfId="21476"/>
    <cellStyle name="Normal 3 2 3 5 6 3 2" xfId="21477"/>
    <cellStyle name="Normal 3 2 3 5 6 4" xfId="21478"/>
    <cellStyle name="Normal 3 2 3 5 7" xfId="21479"/>
    <cellStyle name="Normal 3 2 3 5 7 2" xfId="21480"/>
    <cellStyle name="Normal 3 2 3 5 7 2 2" xfId="21481"/>
    <cellStyle name="Normal 3 2 3 5 7 3" xfId="21482"/>
    <cellStyle name="Normal 3 2 3 5 8" xfId="21483"/>
    <cellStyle name="Normal 3 2 3 5 8 2" xfId="21484"/>
    <cellStyle name="Normal 3 2 3 5 9" xfId="21485"/>
    <cellStyle name="Normal 3 2 3 5 9 2" xfId="21486"/>
    <cellStyle name="Normal 3 2 3 6" xfId="21487"/>
    <cellStyle name="Normal 3 2 3 6 10" xfId="21488"/>
    <cellStyle name="Normal 3 2 3 6 2" xfId="21489"/>
    <cellStyle name="Normal 3 2 3 6 2 2" xfId="21490"/>
    <cellStyle name="Normal 3 2 3 6 2 2 2" xfId="21491"/>
    <cellStyle name="Normal 3 2 3 6 2 2 2 2" xfId="21492"/>
    <cellStyle name="Normal 3 2 3 6 2 2 2 2 2" xfId="21493"/>
    <cellStyle name="Normal 3 2 3 6 2 2 2 2 2 2" xfId="21494"/>
    <cellStyle name="Normal 3 2 3 6 2 2 2 2 2 2 2" xfId="21495"/>
    <cellStyle name="Normal 3 2 3 6 2 2 2 2 2 3" xfId="21496"/>
    <cellStyle name="Normal 3 2 3 6 2 2 2 2 3" xfId="21497"/>
    <cellStyle name="Normal 3 2 3 6 2 2 2 2 3 2" xfId="21498"/>
    <cellStyle name="Normal 3 2 3 6 2 2 2 2 4" xfId="21499"/>
    <cellStyle name="Normal 3 2 3 6 2 2 2 3" xfId="21500"/>
    <cellStyle name="Normal 3 2 3 6 2 2 2 3 2" xfId="21501"/>
    <cellStyle name="Normal 3 2 3 6 2 2 2 3 2 2" xfId="21502"/>
    <cellStyle name="Normal 3 2 3 6 2 2 2 3 3" xfId="21503"/>
    <cellStyle name="Normal 3 2 3 6 2 2 2 4" xfId="21504"/>
    <cellStyle name="Normal 3 2 3 6 2 2 2 4 2" xfId="21505"/>
    <cellStyle name="Normal 3 2 3 6 2 2 2 5" xfId="21506"/>
    <cellStyle name="Normal 3 2 3 6 2 2 3" xfId="21507"/>
    <cellStyle name="Normal 3 2 3 6 2 2 3 2" xfId="21508"/>
    <cellStyle name="Normal 3 2 3 6 2 2 3 2 2" xfId="21509"/>
    <cellStyle name="Normal 3 2 3 6 2 2 3 2 2 2" xfId="21510"/>
    <cellStyle name="Normal 3 2 3 6 2 2 3 2 3" xfId="21511"/>
    <cellStyle name="Normal 3 2 3 6 2 2 3 3" xfId="21512"/>
    <cellStyle name="Normal 3 2 3 6 2 2 3 3 2" xfId="21513"/>
    <cellStyle name="Normal 3 2 3 6 2 2 3 4" xfId="21514"/>
    <cellStyle name="Normal 3 2 3 6 2 2 4" xfId="21515"/>
    <cellStyle name="Normal 3 2 3 6 2 2 4 2" xfId="21516"/>
    <cellStyle name="Normal 3 2 3 6 2 2 4 2 2" xfId="21517"/>
    <cellStyle name="Normal 3 2 3 6 2 2 4 2 2 2" xfId="21518"/>
    <cellStyle name="Normal 3 2 3 6 2 2 4 2 3" xfId="21519"/>
    <cellStyle name="Normal 3 2 3 6 2 2 4 3" xfId="21520"/>
    <cellStyle name="Normal 3 2 3 6 2 2 4 3 2" xfId="21521"/>
    <cellStyle name="Normal 3 2 3 6 2 2 4 4" xfId="21522"/>
    <cellStyle name="Normal 3 2 3 6 2 2 5" xfId="21523"/>
    <cellStyle name="Normal 3 2 3 6 2 2 5 2" xfId="21524"/>
    <cellStyle name="Normal 3 2 3 6 2 2 5 2 2" xfId="21525"/>
    <cellStyle name="Normal 3 2 3 6 2 2 5 3" xfId="21526"/>
    <cellStyle name="Normal 3 2 3 6 2 2 6" xfId="21527"/>
    <cellStyle name="Normal 3 2 3 6 2 2 6 2" xfId="21528"/>
    <cellStyle name="Normal 3 2 3 6 2 2 7" xfId="21529"/>
    <cellStyle name="Normal 3 2 3 6 2 2 7 2" xfId="21530"/>
    <cellStyle name="Normal 3 2 3 6 2 2 8" xfId="21531"/>
    <cellStyle name="Normal 3 2 3 6 2 3" xfId="21532"/>
    <cellStyle name="Normal 3 2 3 6 2 3 2" xfId="21533"/>
    <cellStyle name="Normal 3 2 3 6 2 3 2 2" xfId="21534"/>
    <cellStyle name="Normal 3 2 3 6 2 3 2 2 2" xfId="21535"/>
    <cellStyle name="Normal 3 2 3 6 2 3 2 2 2 2" xfId="21536"/>
    <cellStyle name="Normal 3 2 3 6 2 3 2 2 3" xfId="21537"/>
    <cellStyle name="Normal 3 2 3 6 2 3 2 3" xfId="21538"/>
    <cellStyle name="Normal 3 2 3 6 2 3 2 3 2" xfId="21539"/>
    <cellStyle name="Normal 3 2 3 6 2 3 2 4" xfId="21540"/>
    <cellStyle name="Normal 3 2 3 6 2 3 3" xfId="21541"/>
    <cellStyle name="Normal 3 2 3 6 2 3 3 2" xfId="21542"/>
    <cellStyle name="Normal 3 2 3 6 2 3 3 2 2" xfId="21543"/>
    <cellStyle name="Normal 3 2 3 6 2 3 3 3" xfId="21544"/>
    <cellStyle name="Normal 3 2 3 6 2 3 4" xfId="21545"/>
    <cellStyle name="Normal 3 2 3 6 2 3 4 2" xfId="21546"/>
    <cellStyle name="Normal 3 2 3 6 2 3 5" xfId="21547"/>
    <cellStyle name="Normal 3 2 3 6 2 4" xfId="21548"/>
    <cellStyle name="Normal 3 2 3 6 2 4 2" xfId="21549"/>
    <cellStyle name="Normal 3 2 3 6 2 4 2 2" xfId="21550"/>
    <cellStyle name="Normal 3 2 3 6 2 4 2 2 2" xfId="21551"/>
    <cellStyle name="Normal 3 2 3 6 2 4 2 3" xfId="21552"/>
    <cellStyle name="Normal 3 2 3 6 2 4 3" xfId="21553"/>
    <cellStyle name="Normal 3 2 3 6 2 4 3 2" xfId="21554"/>
    <cellStyle name="Normal 3 2 3 6 2 4 4" xfId="21555"/>
    <cellStyle name="Normal 3 2 3 6 2 5" xfId="21556"/>
    <cellStyle name="Normal 3 2 3 6 2 5 2" xfId="21557"/>
    <cellStyle name="Normal 3 2 3 6 2 5 2 2" xfId="21558"/>
    <cellStyle name="Normal 3 2 3 6 2 5 2 2 2" xfId="21559"/>
    <cellStyle name="Normal 3 2 3 6 2 5 2 3" xfId="21560"/>
    <cellStyle name="Normal 3 2 3 6 2 5 3" xfId="21561"/>
    <cellStyle name="Normal 3 2 3 6 2 5 3 2" xfId="21562"/>
    <cellStyle name="Normal 3 2 3 6 2 5 4" xfId="21563"/>
    <cellStyle name="Normal 3 2 3 6 2 6" xfId="21564"/>
    <cellStyle name="Normal 3 2 3 6 2 6 2" xfId="21565"/>
    <cellStyle name="Normal 3 2 3 6 2 6 2 2" xfId="21566"/>
    <cellStyle name="Normal 3 2 3 6 2 6 3" xfId="21567"/>
    <cellStyle name="Normal 3 2 3 6 2 7" xfId="21568"/>
    <cellStyle name="Normal 3 2 3 6 2 7 2" xfId="21569"/>
    <cellStyle name="Normal 3 2 3 6 2 8" xfId="21570"/>
    <cellStyle name="Normal 3 2 3 6 2 8 2" xfId="21571"/>
    <cellStyle name="Normal 3 2 3 6 2 9" xfId="21572"/>
    <cellStyle name="Normal 3 2 3 6 3" xfId="21573"/>
    <cellStyle name="Normal 3 2 3 6 3 2" xfId="21574"/>
    <cellStyle name="Normal 3 2 3 6 3 2 2" xfId="21575"/>
    <cellStyle name="Normal 3 2 3 6 3 2 2 2" xfId="21576"/>
    <cellStyle name="Normal 3 2 3 6 3 2 2 2 2" xfId="21577"/>
    <cellStyle name="Normal 3 2 3 6 3 2 2 2 2 2" xfId="21578"/>
    <cellStyle name="Normal 3 2 3 6 3 2 2 2 3" xfId="21579"/>
    <cellStyle name="Normal 3 2 3 6 3 2 2 3" xfId="21580"/>
    <cellStyle name="Normal 3 2 3 6 3 2 2 3 2" xfId="21581"/>
    <cellStyle name="Normal 3 2 3 6 3 2 2 4" xfId="21582"/>
    <cellStyle name="Normal 3 2 3 6 3 2 3" xfId="21583"/>
    <cellStyle name="Normal 3 2 3 6 3 2 3 2" xfId="21584"/>
    <cellStyle name="Normal 3 2 3 6 3 2 3 2 2" xfId="21585"/>
    <cellStyle name="Normal 3 2 3 6 3 2 3 3" xfId="21586"/>
    <cellStyle name="Normal 3 2 3 6 3 2 4" xfId="21587"/>
    <cellStyle name="Normal 3 2 3 6 3 2 4 2" xfId="21588"/>
    <cellStyle name="Normal 3 2 3 6 3 2 5" xfId="21589"/>
    <cellStyle name="Normal 3 2 3 6 3 3" xfId="21590"/>
    <cellStyle name="Normal 3 2 3 6 3 3 2" xfId="21591"/>
    <cellStyle name="Normal 3 2 3 6 3 3 2 2" xfId="21592"/>
    <cellStyle name="Normal 3 2 3 6 3 3 2 2 2" xfId="21593"/>
    <cellStyle name="Normal 3 2 3 6 3 3 2 3" xfId="21594"/>
    <cellStyle name="Normal 3 2 3 6 3 3 3" xfId="21595"/>
    <cellStyle name="Normal 3 2 3 6 3 3 3 2" xfId="21596"/>
    <cellStyle name="Normal 3 2 3 6 3 3 4" xfId="21597"/>
    <cellStyle name="Normal 3 2 3 6 3 4" xfId="21598"/>
    <cellStyle name="Normal 3 2 3 6 3 4 2" xfId="21599"/>
    <cellStyle name="Normal 3 2 3 6 3 4 2 2" xfId="21600"/>
    <cellStyle name="Normal 3 2 3 6 3 4 2 2 2" xfId="21601"/>
    <cellStyle name="Normal 3 2 3 6 3 4 2 3" xfId="21602"/>
    <cellStyle name="Normal 3 2 3 6 3 4 3" xfId="21603"/>
    <cellStyle name="Normal 3 2 3 6 3 4 3 2" xfId="21604"/>
    <cellStyle name="Normal 3 2 3 6 3 4 4" xfId="21605"/>
    <cellStyle name="Normal 3 2 3 6 3 5" xfId="21606"/>
    <cellStyle name="Normal 3 2 3 6 3 5 2" xfId="21607"/>
    <cellStyle name="Normal 3 2 3 6 3 5 2 2" xfId="21608"/>
    <cellStyle name="Normal 3 2 3 6 3 5 3" xfId="21609"/>
    <cellStyle name="Normal 3 2 3 6 3 6" xfId="21610"/>
    <cellStyle name="Normal 3 2 3 6 3 6 2" xfId="21611"/>
    <cellStyle name="Normal 3 2 3 6 3 7" xfId="21612"/>
    <cellStyle name="Normal 3 2 3 6 3 7 2" xfId="21613"/>
    <cellStyle name="Normal 3 2 3 6 3 8" xfId="21614"/>
    <cellStyle name="Normal 3 2 3 6 4" xfId="21615"/>
    <cellStyle name="Normal 3 2 3 6 4 2" xfId="21616"/>
    <cellStyle name="Normal 3 2 3 6 4 2 2" xfId="21617"/>
    <cellStyle name="Normal 3 2 3 6 4 2 2 2" xfId="21618"/>
    <cellStyle name="Normal 3 2 3 6 4 2 2 2 2" xfId="21619"/>
    <cellStyle name="Normal 3 2 3 6 4 2 2 3" xfId="21620"/>
    <cellStyle name="Normal 3 2 3 6 4 2 3" xfId="21621"/>
    <cellStyle name="Normal 3 2 3 6 4 2 3 2" xfId="21622"/>
    <cellStyle name="Normal 3 2 3 6 4 2 4" xfId="21623"/>
    <cellStyle name="Normal 3 2 3 6 4 3" xfId="21624"/>
    <cellStyle name="Normal 3 2 3 6 4 3 2" xfId="21625"/>
    <cellStyle name="Normal 3 2 3 6 4 3 2 2" xfId="21626"/>
    <cellStyle name="Normal 3 2 3 6 4 3 3" xfId="21627"/>
    <cellStyle name="Normal 3 2 3 6 4 4" xfId="21628"/>
    <cellStyle name="Normal 3 2 3 6 4 4 2" xfId="21629"/>
    <cellStyle name="Normal 3 2 3 6 4 5" xfId="21630"/>
    <cellStyle name="Normal 3 2 3 6 5" xfId="21631"/>
    <cellStyle name="Normal 3 2 3 6 5 2" xfId="21632"/>
    <cellStyle name="Normal 3 2 3 6 5 2 2" xfId="21633"/>
    <cellStyle name="Normal 3 2 3 6 5 2 2 2" xfId="21634"/>
    <cellStyle name="Normal 3 2 3 6 5 2 3" xfId="21635"/>
    <cellStyle name="Normal 3 2 3 6 5 3" xfId="21636"/>
    <cellStyle name="Normal 3 2 3 6 5 3 2" xfId="21637"/>
    <cellStyle name="Normal 3 2 3 6 5 4" xfId="21638"/>
    <cellStyle name="Normal 3 2 3 6 6" xfId="21639"/>
    <cellStyle name="Normal 3 2 3 6 6 2" xfId="21640"/>
    <cellStyle name="Normal 3 2 3 6 6 2 2" xfId="21641"/>
    <cellStyle name="Normal 3 2 3 6 6 2 2 2" xfId="21642"/>
    <cellStyle name="Normal 3 2 3 6 6 2 3" xfId="21643"/>
    <cellStyle name="Normal 3 2 3 6 6 3" xfId="21644"/>
    <cellStyle name="Normal 3 2 3 6 6 3 2" xfId="21645"/>
    <cellStyle name="Normal 3 2 3 6 6 4" xfId="21646"/>
    <cellStyle name="Normal 3 2 3 6 7" xfId="21647"/>
    <cellStyle name="Normal 3 2 3 6 7 2" xfId="21648"/>
    <cellStyle name="Normal 3 2 3 6 7 2 2" xfId="21649"/>
    <cellStyle name="Normal 3 2 3 6 7 3" xfId="21650"/>
    <cellStyle name="Normal 3 2 3 6 8" xfId="21651"/>
    <cellStyle name="Normal 3 2 3 6 8 2" xfId="21652"/>
    <cellStyle name="Normal 3 2 3 6 9" xfId="21653"/>
    <cellStyle name="Normal 3 2 3 6 9 2" xfId="21654"/>
    <cellStyle name="Normal 3 2 3 7" xfId="21655"/>
    <cellStyle name="Normal 3 2 3 7 2" xfId="21656"/>
    <cellStyle name="Normal 3 2 3 7 2 2" xfId="21657"/>
    <cellStyle name="Normal 3 2 3 7 2 2 2" xfId="21658"/>
    <cellStyle name="Normal 3 2 3 7 2 2 2 2" xfId="21659"/>
    <cellStyle name="Normal 3 2 3 7 2 2 2 2 2" xfId="21660"/>
    <cellStyle name="Normal 3 2 3 7 2 2 2 2 2 2" xfId="21661"/>
    <cellStyle name="Normal 3 2 3 7 2 2 2 2 3" xfId="21662"/>
    <cellStyle name="Normal 3 2 3 7 2 2 2 3" xfId="21663"/>
    <cellStyle name="Normal 3 2 3 7 2 2 2 3 2" xfId="21664"/>
    <cellStyle name="Normal 3 2 3 7 2 2 2 4" xfId="21665"/>
    <cellStyle name="Normal 3 2 3 7 2 2 3" xfId="21666"/>
    <cellStyle name="Normal 3 2 3 7 2 2 3 2" xfId="21667"/>
    <cellStyle name="Normal 3 2 3 7 2 2 3 2 2" xfId="21668"/>
    <cellStyle name="Normal 3 2 3 7 2 2 3 3" xfId="21669"/>
    <cellStyle name="Normal 3 2 3 7 2 2 4" xfId="21670"/>
    <cellStyle name="Normal 3 2 3 7 2 2 4 2" xfId="21671"/>
    <cellStyle name="Normal 3 2 3 7 2 2 5" xfId="21672"/>
    <cellStyle name="Normal 3 2 3 7 2 3" xfId="21673"/>
    <cellStyle name="Normal 3 2 3 7 2 3 2" xfId="21674"/>
    <cellStyle name="Normal 3 2 3 7 2 3 2 2" xfId="21675"/>
    <cellStyle name="Normal 3 2 3 7 2 3 2 2 2" xfId="21676"/>
    <cellStyle name="Normal 3 2 3 7 2 3 2 3" xfId="21677"/>
    <cellStyle name="Normal 3 2 3 7 2 3 3" xfId="21678"/>
    <cellStyle name="Normal 3 2 3 7 2 3 3 2" xfId="21679"/>
    <cellStyle name="Normal 3 2 3 7 2 3 4" xfId="21680"/>
    <cellStyle name="Normal 3 2 3 7 2 4" xfId="21681"/>
    <cellStyle name="Normal 3 2 3 7 2 4 2" xfId="21682"/>
    <cellStyle name="Normal 3 2 3 7 2 4 2 2" xfId="21683"/>
    <cellStyle name="Normal 3 2 3 7 2 4 2 2 2" xfId="21684"/>
    <cellStyle name="Normal 3 2 3 7 2 4 2 3" xfId="21685"/>
    <cellStyle name="Normal 3 2 3 7 2 4 3" xfId="21686"/>
    <cellStyle name="Normal 3 2 3 7 2 4 3 2" xfId="21687"/>
    <cellStyle name="Normal 3 2 3 7 2 4 4" xfId="21688"/>
    <cellStyle name="Normal 3 2 3 7 2 5" xfId="21689"/>
    <cellStyle name="Normal 3 2 3 7 2 5 2" xfId="21690"/>
    <cellStyle name="Normal 3 2 3 7 2 5 2 2" xfId="21691"/>
    <cellStyle name="Normal 3 2 3 7 2 5 3" xfId="21692"/>
    <cellStyle name="Normal 3 2 3 7 2 6" xfId="21693"/>
    <cellStyle name="Normal 3 2 3 7 2 6 2" xfId="21694"/>
    <cellStyle name="Normal 3 2 3 7 2 7" xfId="21695"/>
    <cellStyle name="Normal 3 2 3 7 2 7 2" xfId="21696"/>
    <cellStyle name="Normal 3 2 3 7 2 8" xfId="21697"/>
    <cellStyle name="Normal 3 2 3 7 3" xfId="21698"/>
    <cellStyle name="Normal 3 2 3 7 3 2" xfId="21699"/>
    <cellStyle name="Normal 3 2 3 7 3 2 2" xfId="21700"/>
    <cellStyle name="Normal 3 2 3 7 3 2 2 2" xfId="21701"/>
    <cellStyle name="Normal 3 2 3 7 3 2 2 2 2" xfId="21702"/>
    <cellStyle name="Normal 3 2 3 7 3 2 2 3" xfId="21703"/>
    <cellStyle name="Normal 3 2 3 7 3 2 3" xfId="21704"/>
    <cellStyle name="Normal 3 2 3 7 3 2 3 2" xfId="21705"/>
    <cellStyle name="Normal 3 2 3 7 3 2 4" xfId="21706"/>
    <cellStyle name="Normal 3 2 3 7 3 3" xfId="21707"/>
    <cellStyle name="Normal 3 2 3 7 3 3 2" xfId="21708"/>
    <cellStyle name="Normal 3 2 3 7 3 3 2 2" xfId="21709"/>
    <cellStyle name="Normal 3 2 3 7 3 3 3" xfId="21710"/>
    <cellStyle name="Normal 3 2 3 7 3 4" xfId="21711"/>
    <cellStyle name="Normal 3 2 3 7 3 4 2" xfId="21712"/>
    <cellStyle name="Normal 3 2 3 7 3 5" xfId="21713"/>
    <cellStyle name="Normal 3 2 3 7 4" xfId="21714"/>
    <cellStyle name="Normal 3 2 3 7 4 2" xfId="21715"/>
    <cellStyle name="Normal 3 2 3 7 4 2 2" xfId="21716"/>
    <cellStyle name="Normal 3 2 3 7 4 2 2 2" xfId="21717"/>
    <cellStyle name="Normal 3 2 3 7 4 2 3" xfId="21718"/>
    <cellStyle name="Normal 3 2 3 7 4 3" xfId="21719"/>
    <cellStyle name="Normal 3 2 3 7 4 3 2" xfId="21720"/>
    <cellStyle name="Normal 3 2 3 7 4 4" xfId="21721"/>
    <cellStyle name="Normal 3 2 3 7 5" xfId="21722"/>
    <cellStyle name="Normal 3 2 3 7 5 2" xfId="21723"/>
    <cellStyle name="Normal 3 2 3 7 5 2 2" xfId="21724"/>
    <cellStyle name="Normal 3 2 3 7 5 2 2 2" xfId="21725"/>
    <cellStyle name="Normal 3 2 3 7 5 2 3" xfId="21726"/>
    <cellStyle name="Normal 3 2 3 7 5 3" xfId="21727"/>
    <cellStyle name="Normal 3 2 3 7 5 3 2" xfId="21728"/>
    <cellStyle name="Normal 3 2 3 7 5 4" xfId="21729"/>
    <cellStyle name="Normal 3 2 3 7 6" xfId="21730"/>
    <cellStyle name="Normal 3 2 3 7 6 2" xfId="21731"/>
    <cellStyle name="Normal 3 2 3 7 6 2 2" xfId="21732"/>
    <cellStyle name="Normal 3 2 3 7 6 3" xfId="21733"/>
    <cellStyle name="Normal 3 2 3 7 7" xfId="21734"/>
    <cellStyle name="Normal 3 2 3 7 7 2" xfId="21735"/>
    <cellStyle name="Normal 3 2 3 7 8" xfId="21736"/>
    <cellStyle name="Normal 3 2 3 7 8 2" xfId="21737"/>
    <cellStyle name="Normal 3 2 3 7 9" xfId="21738"/>
    <cellStyle name="Normal 3 2 3 8" xfId="21739"/>
    <cellStyle name="Normal 3 2 3 8 2" xfId="21740"/>
    <cellStyle name="Normal 3 2 3 8 2 2" xfId="21741"/>
    <cellStyle name="Normal 3 2 3 8 2 2 2" xfId="21742"/>
    <cellStyle name="Normal 3 2 3 8 2 2 2 2" xfId="21743"/>
    <cellStyle name="Normal 3 2 3 8 2 2 2 2 2" xfId="21744"/>
    <cellStyle name="Normal 3 2 3 8 2 2 2 3" xfId="21745"/>
    <cellStyle name="Normal 3 2 3 8 2 2 3" xfId="21746"/>
    <cellStyle name="Normal 3 2 3 8 2 2 3 2" xfId="21747"/>
    <cellStyle name="Normal 3 2 3 8 2 2 4" xfId="21748"/>
    <cellStyle name="Normal 3 2 3 8 2 3" xfId="21749"/>
    <cellStyle name="Normal 3 2 3 8 2 3 2" xfId="21750"/>
    <cellStyle name="Normal 3 2 3 8 2 3 2 2" xfId="21751"/>
    <cellStyle name="Normal 3 2 3 8 2 3 3" xfId="21752"/>
    <cellStyle name="Normal 3 2 3 8 2 4" xfId="21753"/>
    <cellStyle name="Normal 3 2 3 8 2 4 2" xfId="21754"/>
    <cellStyle name="Normal 3 2 3 8 2 5" xfId="21755"/>
    <cellStyle name="Normal 3 2 3 8 3" xfId="21756"/>
    <cellStyle name="Normal 3 2 3 8 3 2" xfId="21757"/>
    <cellStyle name="Normal 3 2 3 8 3 2 2" xfId="21758"/>
    <cellStyle name="Normal 3 2 3 8 3 2 2 2" xfId="21759"/>
    <cellStyle name="Normal 3 2 3 8 3 2 3" xfId="21760"/>
    <cellStyle name="Normal 3 2 3 8 3 3" xfId="21761"/>
    <cellStyle name="Normal 3 2 3 8 3 3 2" xfId="21762"/>
    <cellStyle name="Normal 3 2 3 8 3 4" xfId="21763"/>
    <cellStyle name="Normal 3 2 3 8 4" xfId="21764"/>
    <cellStyle name="Normal 3 2 3 8 4 2" xfId="21765"/>
    <cellStyle name="Normal 3 2 3 8 4 2 2" xfId="21766"/>
    <cellStyle name="Normal 3 2 3 8 4 2 2 2" xfId="21767"/>
    <cellStyle name="Normal 3 2 3 8 4 2 3" xfId="21768"/>
    <cellStyle name="Normal 3 2 3 8 4 3" xfId="21769"/>
    <cellStyle name="Normal 3 2 3 8 4 3 2" xfId="21770"/>
    <cellStyle name="Normal 3 2 3 8 4 4" xfId="21771"/>
    <cellStyle name="Normal 3 2 3 8 5" xfId="21772"/>
    <cellStyle name="Normal 3 2 3 8 5 2" xfId="21773"/>
    <cellStyle name="Normal 3 2 3 8 5 2 2" xfId="21774"/>
    <cellStyle name="Normal 3 2 3 8 5 3" xfId="21775"/>
    <cellStyle name="Normal 3 2 3 8 6" xfId="21776"/>
    <cellStyle name="Normal 3 2 3 8 6 2" xfId="21777"/>
    <cellStyle name="Normal 3 2 3 8 7" xfId="21778"/>
    <cellStyle name="Normal 3 2 3 8 7 2" xfId="21779"/>
    <cellStyle name="Normal 3 2 3 8 8" xfId="21780"/>
    <cellStyle name="Normal 3 2 3 9" xfId="21781"/>
    <cellStyle name="Normal 3 2 3 9 2" xfId="21782"/>
    <cellStyle name="Normal 3 2 3 9 2 2" xfId="21783"/>
    <cellStyle name="Normal 3 2 3 9 2 2 2" xfId="21784"/>
    <cellStyle name="Normal 3 2 3 9 2 2 2 2" xfId="21785"/>
    <cellStyle name="Normal 3 2 3 9 2 2 2 2 2" xfId="21786"/>
    <cellStyle name="Normal 3 2 3 9 2 2 2 3" xfId="21787"/>
    <cellStyle name="Normal 3 2 3 9 2 2 3" xfId="21788"/>
    <cellStyle name="Normal 3 2 3 9 2 2 3 2" xfId="21789"/>
    <cellStyle name="Normal 3 2 3 9 2 2 4" xfId="21790"/>
    <cellStyle name="Normal 3 2 3 9 2 3" xfId="21791"/>
    <cellStyle name="Normal 3 2 3 9 2 3 2" xfId="21792"/>
    <cellStyle name="Normal 3 2 3 9 2 3 2 2" xfId="21793"/>
    <cellStyle name="Normal 3 2 3 9 2 3 3" xfId="21794"/>
    <cellStyle name="Normal 3 2 3 9 2 4" xfId="21795"/>
    <cellStyle name="Normal 3 2 3 9 2 4 2" xfId="21796"/>
    <cellStyle name="Normal 3 2 3 9 2 5" xfId="21797"/>
    <cellStyle name="Normal 3 2 3 9 3" xfId="21798"/>
    <cellStyle name="Normal 3 2 3 9 3 2" xfId="21799"/>
    <cellStyle name="Normal 3 2 3 9 3 2 2" xfId="21800"/>
    <cellStyle name="Normal 3 2 3 9 3 2 2 2" xfId="21801"/>
    <cellStyle name="Normal 3 2 3 9 3 2 3" xfId="21802"/>
    <cellStyle name="Normal 3 2 3 9 3 3" xfId="21803"/>
    <cellStyle name="Normal 3 2 3 9 3 3 2" xfId="21804"/>
    <cellStyle name="Normal 3 2 3 9 3 4" xfId="21805"/>
    <cellStyle name="Normal 3 2 3 9 4" xfId="21806"/>
    <cellStyle name="Normal 3 2 3 9 4 2" xfId="21807"/>
    <cellStyle name="Normal 3 2 3 9 4 2 2" xfId="21808"/>
    <cellStyle name="Normal 3 2 3 9 4 2 2 2" xfId="21809"/>
    <cellStyle name="Normal 3 2 3 9 4 2 3" xfId="21810"/>
    <cellStyle name="Normal 3 2 3 9 4 3" xfId="21811"/>
    <cellStyle name="Normal 3 2 3 9 4 3 2" xfId="21812"/>
    <cellStyle name="Normal 3 2 3 9 4 4" xfId="21813"/>
    <cellStyle name="Normal 3 2 3 9 5" xfId="21814"/>
    <cellStyle name="Normal 3 2 3 9 5 2" xfId="21815"/>
    <cellStyle name="Normal 3 2 3 9 5 2 2" xfId="21816"/>
    <cellStyle name="Normal 3 2 3 9 5 3" xfId="21817"/>
    <cellStyle name="Normal 3 2 3 9 6" xfId="21818"/>
    <cellStyle name="Normal 3 2 3 9 6 2" xfId="21819"/>
    <cellStyle name="Normal 3 2 3 9 7" xfId="21820"/>
    <cellStyle name="Normal 3 2 3 9 7 2" xfId="21821"/>
    <cellStyle name="Normal 3 2 3 9 8" xfId="21822"/>
    <cellStyle name="Normal 3 2 3_Sheet1" xfId="21823"/>
    <cellStyle name="Normal 3 2 4" xfId="21824"/>
    <cellStyle name="Normal 3 2 4 10" xfId="21825"/>
    <cellStyle name="Normal 3 2 4 10 2" xfId="21826"/>
    <cellStyle name="Normal 3 2 4 10 2 2" xfId="21827"/>
    <cellStyle name="Normal 3 2 4 10 2 2 2" xfId="21828"/>
    <cellStyle name="Normal 3 2 4 10 2 2 2 2" xfId="21829"/>
    <cellStyle name="Normal 3 2 4 10 2 2 2 2 2" xfId="21830"/>
    <cellStyle name="Normal 3 2 4 10 2 2 2 3" xfId="21831"/>
    <cellStyle name="Normal 3 2 4 10 2 2 3" xfId="21832"/>
    <cellStyle name="Normal 3 2 4 10 2 2 3 2" xfId="21833"/>
    <cellStyle name="Normal 3 2 4 10 2 2 4" xfId="21834"/>
    <cellStyle name="Normal 3 2 4 10 2 3" xfId="21835"/>
    <cellStyle name="Normal 3 2 4 10 2 3 2" xfId="21836"/>
    <cellStyle name="Normal 3 2 4 10 2 3 2 2" xfId="21837"/>
    <cellStyle name="Normal 3 2 4 10 2 3 3" xfId="21838"/>
    <cellStyle name="Normal 3 2 4 10 2 4" xfId="21839"/>
    <cellStyle name="Normal 3 2 4 10 2 4 2" xfId="21840"/>
    <cellStyle name="Normal 3 2 4 10 2 5" xfId="21841"/>
    <cellStyle name="Normal 3 2 4 10 3" xfId="21842"/>
    <cellStyle name="Normal 3 2 4 10 3 2" xfId="21843"/>
    <cellStyle name="Normal 3 2 4 10 3 2 2" xfId="21844"/>
    <cellStyle name="Normal 3 2 4 10 3 2 2 2" xfId="21845"/>
    <cellStyle name="Normal 3 2 4 10 3 2 3" xfId="21846"/>
    <cellStyle name="Normal 3 2 4 10 3 3" xfId="21847"/>
    <cellStyle name="Normal 3 2 4 10 3 3 2" xfId="21848"/>
    <cellStyle name="Normal 3 2 4 10 3 4" xfId="21849"/>
    <cellStyle name="Normal 3 2 4 10 4" xfId="21850"/>
    <cellStyle name="Normal 3 2 4 10 4 2" xfId="21851"/>
    <cellStyle name="Normal 3 2 4 10 4 2 2" xfId="21852"/>
    <cellStyle name="Normal 3 2 4 10 4 3" xfId="21853"/>
    <cellStyle name="Normal 3 2 4 10 5" xfId="21854"/>
    <cellStyle name="Normal 3 2 4 10 5 2" xfId="21855"/>
    <cellStyle name="Normal 3 2 4 10 6" xfId="21856"/>
    <cellStyle name="Normal 3 2 4 11" xfId="21857"/>
    <cellStyle name="Normal 3 2 4 11 2" xfId="21858"/>
    <cellStyle name="Normal 3 2 4 11 2 2" xfId="21859"/>
    <cellStyle name="Normal 3 2 4 11 2 2 2" xfId="21860"/>
    <cellStyle name="Normal 3 2 4 11 2 2 2 2" xfId="21861"/>
    <cellStyle name="Normal 3 2 4 11 2 2 3" xfId="21862"/>
    <cellStyle name="Normal 3 2 4 11 2 3" xfId="21863"/>
    <cellStyle name="Normal 3 2 4 11 2 3 2" xfId="21864"/>
    <cellStyle name="Normal 3 2 4 11 2 4" xfId="21865"/>
    <cellStyle name="Normal 3 2 4 11 3" xfId="21866"/>
    <cellStyle name="Normal 3 2 4 11 3 2" xfId="21867"/>
    <cellStyle name="Normal 3 2 4 11 3 2 2" xfId="21868"/>
    <cellStyle name="Normal 3 2 4 11 3 3" xfId="21869"/>
    <cellStyle name="Normal 3 2 4 11 4" xfId="21870"/>
    <cellStyle name="Normal 3 2 4 11 4 2" xfId="21871"/>
    <cellStyle name="Normal 3 2 4 11 5" xfId="21872"/>
    <cellStyle name="Normal 3 2 4 12" xfId="21873"/>
    <cellStyle name="Normal 3 2 4 12 2" xfId="21874"/>
    <cellStyle name="Normal 3 2 4 12 2 2" xfId="21875"/>
    <cellStyle name="Normal 3 2 4 12 2 2 2" xfId="21876"/>
    <cellStyle name="Normal 3 2 4 12 2 3" xfId="21877"/>
    <cellStyle name="Normal 3 2 4 12 3" xfId="21878"/>
    <cellStyle name="Normal 3 2 4 12 3 2" xfId="21879"/>
    <cellStyle name="Normal 3 2 4 12 4" xfId="21880"/>
    <cellStyle name="Normal 3 2 4 13" xfId="21881"/>
    <cellStyle name="Normal 3 2 4 13 2" xfId="21882"/>
    <cellStyle name="Normal 3 2 4 13 2 2" xfId="21883"/>
    <cellStyle name="Normal 3 2 4 13 2 2 2" xfId="21884"/>
    <cellStyle name="Normal 3 2 4 13 2 3" xfId="21885"/>
    <cellStyle name="Normal 3 2 4 13 3" xfId="21886"/>
    <cellStyle name="Normal 3 2 4 13 3 2" xfId="21887"/>
    <cellStyle name="Normal 3 2 4 13 4" xfId="21888"/>
    <cellStyle name="Normal 3 2 4 14" xfId="21889"/>
    <cellStyle name="Normal 3 2 4 14 2" xfId="21890"/>
    <cellStyle name="Normal 3 2 4 14 2 2" xfId="21891"/>
    <cellStyle name="Normal 3 2 4 14 2 2 2" xfId="21892"/>
    <cellStyle name="Normal 3 2 4 14 2 3" xfId="21893"/>
    <cellStyle name="Normal 3 2 4 14 3" xfId="21894"/>
    <cellStyle name="Normal 3 2 4 14 3 2" xfId="21895"/>
    <cellStyle name="Normal 3 2 4 14 4" xfId="21896"/>
    <cellStyle name="Normal 3 2 4 15" xfId="21897"/>
    <cellStyle name="Normal 3 2 4 15 2" xfId="21898"/>
    <cellStyle name="Normal 3 2 4 15 2 2" xfId="21899"/>
    <cellStyle name="Normal 3 2 4 15 3" xfId="21900"/>
    <cellStyle name="Normal 3 2 4 16" xfId="21901"/>
    <cellStyle name="Normal 3 2 4 16 2" xfId="21902"/>
    <cellStyle name="Normal 3 2 4 17" xfId="21903"/>
    <cellStyle name="Normal 3 2 4 17 2" xfId="21904"/>
    <cellStyle name="Normal 3 2 4 18" xfId="21905"/>
    <cellStyle name="Normal 3 2 4 2" xfId="21906"/>
    <cellStyle name="Normal 3 2 4 2 10" xfId="21907"/>
    <cellStyle name="Normal 3 2 4 2 10 2" xfId="21908"/>
    <cellStyle name="Normal 3 2 4 2 10 2 2" xfId="21909"/>
    <cellStyle name="Normal 3 2 4 2 10 2 2 2" xfId="21910"/>
    <cellStyle name="Normal 3 2 4 2 10 2 3" xfId="21911"/>
    <cellStyle name="Normal 3 2 4 2 10 3" xfId="21912"/>
    <cellStyle name="Normal 3 2 4 2 10 3 2" xfId="21913"/>
    <cellStyle name="Normal 3 2 4 2 10 4" xfId="21914"/>
    <cellStyle name="Normal 3 2 4 2 11" xfId="21915"/>
    <cellStyle name="Normal 3 2 4 2 11 2" xfId="21916"/>
    <cellStyle name="Normal 3 2 4 2 11 2 2" xfId="21917"/>
    <cellStyle name="Normal 3 2 4 2 11 2 2 2" xfId="21918"/>
    <cellStyle name="Normal 3 2 4 2 11 2 3" xfId="21919"/>
    <cellStyle name="Normal 3 2 4 2 11 3" xfId="21920"/>
    <cellStyle name="Normal 3 2 4 2 11 3 2" xfId="21921"/>
    <cellStyle name="Normal 3 2 4 2 11 4" xfId="21922"/>
    <cellStyle name="Normal 3 2 4 2 12" xfId="21923"/>
    <cellStyle name="Normal 3 2 4 2 12 2" xfId="21924"/>
    <cellStyle name="Normal 3 2 4 2 12 2 2" xfId="21925"/>
    <cellStyle name="Normal 3 2 4 2 12 2 2 2" xfId="21926"/>
    <cellStyle name="Normal 3 2 4 2 12 2 3" xfId="21927"/>
    <cellStyle name="Normal 3 2 4 2 12 3" xfId="21928"/>
    <cellStyle name="Normal 3 2 4 2 12 3 2" xfId="21929"/>
    <cellStyle name="Normal 3 2 4 2 12 4" xfId="21930"/>
    <cellStyle name="Normal 3 2 4 2 13" xfId="21931"/>
    <cellStyle name="Normal 3 2 4 2 13 2" xfId="21932"/>
    <cellStyle name="Normal 3 2 4 2 13 2 2" xfId="21933"/>
    <cellStyle name="Normal 3 2 4 2 13 3" xfId="21934"/>
    <cellStyle name="Normal 3 2 4 2 14" xfId="21935"/>
    <cellStyle name="Normal 3 2 4 2 14 2" xfId="21936"/>
    <cellStyle name="Normal 3 2 4 2 15" xfId="21937"/>
    <cellStyle name="Normal 3 2 4 2 15 2" xfId="21938"/>
    <cellStyle name="Normal 3 2 4 2 16" xfId="21939"/>
    <cellStyle name="Normal 3 2 4 2 2" xfId="21940"/>
    <cellStyle name="Normal 3 2 4 2 2 10" xfId="21941"/>
    <cellStyle name="Normal 3 2 4 2 2 2" xfId="21942"/>
    <cellStyle name="Normal 3 2 4 2 2 2 2" xfId="21943"/>
    <cellStyle name="Normal 3 2 4 2 2 2 2 2" xfId="21944"/>
    <cellStyle name="Normal 3 2 4 2 2 2 2 2 2" xfId="21945"/>
    <cellStyle name="Normal 3 2 4 2 2 2 2 2 2 2" xfId="21946"/>
    <cellStyle name="Normal 3 2 4 2 2 2 2 2 2 2 2" xfId="21947"/>
    <cellStyle name="Normal 3 2 4 2 2 2 2 2 2 2 2 2" xfId="21948"/>
    <cellStyle name="Normal 3 2 4 2 2 2 2 2 2 2 3" xfId="21949"/>
    <cellStyle name="Normal 3 2 4 2 2 2 2 2 2 3" xfId="21950"/>
    <cellStyle name="Normal 3 2 4 2 2 2 2 2 2 3 2" xfId="21951"/>
    <cellStyle name="Normal 3 2 4 2 2 2 2 2 2 4" xfId="21952"/>
    <cellStyle name="Normal 3 2 4 2 2 2 2 2 3" xfId="21953"/>
    <cellStyle name="Normal 3 2 4 2 2 2 2 2 3 2" xfId="21954"/>
    <cellStyle name="Normal 3 2 4 2 2 2 2 2 3 2 2" xfId="21955"/>
    <cellStyle name="Normal 3 2 4 2 2 2 2 2 3 3" xfId="21956"/>
    <cellStyle name="Normal 3 2 4 2 2 2 2 2 4" xfId="21957"/>
    <cellStyle name="Normal 3 2 4 2 2 2 2 2 4 2" xfId="21958"/>
    <cellStyle name="Normal 3 2 4 2 2 2 2 2 5" xfId="21959"/>
    <cellStyle name="Normal 3 2 4 2 2 2 2 3" xfId="21960"/>
    <cellStyle name="Normal 3 2 4 2 2 2 2 3 2" xfId="21961"/>
    <cellStyle name="Normal 3 2 4 2 2 2 2 3 2 2" xfId="21962"/>
    <cellStyle name="Normal 3 2 4 2 2 2 2 3 2 2 2" xfId="21963"/>
    <cellStyle name="Normal 3 2 4 2 2 2 2 3 2 3" xfId="21964"/>
    <cellStyle name="Normal 3 2 4 2 2 2 2 3 3" xfId="21965"/>
    <cellStyle name="Normal 3 2 4 2 2 2 2 3 3 2" xfId="21966"/>
    <cellStyle name="Normal 3 2 4 2 2 2 2 3 4" xfId="21967"/>
    <cellStyle name="Normal 3 2 4 2 2 2 2 4" xfId="21968"/>
    <cellStyle name="Normal 3 2 4 2 2 2 2 4 2" xfId="21969"/>
    <cellStyle name="Normal 3 2 4 2 2 2 2 4 2 2" xfId="21970"/>
    <cellStyle name="Normal 3 2 4 2 2 2 2 4 2 2 2" xfId="21971"/>
    <cellStyle name="Normal 3 2 4 2 2 2 2 4 2 3" xfId="21972"/>
    <cellStyle name="Normal 3 2 4 2 2 2 2 4 3" xfId="21973"/>
    <cellStyle name="Normal 3 2 4 2 2 2 2 4 3 2" xfId="21974"/>
    <cellStyle name="Normal 3 2 4 2 2 2 2 4 4" xfId="21975"/>
    <cellStyle name="Normal 3 2 4 2 2 2 2 5" xfId="21976"/>
    <cellStyle name="Normal 3 2 4 2 2 2 2 5 2" xfId="21977"/>
    <cellStyle name="Normal 3 2 4 2 2 2 2 5 2 2" xfId="21978"/>
    <cellStyle name="Normal 3 2 4 2 2 2 2 5 3" xfId="21979"/>
    <cellStyle name="Normal 3 2 4 2 2 2 2 6" xfId="21980"/>
    <cellStyle name="Normal 3 2 4 2 2 2 2 6 2" xfId="21981"/>
    <cellStyle name="Normal 3 2 4 2 2 2 2 7" xfId="21982"/>
    <cellStyle name="Normal 3 2 4 2 2 2 2 7 2" xfId="21983"/>
    <cellStyle name="Normal 3 2 4 2 2 2 2 8" xfId="21984"/>
    <cellStyle name="Normal 3 2 4 2 2 2 3" xfId="21985"/>
    <cellStyle name="Normal 3 2 4 2 2 2 3 2" xfId="21986"/>
    <cellStyle name="Normal 3 2 4 2 2 2 3 2 2" xfId="21987"/>
    <cellStyle name="Normal 3 2 4 2 2 2 3 2 2 2" xfId="21988"/>
    <cellStyle name="Normal 3 2 4 2 2 2 3 2 2 2 2" xfId="21989"/>
    <cellStyle name="Normal 3 2 4 2 2 2 3 2 2 3" xfId="21990"/>
    <cellStyle name="Normal 3 2 4 2 2 2 3 2 3" xfId="21991"/>
    <cellStyle name="Normal 3 2 4 2 2 2 3 2 3 2" xfId="21992"/>
    <cellStyle name="Normal 3 2 4 2 2 2 3 2 4" xfId="21993"/>
    <cellStyle name="Normal 3 2 4 2 2 2 3 3" xfId="21994"/>
    <cellStyle name="Normal 3 2 4 2 2 2 3 3 2" xfId="21995"/>
    <cellStyle name="Normal 3 2 4 2 2 2 3 3 2 2" xfId="21996"/>
    <cellStyle name="Normal 3 2 4 2 2 2 3 3 3" xfId="21997"/>
    <cellStyle name="Normal 3 2 4 2 2 2 3 4" xfId="21998"/>
    <cellStyle name="Normal 3 2 4 2 2 2 3 4 2" xfId="21999"/>
    <cellStyle name="Normal 3 2 4 2 2 2 3 5" xfId="22000"/>
    <cellStyle name="Normal 3 2 4 2 2 2 4" xfId="22001"/>
    <cellStyle name="Normal 3 2 4 2 2 2 4 2" xfId="22002"/>
    <cellStyle name="Normal 3 2 4 2 2 2 4 2 2" xfId="22003"/>
    <cellStyle name="Normal 3 2 4 2 2 2 4 2 2 2" xfId="22004"/>
    <cellStyle name="Normal 3 2 4 2 2 2 4 2 3" xfId="22005"/>
    <cellStyle name="Normal 3 2 4 2 2 2 4 3" xfId="22006"/>
    <cellStyle name="Normal 3 2 4 2 2 2 4 3 2" xfId="22007"/>
    <cellStyle name="Normal 3 2 4 2 2 2 4 4" xfId="22008"/>
    <cellStyle name="Normal 3 2 4 2 2 2 5" xfId="22009"/>
    <cellStyle name="Normal 3 2 4 2 2 2 5 2" xfId="22010"/>
    <cellStyle name="Normal 3 2 4 2 2 2 5 2 2" xfId="22011"/>
    <cellStyle name="Normal 3 2 4 2 2 2 5 2 2 2" xfId="22012"/>
    <cellStyle name="Normal 3 2 4 2 2 2 5 2 3" xfId="22013"/>
    <cellStyle name="Normal 3 2 4 2 2 2 5 3" xfId="22014"/>
    <cellStyle name="Normal 3 2 4 2 2 2 5 3 2" xfId="22015"/>
    <cellStyle name="Normal 3 2 4 2 2 2 5 4" xfId="22016"/>
    <cellStyle name="Normal 3 2 4 2 2 2 6" xfId="22017"/>
    <cellStyle name="Normal 3 2 4 2 2 2 6 2" xfId="22018"/>
    <cellStyle name="Normal 3 2 4 2 2 2 6 2 2" xfId="22019"/>
    <cellStyle name="Normal 3 2 4 2 2 2 6 3" xfId="22020"/>
    <cellStyle name="Normal 3 2 4 2 2 2 7" xfId="22021"/>
    <cellStyle name="Normal 3 2 4 2 2 2 7 2" xfId="22022"/>
    <cellStyle name="Normal 3 2 4 2 2 2 8" xfId="22023"/>
    <cellStyle name="Normal 3 2 4 2 2 2 8 2" xfId="22024"/>
    <cellStyle name="Normal 3 2 4 2 2 2 9" xfId="22025"/>
    <cellStyle name="Normal 3 2 4 2 2 3" xfId="22026"/>
    <cellStyle name="Normal 3 2 4 2 2 3 2" xfId="22027"/>
    <cellStyle name="Normal 3 2 4 2 2 3 2 2" xfId="22028"/>
    <cellStyle name="Normal 3 2 4 2 2 3 2 2 2" xfId="22029"/>
    <cellStyle name="Normal 3 2 4 2 2 3 2 2 2 2" xfId="22030"/>
    <cellStyle name="Normal 3 2 4 2 2 3 2 2 2 2 2" xfId="22031"/>
    <cellStyle name="Normal 3 2 4 2 2 3 2 2 2 3" xfId="22032"/>
    <cellStyle name="Normal 3 2 4 2 2 3 2 2 3" xfId="22033"/>
    <cellStyle name="Normal 3 2 4 2 2 3 2 2 3 2" xfId="22034"/>
    <cellStyle name="Normal 3 2 4 2 2 3 2 2 4" xfId="22035"/>
    <cellStyle name="Normal 3 2 4 2 2 3 2 3" xfId="22036"/>
    <cellStyle name="Normal 3 2 4 2 2 3 2 3 2" xfId="22037"/>
    <cellStyle name="Normal 3 2 4 2 2 3 2 3 2 2" xfId="22038"/>
    <cellStyle name="Normal 3 2 4 2 2 3 2 3 3" xfId="22039"/>
    <cellStyle name="Normal 3 2 4 2 2 3 2 4" xfId="22040"/>
    <cellStyle name="Normal 3 2 4 2 2 3 2 4 2" xfId="22041"/>
    <cellStyle name="Normal 3 2 4 2 2 3 2 5" xfId="22042"/>
    <cellStyle name="Normal 3 2 4 2 2 3 3" xfId="22043"/>
    <cellStyle name="Normal 3 2 4 2 2 3 3 2" xfId="22044"/>
    <cellStyle name="Normal 3 2 4 2 2 3 3 2 2" xfId="22045"/>
    <cellStyle name="Normal 3 2 4 2 2 3 3 2 2 2" xfId="22046"/>
    <cellStyle name="Normal 3 2 4 2 2 3 3 2 3" xfId="22047"/>
    <cellStyle name="Normal 3 2 4 2 2 3 3 3" xfId="22048"/>
    <cellStyle name="Normal 3 2 4 2 2 3 3 3 2" xfId="22049"/>
    <cellStyle name="Normal 3 2 4 2 2 3 3 4" xfId="22050"/>
    <cellStyle name="Normal 3 2 4 2 2 3 4" xfId="22051"/>
    <cellStyle name="Normal 3 2 4 2 2 3 4 2" xfId="22052"/>
    <cellStyle name="Normal 3 2 4 2 2 3 4 2 2" xfId="22053"/>
    <cellStyle name="Normal 3 2 4 2 2 3 4 2 2 2" xfId="22054"/>
    <cellStyle name="Normal 3 2 4 2 2 3 4 2 3" xfId="22055"/>
    <cellStyle name="Normal 3 2 4 2 2 3 4 3" xfId="22056"/>
    <cellStyle name="Normal 3 2 4 2 2 3 4 3 2" xfId="22057"/>
    <cellStyle name="Normal 3 2 4 2 2 3 4 4" xfId="22058"/>
    <cellStyle name="Normal 3 2 4 2 2 3 5" xfId="22059"/>
    <cellStyle name="Normal 3 2 4 2 2 3 5 2" xfId="22060"/>
    <cellStyle name="Normal 3 2 4 2 2 3 5 2 2" xfId="22061"/>
    <cellStyle name="Normal 3 2 4 2 2 3 5 3" xfId="22062"/>
    <cellStyle name="Normal 3 2 4 2 2 3 6" xfId="22063"/>
    <cellStyle name="Normal 3 2 4 2 2 3 6 2" xfId="22064"/>
    <cellStyle name="Normal 3 2 4 2 2 3 7" xfId="22065"/>
    <cellStyle name="Normal 3 2 4 2 2 3 7 2" xfId="22066"/>
    <cellStyle name="Normal 3 2 4 2 2 3 8" xfId="22067"/>
    <cellStyle name="Normal 3 2 4 2 2 4" xfId="22068"/>
    <cellStyle name="Normal 3 2 4 2 2 4 2" xfId="22069"/>
    <cellStyle name="Normal 3 2 4 2 2 4 2 2" xfId="22070"/>
    <cellStyle name="Normal 3 2 4 2 2 4 2 2 2" xfId="22071"/>
    <cellStyle name="Normal 3 2 4 2 2 4 2 2 2 2" xfId="22072"/>
    <cellStyle name="Normal 3 2 4 2 2 4 2 2 3" xfId="22073"/>
    <cellStyle name="Normal 3 2 4 2 2 4 2 3" xfId="22074"/>
    <cellStyle name="Normal 3 2 4 2 2 4 2 3 2" xfId="22075"/>
    <cellStyle name="Normal 3 2 4 2 2 4 2 4" xfId="22076"/>
    <cellStyle name="Normal 3 2 4 2 2 4 3" xfId="22077"/>
    <cellStyle name="Normal 3 2 4 2 2 4 3 2" xfId="22078"/>
    <cellStyle name="Normal 3 2 4 2 2 4 3 2 2" xfId="22079"/>
    <cellStyle name="Normal 3 2 4 2 2 4 3 3" xfId="22080"/>
    <cellStyle name="Normal 3 2 4 2 2 4 4" xfId="22081"/>
    <cellStyle name="Normal 3 2 4 2 2 4 4 2" xfId="22082"/>
    <cellStyle name="Normal 3 2 4 2 2 4 5" xfId="22083"/>
    <cellStyle name="Normal 3 2 4 2 2 5" xfId="22084"/>
    <cellStyle name="Normal 3 2 4 2 2 5 2" xfId="22085"/>
    <cellStyle name="Normal 3 2 4 2 2 5 2 2" xfId="22086"/>
    <cellStyle name="Normal 3 2 4 2 2 5 2 2 2" xfId="22087"/>
    <cellStyle name="Normal 3 2 4 2 2 5 2 3" xfId="22088"/>
    <cellStyle name="Normal 3 2 4 2 2 5 3" xfId="22089"/>
    <cellStyle name="Normal 3 2 4 2 2 5 3 2" xfId="22090"/>
    <cellStyle name="Normal 3 2 4 2 2 5 4" xfId="22091"/>
    <cellStyle name="Normal 3 2 4 2 2 6" xfId="22092"/>
    <cellStyle name="Normal 3 2 4 2 2 6 2" xfId="22093"/>
    <cellStyle name="Normal 3 2 4 2 2 6 2 2" xfId="22094"/>
    <cellStyle name="Normal 3 2 4 2 2 6 2 2 2" xfId="22095"/>
    <cellStyle name="Normal 3 2 4 2 2 6 2 3" xfId="22096"/>
    <cellStyle name="Normal 3 2 4 2 2 6 3" xfId="22097"/>
    <cellStyle name="Normal 3 2 4 2 2 6 3 2" xfId="22098"/>
    <cellStyle name="Normal 3 2 4 2 2 6 4" xfId="22099"/>
    <cellStyle name="Normal 3 2 4 2 2 7" xfId="22100"/>
    <cellStyle name="Normal 3 2 4 2 2 7 2" xfId="22101"/>
    <cellStyle name="Normal 3 2 4 2 2 7 2 2" xfId="22102"/>
    <cellStyle name="Normal 3 2 4 2 2 7 3" xfId="22103"/>
    <cellStyle name="Normal 3 2 4 2 2 8" xfId="22104"/>
    <cellStyle name="Normal 3 2 4 2 2 8 2" xfId="22105"/>
    <cellStyle name="Normal 3 2 4 2 2 9" xfId="22106"/>
    <cellStyle name="Normal 3 2 4 2 2 9 2" xfId="22107"/>
    <cellStyle name="Normal 3 2 4 2 3" xfId="22108"/>
    <cellStyle name="Normal 3 2 4 2 3 10" xfId="22109"/>
    <cellStyle name="Normal 3 2 4 2 3 2" xfId="22110"/>
    <cellStyle name="Normal 3 2 4 2 3 2 2" xfId="22111"/>
    <cellStyle name="Normal 3 2 4 2 3 2 2 2" xfId="22112"/>
    <cellStyle name="Normal 3 2 4 2 3 2 2 2 2" xfId="22113"/>
    <cellStyle name="Normal 3 2 4 2 3 2 2 2 2 2" xfId="22114"/>
    <cellStyle name="Normal 3 2 4 2 3 2 2 2 2 2 2" xfId="22115"/>
    <cellStyle name="Normal 3 2 4 2 3 2 2 2 2 2 2 2" xfId="22116"/>
    <cellStyle name="Normal 3 2 4 2 3 2 2 2 2 2 3" xfId="22117"/>
    <cellStyle name="Normal 3 2 4 2 3 2 2 2 2 3" xfId="22118"/>
    <cellStyle name="Normal 3 2 4 2 3 2 2 2 2 3 2" xfId="22119"/>
    <cellStyle name="Normal 3 2 4 2 3 2 2 2 2 4" xfId="22120"/>
    <cellStyle name="Normal 3 2 4 2 3 2 2 2 3" xfId="22121"/>
    <cellStyle name="Normal 3 2 4 2 3 2 2 2 3 2" xfId="22122"/>
    <cellStyle name="Normal 3 2 4 2 3 2 2 2 3 2 2" xfId="22123"/>
    <cellStyle name="Normal 3 2 4 2 3 2 2 2 3 3" xfId="22124"/>
    <cellStyle name="Normal 3 2 4 2 3 2 2 2 4" xfId="22125"/>
    <cellStyle name="Normal 3 2 4 2 3 2 2 2 4 2" xfId="22126"/>
    <cellStyle name="Normal 3 2 4 2 3 2 2 2 5" xfId="22127"/>
    <cellStyle name="Normal 3 2 4 2 3 2 2 3" xfId="22128"/>
    <cellStyle name="Normal 3 2 4 2 3 2 2 3 2" xfId="22129"/>
    <cellStyle name="Normal 3 2 4 2 3 2 2 3 2 2" xfId="22130"/>
    <cellStyle name="Normal 3 2 4 2 3 2 2 3 2 2 2" xfId="22131"/>
    <cellStyle name="Normal 3 2 4 2 3 2 2 3 2 3" xfId="22132"/>
    <cellStyle name="Normal 3 2 4 2 3 2 2 3 3" xfId="22133"/>
    <cellStyle name="Normal 3 2 4 2 3 2 2 3 3 2" xfId="22134"/>
    <cellStyle name="Normal 3 2 4 2 3 2 2 3 4" xfId="22135"/>
    <cellStyle name="Normal 3 2 4 2 3 2 2 4" xfId="22136"/>
    <cellStyle name="Normal 3 2 4 2 3 2 2 4 2" xfId="22137"/>
    <cellStyle name="Normal 3 2 4 2 3 2 2 4 2 2" xfId="22138"/>
    <cellStyle name="Normal 3 2 4 2 3 2 2 4 2 2 2" xfId="22139"/>
    <cellStyle name="Normal 3 2 4 2 3 2 2 4 2 3" xfId="22140"/>
    <cellStyle name="Normal 3 2 4 2 3 2 2 4 3" xfId="22141"/>
    <cellStyle name="Normal 3 2 4 2 3 2 2 4 3 2" xfId="22142"/>
    <cellStyle name="Normal 3 2 4 2 3 2 2 4 4" xfId="22143"/>
    <cellStyle name="Normal 3 2 4 2 3 2 2 5" xfId="22144"/>
    <cellStyle name="Normal 3 2 4 2 3 2 2 5 2" xfId="22145"/>
    <cellStyle name="Normal 3 2 4 2 3 2 2 5 2 2" xfId="22146"/>
    <cellStyle name="Normal 3 2 4 2 3 2 2 5 3" xfId="22147"/>
    <cellStyle name="Normal 3 2 4 2 3 2 2 6" xfId="22148"/>
    <cellStyle name="Normal 3 2 4 2 3 2 2 6 2" xfId="22149"/>
    <cellStyle name="Normal 3 2 4 2 3 2 2 7" xfId="22150"/>
    <cellStyle name="Normal 3 2 4 2 3 2 2 7 2" xfId="22151"/>
    <cellStyle name="Normal 3 2 4 2 3 2 2 8" xfId="22152"/>
    <cellStyle name="Normal 3 2 4 2 3 2 3" xfId="22153"/>
    <cellStyle name="Normal 3 2 4 2 3 2 3 2" xfId="22154"/>
    <cellStyle name="Normal 3 2 4 2 3 2 3 2 2" xfId="22155"/>
    <cellStyle name="Normal 3 2 4 2 3 2 3 2 2 2" xfId="22156"/>
    <cellStyle name="Normal 3 2 4 2 3 2 3 2 2 2 2" xfId="22157"/>
    <cellStyle name="Normal 3 2 4 2 3 2 3 2 2 3" xfId="22158"/>
    <cellStyle name="Normal 3 2 4 2 3 2 3 2 3" xfId="22159"/>
    <cellStyle name="Normal 3 2 4 2 3 2 3 2 3 2" xfId="22160"/>
    <cellStyle name="Normal 3 2 4 2 3 2 3 2 4" xfId="22161"/>
    <cellStyle name="Normal 3 2 4 2 3 2 3 3" xfId="22162"/>
    <cellStyle name="Normal 3 2 4 2 3 2 3 3 2" xfId="22163"/>
    <cellStyle name="Normal 3 2 4 2 3 2 3 3 2 2" xfId="22164"/>
    <cellStyle name="Normal 3 2 4 2 3 2 3 3 3" xfId="22165"/>
    <cellStyle name="Normal 3 2 4 2 3 2 3 4" xfId="22166"/>
    <cellStyle name="Normal 3 2 4 2 3 2 3 4 2" xfId="22167"/>
    <cellStyle name="Normal 3 2 4 2 3 2 3 5" xfId="22168"/>
    <cellStyle name="Normal 3 2 4 2 3 2 4" xfId="22169"/>
    <cellStyle name="Normal 3 2 4 2 3 2 4 2" xfId="22170"/>
    <cellStyle name="Normal 3 2 4 2 3 2 4 2 2" xfId="22171"/>
    <cellStyle name="Normal 3 2 4 2 3 2 4 2 2 2" xfId="22172"/>
    <cellStyle name="Normal 3 2 4 2 3 2 4 2 3" xfId="22173"/>
    <cellStyle name="Normal 3 2 4 2 3 2 4 3" xfId="22174"/>
    <cellStyle name="Normal 3 2 4 2 3 2 4 3 2" xfId="22175"/>
    <cellStyle name="Normal 3 2 4 2 3 2 4 4" xfId="22176"/>
    <cellStyle name="Normal 3 2 4 2 3 2 5" xfId="22177"/>
    <cellStyle name="Normal 3 2 4 2 3 2 5 2" xfId="22178"/>
    <cellStyle name="Normal 3 2 4 2 3 2 5 2 2" xfId="22179"/>
    <cellStyle name="Normal 3 2 4 2 3 2 5 2 2 2" xfId="22180"/>
    <cellStyle name="Normal 3 2 4 2 3 2 5 2 3" xfId="22181"/>
    <cellStyle name="Normal 3 2 4 2 3 2 5 3" xfId="22182"/>
    <cellStyle name="Normal 3 2 4 2 3 2 5 3 2" xfId="22183"/>
    <cellStyle name="Normal 3 2 4 2 3 2 5 4" xfId="22184"/>
    <cellStyle name="Normal 3 2 4 2 3 2 6" xfId="22185"/>
    <cellStyle name="Normal 3 2 4 2 3 2 6 2" xfId="22186"/>
    <cellStyle name="Normal 3 2 4 2 3 2 6 2 2" xfId="22187"/>
    <cellStyle name="Normal 3 2 4 2 3 2 6 3" xfId="22188"/>
    <cellStyle name="Normal 3 2 4 2 3 2 7" xfId="22189"/>
    <cellStyle name="Normal 3 2 4 2 3 2 7 2" xfId="22190"/>
    <cellStyle name="Normal 3 2 4 2 3 2 8" xfId="22191"/>
    <cellStyle name="Normal 3 2 4 2 3 2 8 2" xfId="22192"/>
    <cellStyle name="Normal 3 2 4 2 3 2 9" xfId="22193"/>
    <cellStyle name="Normal 3 2 4 2 3 3" xfId="22194"/>
    <cellStyle name="Normal 3 2 4 2 3 3 2" xfId="22195"/>
    <cellStyle name="Normal 3 2 4 2 3 3 2 2" xfId="22196"/>
    <cellStyle name="Normal 3 2 4 2 3 3 2 2 2" xfId="22197"/>
    <cellStyle name="Normal 3 2 4 2 3 3 2 2 2 2" xfId="22198"/>
    <cellStyle name="Normal 3 2 4 2 3 3 2 2 2 2 2" xfId="22199"/>
    <cellStyle name="Normal 3 2 4 2 3 3 2 2 2 3" xfId="22200"/>
    <cellStyle name="Normal 3 2 4 2 3 3 2 2 3" xfId="22201"/>
    <cellStyle name="Normal 3 2 4 2 3 3 2 2 3 2" xfId="22202"/>
    <cellStyle name="Normal 3 2 4 2 3 3 2 2 4" xfId="22203"/>
    <cellStyle name="Normal 3 2 4 2 3 3 2 3" xfId="22204"/>
    <cellStyle name="Normal 3 2 4 2 3 3 2 3 2" xfId="22205"/>
    <cellStyle name="Normal 3 2 4 2 3 3 2 3 2 2" xfId="22206"/>
    <cellStyle name="Normal 3 2 4 2 3 3 2 3 3" xfId="22207"/>
    <cellStyle name="Normal 3 2 4 2 3 3 2 4" xfId="22208"/>
    <cellStyle name="Normal 3 2 4 2 3 3 2 4 2" xfId="22209"/>
    <cellStyle name="Normal 3 2 4 2 3 3 2 5" xfId="22210"/>
    <cellStyle name="Normal 3 2 4 2 3 3 3" xfId="22211"/>
    <cellStyle name="Normal 3 2 4 2 3 3 3 2" xfId="22212"/>
    <cellStyle name="Normal 3 2 4 2 3 3 3 2 2" xfId="22213"/>
    <cellStyle name="Normal 3 2 4 2 3 3 3 2 2 2" xfId="22214"/>
    <cellStyle name="Normal 3 2 4 2 3 3 3 2 3" xfId="22215"/>
    <cellStyle name="Normal 3 2 4 2 3 3 3 3" xfId="22216"/>
    <cellStyle name="Normal 3 2 4 2 3 3 3 3 2" xfId="22217"/>
    <cellStyle name="Normal 3 2 4 2 3 3 3 4" xfId="22218"/>
    <cellStyle name="Normal 3 2 4 2 3 3 4" xfId="22219"/>
    <cellStyle name="Normal 3 2 4 2 3 3 4 2" xfId="22220"/>
    <cellStyle name="Normal 3 2 4 2 3 3 4 2 2" xfId="22221"/>
    <cellStyle name="Normal 3 2 4 2 3 3 4 2 2 2" xfId="22222"/>
    <cellStyle name="Normal 3 2 4 2 3 3 4 2 3" xfId="22223"/>
    <cellStyle name="Normal 3 2 4 2 3 3 4 3" xfId="22224"/>
    <cellStyle name="Normal 3 2 4 2 3 3 4 3 2" xfId="22225"/>
    <cellStyle name="Normal 3 2 4 2 3 3 4 4" xfId="22226"/>
    <cellStyle name="Normal 3 2 4 2 3 3 5" xfId="22227"/>
    <cellStyle name="Normal 3 2 4 2 3 3 5 2" xfId="22228"/>
    <cellStyle name="Normal 3 2 4 2 3 3 5 2 2" xfId="22229"/>
    <cellStyle name="Normal 3 2 4 2 3 3 5 3" xfId="22230"/>
    <cellStyle name="Normal 3 2 4 2 3 3 6" xfId="22231"/>
    <cellStyle name="Normal 3 2 4 2 3 3 6 2" xfId="22232"/>
    <cellStyle name="Normal 3 2 4 2 3 3 7" xfId="22233"/>
    <cellStyle name="Normal 3 2 4 2 3 3 7 2" xfId="22234"/>
    <cellStyle name="Normal 3 2 4 2 3 3 8" xfId="22235"/>
    <cellStyle name="Normal 3 2 4 2 3 4" xfId="22236"/>
    <cellStyle name="Normal 3 2 4 2 3 4 2" xfId="22237"/>
    <cellStyle name="Normal 3 2 4 2 3 4 2 2" xfId="22238"/>
    <cellStyle name="Normal 3 2 4 2 3 4 2 2 2" xfId="22239"/>
    <cellStyle name="Normal 3 2 4 2 3 4 2 2 2 2" xfId="22240"/>
    <cellStyle name="Normal 3 2 4 2 3 4 2 2 3" xfId="22241"/>
    <cellStyle name="Normal 3 2 4 2 3 4 2 3" xfId="22242"/>
    <cellStyle name="Normal 3 2 4 2 3 4 2 3 2" xfId="22243"/>
    <cellStyle name="Normal 3 2 4 2 3 4 2 4" xfId="22244"/>
    <cellStyle name="Normal 3 2 4 2 3 4 3" xfId="22245"/>
    <cellStyle name="Normal 3 2 4 2 3 4 3 2" xfId="22246"/>
    <cellStyle name="Normal 3 2 4 2 3 4 3 2 2" xfId="22247"/>
    <cellStyle name="Normal 3 2 4 2 3 4 3 3" xfId="22248"/>
    <cellStyle name="Normal 3 2 4 2 3 4 4" xfId="22249"/>
    <cellStyle name="Normal 3 2 4 2 3 4 4 2" xfId="22250"/>
    <cellStyle name="Normal 3 2 4 2 3 4 5" xfId="22251"/>
    <cellStyle name="Normal 3 2 4 2 3 5" xfId="22252"/>
    <cellStyle name="Normal 3 2 4 2 3 5 2" xfId="22253"/>
    <cellStyle name="Normal 3 2 4 2 3 5 2 2" xfId="22254"/>
    <cellStyle name="Normal 3 2 4 2 3 5 2 2 2" xfId="22255"/>
    <cellStyle name="Normal 3 2 4 2 3 5 2 3" xfId="22256"/>
    <cellStyle name="Normal 3 2 4 2 3 5 3" xfId="22257"/>
    <cellStyle name="Normal 3 2 4 2 3 5 3 2" xfId="22258"/>
    <cellStyle name="Normal 3 2 4 2 3 5 4" xfId="22259"/>
    <cellStyle name="Normal 3 2 4 2 3 6" xfId="22260"/>
    <cellStyle name="Normal 3 2 4 2 3 6 2" xfId="22261"/>
    <cellStyle name="Normal 3 2 4 2 3 6 2 2" xfId="22262"/>
    <cellStyle name="Normal 3 2 4 2 3 6 2 2 2" xfId="22263"/>
    <cellStyle name="Normal 3 2 4 2 3 6 2 3" xfId="22264"/>
    <cellStyle name="Normal 3 2 4 2 3 6 3" xfId="22265"/>
    <cellStyle name="Normal 3 2 4 2 3 6 3 2" xfId="22266"/>
    <cellStyle name="Normal 3 2 4 2 3 6 4" xfId="22267"/>
    <cellStyle name="Normal 3 2 4 2 3 7" xfId="22268"/>
    <cellStyle name="Normal 3 2 4 2 3 7 2" xfId="22269"/>
    <cellStyle name="Normal 3 2 4 2 3 7 2 2" xfId="22270"/>
    <cellStyle name="Normal 3 2 4 2 3 7 3" xfId="22271"/>
    <cellStyle name="Normal 3 2 4 2 3 8" xfId="22272"/>
    <cellStyle name="Normal 3 2 4 2 3 8 2" xfId="22273"/>
    <cellStyle name="Normal 3 2 4 2 3 9" xfId="22274"/>
    <cellStyle name="Normal 3 2 4 2 3 9 2" xfId="22275"/>
    <cellStyle name="Normal 3 2 4 2 4" xfId="22276"/>
    <cellStyle name="Normal 3 2 4 2 4 10" xfId="22277"/>
    <cellStyle name="Normal 3 2 4 2 4 2" xfId="22278"/>
    <cellStyle name="Normal 3 2 4 2 4 2 2" xfId="22279"/>
    <cellStyle name="Normal 3 2 4 2 4 2 2 2" xfId="22280"/>
    <cellStyle name="Normal 3 2 4 2 4 2 2 2 2" xfId="22281"/>
    <cellStyle name="Normal 3 2 4 2 4 2 2 2 2 2" xfId="22282"/>
    <cellStyle name="Normal 3 2 4 2 4 2 2 2 2 2 2" xfId="22283"/>
    <cellStyle name="Normal 3 2 4 2 4 2 2 2 2 2 2 2" xfId="22284"/>
    <cellStyle name="Normal 3 2 4 2 4 2 2 2 2 2 3" xfId="22285"/>
    <cellStyle name="Normal 3 2 4 2 4 2 2 2 2 3" xfId="22286"/>
    <cellStyle name="Normal 3 2 4 2 4 2 2 2 2 3 2" xfId="22287"/>
    <cellStyle name="Normal 3 2 4 2 4 2 2 2 2 4" xfId="22288"/>
    <cellStyle name="Normal 3 2 4 2 4 2 2 2 3" xfId="22289"/>
    <cellStyle name="Normal 3 2 4 2 4 2 2 2 3 2" xfId="22290"/>
    <cellStyle name="Normal 3 2 4 2 4 2 2 2 3 2 2" xfId="22291"/>
    <cellStyle name="Normal 3 2 4 2 4 2 2 2 3 3" xfId="22292"/>
    <cellStyle name="Normal 3 2 4 2 4 2 2 2 4" xfId="22293"/>
    <cellStyle name="Normal 3 2 4 2 4 2 2 2 4 2" xfId="22294"/>
    <cellStyle name="Normal 3 2 4 2 4 2 2 2 5" xfId="22295"/>
    <cellStyle name="Normal 3 2 4 2 4 2 2 3" xfId="22296"/>
    <cellStyle name="Normal 3 2 4 2 4 2 2 3 2" xfId="22297"/>
    <cellStyle name="Normal 3 2 4 2 4 2 2 3 2 2" xfId="22298"/>
    <cellStyle name="Normal 3 2 4 2 4 2 2 3 2 2 2" xfId="22299"/>
    <cellStyle name="Normal 3 2 4 2 4 2 2 3 2 3" xfId="22300"/>
    <cellStyle name="Normal 3 2 4 2 4 2 2 3 3" xfId="22301"/>
    <cellStyle name="Normal 3 2 4 2 4 2 2 3 3 2" xfId="22302"/>
    <cellStyle name="Normal 3 2 4 2 4 2 2 3 4" xfId="22303"/>
    <cellStyle name="Normal 3 2 4 2 4 2 2 4" xfId="22304"/>
    <cellStyle name="Normal 3 2 4 2 4 2 2 4 2" xfId="22305"/>
    <cellStyle name="Normal 3 2 4 2 4 2 2 4 2 2" xfId="22306"/>
    <cellStyle name="Normal 3 2 4 2 4 2 2 4 2 2 2" xfId="22307"/>
    <cellStyle name="Normal 3 2 4 2 4 2 2 4 2 3" xfId="22308"/>
    <cellStyle name="Normal 3 2 4 2 4 2 2 4 3" xfId="22309"/>
    <cellStyle name="Normal 3 2 4 2 4 2 2 4 3 2" xfId="22310"/>
    <cellStyle name="Normal 3 2 4 2 4 2 2 4 4" xfId="22311"/>
    <cellStyle name="Normal 3 2 4 2 4 2 2 5" xfId="22312"/>
    <cellStyle name="Normal 3 2 4 2 4 2 2 5 2" xfId="22313"/>
    <cellStyle name="Normal 3 2 4 2 4 2 2 5 2 2" xfId="22314"/>
    <cellStyle name="Normal 3 2 4 2 4 2 2 5 3" xfId="22315"/>
    <cellStyle name="Normal 3 2 4 2 4 2 2 6" xfId="22316"/>
    <cellStyle name="Normal 3 2 4 2 4 2 2 6 2" xfId="22317"/>
    <cellStyle name="Normal 3 2 4 2 4 2 2 7" xfId="22318"/>
    <cellStyle name="Normal 3 2 4 2 4 2 2 7 2" xfId="22319"/>
    <cellStyle name="Normal 3 2 4 2 4 2 2 8" xfId="22320"/>
    <cellStyle name="Normal 3 2 4 2 4 2 3" xfId="22321"/>
    <cellStyle name="Normal 3 2 4 2 4 2 3 2" xfId="22322"/>
    <cellStyle name="Normal 3 2 4 2 4 2 3 2 2" xfId="22323"/>
    <cellStyle name="Normal 3 2 4 2 4 2 3 2 2 2" xfId="22324"/>
    <cellStyle name="Normal 3 2 4 2 4 2 3 2 2 2 2" xfId="22325"/>
    <cellStyle name="Normal 3 2 4 2 4 2 3 2 2 3" xfId="22326"/>
    <cellStyle name="Normal 3 2 4 2 4 2 3 2 3" xfId="22327"/>
    <cellStyle name="Normal 3 2 4 2 4 2 3 2 3 2" xfId="22328"/>
    <cellStyle name="Normal 3 2 4 2 4 2 3 2 4" xfId="22329"/>
    <cellStyle name="Normal 3 2 4 2 4 2 3 3" xfId="22330"/>
    <cellStyle name="Normal 3 2 4 2 4 2 3 3 2" xfId="22331"/>
    <cellStyle name="Normal 3 2 4 2 4 2 3 3 2 2" xfId="22332"/>
    <cellStyle name="Normal 3 2 4 2 4 2 3 3 3" xfId="22333"/>
    <cellStyle name="Normal 3 2 4 2 4 2 3 4" xfId="22334"/>
    <cellStyle name="Normal 3 2 4 2 4 2 3 4 2" xfId="22335"/>
    <cellStyle name="Normal 3 2 4 2 4 2 3 5" xfId="22336"/>
    <cellStyle name="Normal 3 2 4 2 4 2 4" xfId="22337"/>
    <cellStyle name="Normal 3 2 4 2 4 2 4 2" xfId="22338"/>
    <cellStyle name="Normal 3 2 4 2 4 2 4 2 2" xfId="22339"/>
    <cellStyle name="Normal 3 2 4 2 4 2 4 2 2 2" xfId="22340"/>
    <cellStyle name="Normal 3 2 4 2 4 2 4 2 3" xfId="22341"/>
    <cellStyle name="Normal 3 2 4 2 4 2 4 3" xfId="22342"/>
    <cellStyle name="Normal 3 2 4 2 4 2 4 3 2" xfId="22343"/>
    <cellStyle name="Normal 3 2 4 2 4 2 4 4" xfId="22344"/>
    <cellStyle name="Normal 3 2 4 2 4 2 5" xfId="22345"/>
    <cellStyle name="Normal 3 2 4 2 4 2 5 2" xfId="22346"/>
    <cellStyle name="Normal 3 2 4 2 4 2 5 2 2" xfId="22347"/>
    <cellStyle name="Normal 3 2 4 2 4 2 5 2 2 2" xfId="22348"/>
    <cellStyle name="Normal 3 2 4 2 4 2 5 2 3" xfId="22349"/>
    <cellStyle name="Normal 3 2 4 2 4 2 5 3" xfId="22350"/>
    <cellStyle name="Normal 3 2 4 2 4 2 5 3 2" xfId="22351"/>
    <cellStyle name="Normal 3 2 4 2 4 2 5 4" xfId="22352"/>
    <cellStyle name="Normal 3 2 4 2 4 2 6" xfId="22353"/>
    <cellStyle name="Normal 3 2 4 2 4 2 6 2" xfId="22354"/>
    <cellStyle name="Normal 3 2 4 2 4 2 6 2 2" xfId="22355"/>
    <cellStyle name="Normal 3 2 4 2 4 2 6 3" xfId="22356"/>
    <cellStyle name="Normal 3 2 4 2 4 2 7" xfId="22357"/>
    <cellStyle name="Normal 3 2 4 2 4 2 7 2" xfId="22358"/>
    <cellStyle name="Normal 3 2 4 2 4 2 8" xfId="22359"/>
    <cellStyle name="Normal 3 2 4 2 4 2 8 2" xfId="22360"/>
    <cellStyle name="Normal 3 2 4 2 4 2 9" xfId="22361"/>
    <cellStyle name="Normal 3 2 4 2 4 3" xfId="22362"/>
    <cellStyle name="Normal 3 2 4 2 4 3 2" xfId="22363"/>
    <cellStyle name="Normal 3 2 4 2 4 3 2 2" xfId="22364"/>
    <cellStyle name="Normal 3 2 4 2 4 3 2 2 2" xfId="22365"/>
    <cellStyle name="Normal 3 2 4 2 4 3 2 2 2 2" xfId="22366"/>
    <cellStyle name="Normal 3 2 4 2 4 3 2 2 2 2 2" xfId="22367"/>
    <cellStyle name="Normal 3 2 4 2 4 3 2 2 2 3" xfId="22368"/>
    <cellStyle name="Normal 3 2 4 2 4 3 2 2 3" xfId="22369"/>
    <cellStyle name="Normal 3 2 4 2 4 3 2 2 3 2" xfId="22370"/>
    <cellStyle name="Normal 3 2 4 2 4 3 2 2 4" xfId="22371"/>
    <cellStyle name="Normal 3 2 4 2 4 3 2 3" xfId="22372"/>
    <cellStyle name="Normal 3 2 4 2 4 3 2 3 2" xfId="22373"/>
    <cellStyle name="Normal 3 2 4 2 4 3 2 3 2 2" xfId="22374"/>
    <cellStyle name="Normal 3 2 4 2 4 3 2 3 3" xfId="22375"/>
    <cellStyle name="Normal 3 2 4 2 4 3 2 4" xfId="22376"/>
    <cellStyle name="Normal 3 2 4 2 4 3 2 4 2" xfId="22377"/>
    <cellStyle name="Normal 3 2 4 2 4 3 2 5" xfId="22378"/>
    <cellStyle name="Normal 3 2 4 2 4 3 3" xfId="22379"/>
    <cellStyle name="Normal 3 2 4 2 4 3 3 2" xfId="22380"/>
    <cellStyle name="Normal 3 2 4 2 4 3 3 2 2" xfId="22381"/>
    <cellStyle name="Normal 3 2 4 2 4 3 3 2 2 2" xfId="22382"/>
    <cellStyle name="Normal 3 2 4 2 4 3 3 2 3" xfId="22383"/>
    <cellStyle name="Normal 3 2 4 2 4 3 3 3" xfId="22384"/>
    <cellStyle name="Normal 3 2 4 2 4 3 3 3 2" xfId="22385"/>
    <cellStyle name="Normal 3 2 4 2 4 3 3 4" xfId="22386"/>
    <cellStyle name="Normal 3 2 4 2 4 3 4" xfId="22387"/>
    <cellStyle name="Normal 3 2 4 2 4 3 4 2" xfId="22388"/>
    <cellStyle name="Normal 3 2 4 2 4 3 4 2 2" xfId="22389"/>
    <cellStyle name="Normal 3 2 4 2 4 3 4 2 2 2" xfId="22390"/>
    <cellStyle name="Normal 3 2 4 2 4 3 4 2 3" xfId="22391"/>
    <cellStyle name="Normal 3 2 4 2 4 3 4 3" xfId="22392"/>
    <cellStyle name="Normal 3 2 4 2 4 3 4 3 2" xfId="22393"/>
    <cellStyle name="Normal 3 2 4 2 4 3 4 4" xfId="22394"/>
    <cellStyle name="Normal 3 2 4 2 4 3 5" xfId="22395"/>
    <cellStyle name="Normal 3 2 4 2 4 3 5 2" xfId="22396"/>
    <cellStyle name="Normal 3 2 4 2 4 3 5 2 2" xfId="22397"/>
    <cellStyle name="Normal 3 2 4 2 4 3 5 3" xfId="22398"/>
    <cellStyle name="Normal 3 2 4 2 4 3 6" xfId="22399"/>
    <cellStyle name="Normal 3 2 4 2 4 3 6 2" xfId="22400"/>
    <cellStyle name="Normal 3 2 4 2 4 3 7" xfId="22401"/>
    <cellStyle name="Normal 3 2 4 2 4 3 7 2" xfId="22402"/>
    <cellStyle name="Normal 3 2 4 2 4 3 8" xfId="22403"/>
    <cellStyle name="Normal 3 2 4 2 4 4" xfId="22404"/>
    <cellStyle name="Normal 3 2 4 2 4 4 2" xfId="22405"/>
    <cellStyle name="Normal 3 2 4 2 4 4 2 2" xfId="22406"/>
    <cellStyle name="Normal 3 2 4 2 4 4 2 2 2" xfId="22407"/>
    <cellStyle name="Normal 3 2 4 2 4 4 2 2 2 2" xfId="22408"/>
    <cellStyle name="Normal 3 2 4 2 4 4 2 2 3" xfId="22409"/>
    <cellStyle name="Normal 3 2 4 2 4 4 2 3" xfId="22410"/>
    <cellStyle name="Normal 3 2 4 2 4 4 2 3 2" xfId="22411"/>
    <cellStyle name="Normal 3 2 4 2 4 4 2 4" xfId="22412"/>
    <cellStyle name="Normal 3 2 4 2 4 4 3" xfId="22413"/>
    <cellStyle name="Normal 3 2 4 2 4 4 3 2" xfId="22414"/>
    <cellStyle name="Normal 3 2 4 2 4 4 3 2 2" xfId="22415"/>
    <cellStyle name="Normal 3 2 4 2 4 4 3 3" xfId="22416"/>
    <cellStyle name="Normal 3 2 4 2 4 4 4" xfId="22417"/>
    <cellStyle name="Normal 3 2 4 2 4 4 4 2" xfId="22418"/>
    <cellStyle name="Normal 3 2 4 2 4 4 5" xfId="22419"/>
    <cellStyle name="Normal 3 2 4 2 4 5" xfId="22420"/>
    <cellStyle name="Normal 3 2 4 2 4 5 2" xfId="22421"/>
    <cellStyle name="Normal 3 2 4 2 4 5 2 2" xfId="22422"/>
    <cellStyle name="Normal 3 2 4 2 4 5 2 2 2" xfId="22423"/>
    <cellStyle name="Normal 3 2 4 2 4 5 2 3" xfId="22424"/>
    <cellStyle name="Normal 3 2 4 2 4 5 3" xfId="22425"/>
    <cellStyle name="Normal 3 2 4 2 4 5 3 2" xfId="22426"/>
    <cellStyle name="Normal 3 2 4 2 4 5 4" xfId="22427"/>
    <cellStyle name="Normal 3 2 4 2 4 6" xfId="22428"/>
    <cellStyle name="Normal 3 2 4 2 4 6 2" xfId="22429"/>
    <cellStyle name="Normal 3 2 4 2 4 6 2 2" xfId="22430"/>
    <cellStyle name="Normal 3 2 4 2 4 6 2 2 2" xfId="22431"/>
    <cellStyle name="Normal 3 2 4 2 4 6 2 3" xfId="22432"/>
    <cellStyle name="Normal 3 2 4 2 4 6 3" xfId="22433"/>
    <cellStyle name="Normal 3 2 4 2 4 6 3 2" xfId="22434"/>
    <cellStyle name="Normal 3 2 4 2 4 6 4" xfId="22435"/>
    <cellStyle name="Normal 3 2 4 2 4 7" xfId="22436"/>
    <cellStyle name="Normal 3 2 4 2 4 7 2" xfId="22437"/>
    <cellStyle name="Normal 3 2 4 2 4 7 2 2" xfId="22438"/>
    <cellStyle name="Normal 3 2 4 2 4 7 3" xfId="22439"/>
    <cellStyle name="Normal 3 2 4 2 4 8" xfId="22440"/>
    <cellStyle name="Normal 3 2 4 2 4 8 2" xfId="22441"/>
    <cellStyle name="Normal 3 2 4 2 4 9" xfId="22442"/>
    <cellStyle name="Normal 3 2 4 2 4 9 2" xfId="22443"/>
    <cellStyle name="Normal 3 2 4 2 5" xfId="22444"/>
    <cellStyle name="Normal 3 2 4 2 5 2" xfId="22445"/>
    <cellStyle name="Normal 3 2 4 2 5 2 2" xfId="22446"/>
    <cellStyle name="Normal 3 2 4 2 5 2 2 2" xfId="22447"/>
    <cellStyle name="Normal 3 2 4 2 5 2 2 2 2" xfId="22448"/>
    <cellStyle name="Normal 3 2 4 2 5 2 2 2 2 2" xfId="22449"/>
    <cellStyle name="Normal 3 2 4 2 5 2 2 2 2 2 2" xfId="22450"/>
    <cellStyle name="Normal 3 2 4 2 5 2 2 2 2 3" xfId="22451"/>
    <cellStyle name="Normal 3 2 4 2 5 2 2 2 3" xfId="22452"/>
    <cellStyle name="Normal 3 2 4 2 5 2 2 2 3 2" xfId="22453"/>
    <cellStyle name="Normal 3 2 4 2 5 2 2 2 4" xfId="22454"/>
    <cellStyle name="Normal 3 2 4 2 5 2 2 3" xfId="22455"/>
    <cellStyle name="Normal 3 2 4 2 5 2 2 3 2" xfId="22456"/>
    <cellStyle name="Normal 3 2 4 2 5 2 2 3 2 2" xfId="22457"/>
    <cellStyle name="Normal 3 2 4 2 5 2 2 3 3" xfId="22458"/>
    <cellStyle name="Normal 3 2 4 2 5 2 2 4" xfId="22459"/>
    <cellStyle name="Normal 3 2 4 2 5 2 2 4 2" xfId="22460"/>
    <cellStyle name="Normal 3 2 4 2 5 2 2 5" xfId="22461"/>
    <cellStyle name="Normal 3 2 4 2 5 2 3" xfId="22462"/>
    <cellStyle name="Normal 3 2 4 2 5 2 3 2" xfId="22463"/>
    <cellStyle name="Normal 3 2 4 2 5 2 3 2 2" xfId="22464"/>
    <cellStyle name="Normal 3 2 4 2 5 2 3 2 2 2" xfId="22465"/>
    <cellStyle name="Normal 3 2 4 2 5 2 3 2 3" xfId="22466"/>
    <cellStyle name="Normal 3 2 4 2 5 2 3 3" xfId="22467"/>
    <cellStyle name="Normal 3 2 4 2 5 2 3 3 2" xfId="22468"/>
    <cellStyle name="Normal 3 2 4 2 5 2 3 4" xfId="22469"/>
    <cellStyle name="Normal 3 2 4 2 5 2 4" xfId="22470"/>
    <cellStyle name="Normal 3 2 4 2 5 2 4 2" xfId="22471"/>
    <cellStyle name="Normal 3 2 4 2 5 2 4 2 2" xfId="22472"/>
    <cellStyle name="Normal 3 2 4 2 5 2 4 2 2 2" xfId="22473"/>
    <cellStyle name="Normal 3 2 4 2 5 2 4 2 3" xfId="22474"/>
    <cellStyle name="Normal 3 2 4 2 5 2 4 3" xfId="22475"/>
    <cellStyle name="Normal 3 2 4 2 5 2 4 3 2" xfId="22476"/>
    <cellStyle name="Normal 3 2 4 2 5 2 4 4" xfId="22477"/>
    <cellStyle name="Normal 3 2 4 2 5 2 5" xfId="22478"/>
    <cellStyle name="Normal 3 2 4 2 5 2 5 2" xfId="22479"/>
    <cellStyle name="Normal 3 2 4 2 5 2 5 2 2" xfId="22480"/>
    <cellStyle name="Normal 3 2 4 2 5 2 5 3" xfId="22481"/>
    <cellStyle name="Normal 3 2 4 2 5 2 6" xfId="22482"/>
    <cellStyle name="Normal 3 2 4 2 5 2 6 2" xfId="22483"/>
    <cellStyle name="Normal 3 2 4 2 5 2 7" xfId="22484"/>
    <cellStyle name="Normal 3 2 4 2 5 2 7 2" xfId="22485"/>
    <cellStyle name="Normal 3 2 4 2 5 2 8" xfId="22486"/>
    <cellStyle name="Normal 3 2 4 2 5 3" xfId="22487"/>
    <cellStyle name="Normal 3 2 4 2 5 3 2" xfId="22488"/>
    <cellStyle name="Normal 3 2 4 2 5 3 2 2" xfId="22489"/>
    <cellStyle name="Normal 3 2 4 2 5 3 2 2 2" xfId="22490"/>
    <cellStyle name="Normal 3 2 4 2 5 3 2 2 2 2" xfId="22491"/>
    <cellStyle name="Normal 3 2 4 2 5 3 2 2 3" xfId="22492"/>
    <cellStyle name="Normal 3 2 4 2 5 3 2 3" xfId="22493"/>
    <cellStyle name="Normal 3 2 4 2 5 3 2 3 2" xfId="22494"/>
    <cellStyle name="Normal 3 2 4 2 5 3 2 4" xfId="22495"/>
    <cellStyle name="Normal 3 2 4 2 5 3 3" xfId="22496"/>
    <cellStyle name="Normal 3 2 4 2 5 3 3 2" xfId="22497"/>
    <cellStyle name="Normal 3 2 4 2 5 3 3 2 2" xfId="22498"/>
    <cellStyle name="Normal 3 2 4 2 5 3 3 3" xfId="22499"/>
    <cellStyle name="Normal 3 2 4 2 5 3 4" xfId="22500"/>
    <cellStyle name="Normal 3 2 4 2 5 3 4 2" xfId="22501"/>
    <cellStyle name="Normal 3 2 4 2 5 3 5" xfId="22502"/>
    <cellStyle name="Normal 3 2 4 2 5 4" xfId="22503"/>
    <cellStyle name="Normal 3 2 4 2 5 4 2" xfId="22504"/>
    <cellStyle name="Normal 3 2 4 2 5 4 2 2" xfId="22505"/>
    <cellStyle name="Normal 3 2 4 2 5 4 2 2 2" xfId="22506"/>
    <cellStyle name="Normal 3 2 4 2 5 4 2 3" xfId="22507"/>
    <cellStyle name="Normal 3 2 4 2 5 4 3" xfId="22508"/>
    <cellStyle name="Normal 3 2 4 2 5 4 3 2" xfId="22509"/>
    <cellStyle name="Normal 3 2 4 2 5 4 4" xfId="22510"/>
    <cellStyle name="Normal 3 2 4 2 5 5" xfId="22511"/>
    <cellStyle name="Normal 3 2 4 2 5 5 2" xfId="22512"/>
    <cellStyle name="Normal 3 2 4 2 5 5 2 2" xfId="22513"/>
    <cellStyle name="Normal 3 2 4 2 5 5 2 2 2" xfId="22514"/>
    <cellStyle name="Normal 3 2 4 2 5 5 2 3" xfId="22515"/>
    <cellStyle name="Normal 3 2 4 2 5 5 3" xfId="22516"/>
    <cellStyle name="Normal 3 2 4 2 5 5 3 2" xfId="22517"/>
    <cellStyle name="Normal 3 2 4 2 5 5 4" xfId="22518"/>
    <cellStyle name="Normal 3 2 4 2 5 6" xfId="22519"/>
    <cellStyle name="Normal 3 2 4 2 5 6 2" xfId="22520"/>
    <cellStyle name="Normal 3 2 4 2 5 6 2 2" xfId="22521"/>
    <cellStyle name="Normal 3 2 4 2 5 6 3" xfId="22522"/>
    <cellStyle name="Normal 3 2 4 2 5 7" xfId="22523"/>
    <cellStyle name="Normal 3 2 4 2 5 7 2" xfId="22524"/>
    <cellStyle name="Normal 3 2 4 2 5 8" xfId="22525"/>
    <cellStyle name="Normal 3 2 4 2 5 8 2" xfId="22526"/>
    <cellStyle name="Normal 3 2 4 2 5 9" xfId="22527"/>
    <cellStyle name="Normal 3 2 4 2 6" xfId="22528"/>
    <cellStyle name="Normal 3 2 4 2 6 2" xfId="22529"/>
    <cellStyle name="Normal 3 2 4 2 6 2 2" xfId="22530"/>
    <cellStyle name="Normal 3 2 4 2 6 2 2 2" xfId="22531"/>
    <cellStyle name="Normal 3 2 4 2 6 2 2 2 2" xfId="22532"/>
    <cellStyle name="Normal 3 2 4 2 6 2 2 2 2 2" xfId="22533"/>
    <cellStyle name="Normal 3 2 4 2 6 2 2 2 3" xfId="22534"/>
    <cellStyle name="Normal 3 2 4 2 6 2 2 3" xfId="22535"/>
    <cellStyle name="Normal 3 2 4 2 6 2 2 3 2" xfId="22536"/>
    <cellStyle name="Normal 3 2 4 2 6 2 2 4" xfId="22537"/>
    <cellStyle name="Normal 3 2 4 2 6 2 3" xfId="22538"/>
    <cellStyle name="Normal 3 2 4 2 6 2 3 2" xfId="22539"/>
    <cellStyle name="Normal 3 2 4 2 6 2 3 2 2" xfId="22540"/>
    <cellStyle name="Normal 3 2 4 2 6 2 3 3" xfId="22541"/>
    <cellStyle name="Normal 3 2 4 2 6 2 4" xfId="22542"/>
    <cellStyle name="Normal 3 2 4 2 6 2 4 2" xfId="22543"/>
    <cellStyle name="Normal 3 2 4 2 6 2 5" xfId="22544"/>
    <cellStyle name="Normal 3 2 4 2 6 3" xfId="22545"/>
    <cellStyle name="Normal 3 2 4 2 6 3 2" xfId="22546"/>
    <cellStyle name="Normal 3 2 4 2 6 3 2 2" xfId="22547"/>
    <cellStyle name="Normal 3 2 4 2 6 3 2 2 2" xfId="22548"/>
    <cellStyle name="Normal 3 2 4 2 6 3 2 3" xfId="22549"/>
    <cellStyle name="Normal 3 2 4 2 6 3 3" xfId="22550"/>
    <cellStyle name="Normal 3 2 4 2 6 3 3 2" xfId="22551"/>
    <cellStyle name="Normal 3 2 4 2 6 3 4" xfId="22552"/>
    <cellStyle name="Normal 3 2 4 2 6 4" xfId="22553"/>
    <cellStyle name="Normal 3 2 4 2 6 4 2" xfId="22554"/>
    <cellStyle name="Normal 3 2 4 2 6 4 2 2" xfId="22555"/>
    <cellStyle name="Normal 3 2 4 2 6 4 2 2 2" xfId="22556"/>
    <cellStyle name="Normal 3 2 4 2 6 4 2 3" xfId="22557"/>
    <cellStyle name="Normal 3 2 4 2 6 4 3" xfId="22558"/>
    <cellStyle name="Normal 3 2 4 2 6 4 3 2" xfId="22559"/>
    <cellStyle name="Normal 3 2 4 2 6 4 4" xfId="22560"/>
    <cellStyle name="Normal 3 2 4 2 6 5" xfId="22561"/>
    <cellStyle name="Normal 3 2 4 2 6 5 2" xfId="22562"/>
    <cellStyle name="Normal 3 2 4 2 6 5 2 2" xfId="22563"/>
    <cellStyle name="Normal 3 2 4 2 6 5 3" xfId="22564"/>
    <cellStyle name="Normal 3 2 4 2 6 6" xfId="22565"/>
    <cellStyle name="Normal 3 2 4 2 6 6 2" xfId="22566"/>
    <cellStyle name="Normal 3 2 4 2 6 7" xfId="22567"/>
    <cellStyle name="Normal 3 2 4 2 6 7 2" xfId="22568"/>
    <cellStyle name="Normal 3 2 4 2 6 8" xfId="22569"/>
    <cellStyle name="Normal 3 2 4 2 7" xfId="22570"/>
    <cellStyle name="Normal 3 2 4 2 7 2" xfId="22571"/>
    <cellStyle name="Normal 3 2 4 2 7 2 2" xfId="22572"/>
    <cellStyle name="Normal 3 2 4 2 7 2 2 2" xfId="22573"/>
    <cellStyle name="Normal 3 2 4 2 7 2 2 2 2" xfId="22574"/>
    <cellStyle name="Normal 3 2 4 2 7 2 2 2 2 2" xfId="22575"/>
    <cellStyle name="Normal 3 2 4 2 7 2 2 2 3" xfId="22576"/>
    <cellStyle name="Normal 3 2 4 2 7 2 2 3" xfId="22577"/>
    <cellStyle name="Normal 3 2 4 2 7 2 2 3 2" xfId="22578"/>
    <cellStyle name="Normal 3 2 4 2 7 2 2 4" xfId="22579"/>
    <cellStyle name="Normal 3 2 4 2 7 2 3" xfId="22580"/>
    <cellStyle name="Normal 3 2 4 2 7 2 3 2" xfId="22581"/>
    <cellStyle name="Normal 3 2 4 2 7 2 3 2 2" xfId="22582"/>
    <cellStyle name="Normal 3 2 4 2 7 2 3 3" xfId="22583"/>
    <cellStyle name="Normal 3 2 4 2 7 2 4" xfId="22584"/>
    <cellStyle name="Normal 3 2 4 2 7 2 4 2" xfId="22585"/>
    <cellStyle name="Normal 3 2 4 2 7 2 5" xfId="22586"/>
    <cellStyle name="Normal 3 2 4 2 7 3" xfId="22587"/>
    <cellStyle name="Normal 3 2 4 2 7 3 2" xfId="22588"/>
    <cellStyle name="Normal 3 2 4 2 7 3 2 2" xfId="22589"/>
    <cellStyle name="Normal 3 2 4 2 7 3 2 2 2" xfId="22590"/>
    <cellStyle name="Normal 3 2 4 2 7 3 2 3" xfId="22591"/>
    <cellStyle name="Normal 3 2 4 2 7 3 3" xfId="22592"/>
    <cellStyle name="Normal 3 2 4 2 7 3 3 2" xfId="22593"/>
    <cellStyle name="Normal 3 2 4 2 7 3 4" xfId="22594"/>
    <cellStyle name="Normal 3 2 4 2 7 4" xfId="22595"/>
    <cellStyle name="Normal 3 2 4 2 7 4 2" xfId="22596"/>
    <cellStyle name="Normal 3 2 4 2 7 4 2 2" xfId="22597"/>
    <cellStyle name="Normal 3 2 4 2 7 4 3" xfId="22598"/>
    <cellStyle name="Normal 3 2 4 2 7 5" xfId="22599"/>
    <cellStyle name="Normal 3 2 4 2 7 5 2" xfId="22600"/>
    <cellStyle name="Normal 3 2 4 2 7 6" xfId="22601"/>
    <cellStyle name="Normal 3 2 4 2 8" xfId="22602"/>
    <cellStyle name="Normal 3 2 4 2 8 2" xfId="22603"/>
    <cellStyle name="Normal 3 2 4 2 8 2 2" xfId="22604"/>
    <cellStyle name="Normal 3 2 4 2 8 2 2 2" xfId="22605"/>
    <cellStyle name="Normal 3 2 4 2 8 2 2 2 2" xfId="22606"/>
    <cellStyle name="Normal 3 2 4 2 8 2 2 2 2 2" xfId="22607"/>
    <cellStyle name="Normal 3 2 4 2 8 2 2 2 3" xfId="22608"/>
    <cellStyle name="Normal 3 2 4 2 8 2 2 3" xfId="22609"/>
    <cellStyle name="Normal 3 2 4 2 8 2 2 3 2" xfId="22610"/>
    <cellStyle name="Normal 3 2 4 2 8 2 2 4" xfId="22611"/>
    <cellStyle name="Normal 3 2 4 2 8 2 3" xfId="22612"/>
    <cellStyle name="Normal 3 2 4 2 8 2 3 2" xfId="22613"/>
    <cellStyle name="Normal 3 2 4 2 8 2 3 2 2" xfId="22614"/>
    <cellStyle name="Normal 3 2 4 2 8 2 3 3" xfId="22615"/>
    <cellStyle name="Normal 3 2 4 2 8 2 4" xfId="22616"/>
    <cellStyle name="Normal 3 2 4 2 8 2 4 2" xfId="22617"/>
    <cellStyle name="Normal 3 2 4 2 8 2 5" xfId="22618"/>
    <cellStyle name="Normal 3 2 4 2 8 3" xfId="22619"/>
    <cellStyle name="Normal 3 2 4 2 8 3 2" xfId="22620"/>
    <cellStyle name="Normal 3 2 4 2 8 3 2 2" xfId="22621"/>
    <cellStyle name="Normal 3 2 4 2 8 3 2 2 2" xfId="22622"/>
    <cellStyle name="Normal 3 2 4 2 8 3 2 3" xfId="22623"/>
    <cellStyle name="Normal 3 2 4 2 8 3 3" xfId="22624"/>
    <cellStyle name="Normal 3 2 4 2 8 3 3 2" xfId="22625"/>
    <cellStyle name="Normal 3 2 4 2 8 3 4" xfId="22626"/>
    <cellStyle name="Normal 3 2 4 2 8 4" xfId="22627"/>
    <cellStyle name="Normal 3 2 4 2 8 4 2" xfId="22628"/>
    <cellStyle name="Normal 3 2 4 2 8 4 2 2" xfId="22629"/>
    <cellStyle name="Normal 3 2 4 2 8 4 3" xfId="22630"/>
    <cellStyle name="Normal 3 2 4 2 8 5" xfId="22631"/>
    <cellStyle name="Normal 3 2 4 2 8 5 2" xfId="22632"/>
    <cellStyle name="Normal 3 2 4 2 8 6" xfId="22633"/>
    <cellStyle name="Normal 3 2 4 2 9" xfId="22634"/>
    <cellStyle name="Normal 3 2 4 2 9 2" xfId="22635"/>
    <cellStyle name="Normal 3 2 4 2 9 2 2" xfId="22636"/>
    <cellStyle name="Normal 3 2 4 2 9 2 2 2" xfId="22637"/>
    <cellStyle name="Normal 3 2 4 2 9 2 2 2 2" xfId="22638"/>
    <cellStyle name="Normal 3 2 4 2 9 2 2 3" xfId="22639"/>
    <cellStyle name="Normal 3 2 4 2 9 2 3" xfId="22640"/>
    <cellStyle name="Normal 3 2 4 2 9 2 3 2" xfId="22641"/>
    <cellStyle name="Normal 3 2 4 2 9 2 4" xfId="22642"/>
    <cellStyle name="Normal 3 2 4 2 9 3" xfId="22643"/>
    <cellStyle name="Normal 3 2 4 2 9 3 2" xfId="22644"/>
    <cellStyle name="Normal 3 2 4 2 9 3 2 2" xfId="22645"/>
    <cellStyle name="Normal 3 2 4 2 9 3 3" xfId="22646"/>
    <cellStyle name="Normal 3 2 4 2 9 4" xfId="22647"/>
    <cellStyle name="Normal 3 2 4 2 9 4 2" xfId="22648"/>
    <cellStyle name="Normal 3 2 4 2 9 5" xfId="22649"/>
    <cellStyle name="Normal 3 2 4 3" xfId="22650"/>
    <cellStyle name="Normal 3 2 4 3 10" xfId="22651"/>
    <cellStyle name="Normal 3 2 4 3 2" xfId="22652"/>
    <cellStyle name="Normal 3 2 4 3 2 2" xfId="22653"/>
    <cellStyle name="Normal 3 2 4 3 2 2 2" xfId="22654"/>
    <cellStyle name="Normal 3 2 4 3 2 2 2 2" xfId="22655"/>
    <cellStyle name="Normal 3 2 4 3 2 2 2 2 2" xfId="22656"/>
    <cellStyle name="Normal 3 2 4 3 2 2 2 2 2 2" xfId="22657"/>
    <cellStyle name="Normal 3 2 4 3 2 2 2 2 2 2 2" xfId="22658"/>
    <cellStyle name="Normal 3 2 4 3 2 2 2 2 2 3" xfId="22659"/>
    <cellStyle name="Normal 3 2 4 3 2 2 2 2 3" xfId="22660"/>
    <cellStyle name="Normal 3 2 4 3 2 2 2 2 3 2" xfId="22661"/>
    <cellStyle name="Normal 3 2 4 3 2 2 2 2 4" xfId="22662"/>
    <cellStyle name="Normal 3 2 4 3 2 2 2 3" xfId="22663"/>
    <cellStyle name="Normal 3 2 4 3 2 2 2 3 2" xfId="22664"/>
    <cellStyle name="Normal 3 2 4 3 2 2 2 3 2 2" xfId="22665"/>
    <cellStyle name="Normal 3 2 4 3 2 2 2 3 3" xfId="22666"/>
    <cellStyle name="Normal 3 2 4 3 2 2 2 4" xfId="22667"/>
    <cellStyle name="Normal 3 2 4 3 2 2 2 4 2" xfId="22668"/>
    <cellStyle name="Normal 3 2 4 3 2 2 2 5" xfId="22669"/>
    <cellStyle name="Normal 3 2 4 3 2 2 3" xfId="22670"/>
    <cellStyle name="Normal 3 2 4 3 2 2 3 2" xfId="22671"/>
    <cellStyle name="Normal 3 2 4 3 2 2 3 2 2" xfId="22672"/>
    <cellStyle name="Normal 3 2 4 3 2 2 3 2 2 2" xfId="22673"/>
    <cellStyle name="Normal 3 2 4 3 2 2 3 2 3" xfId="22674"/>
    <cellStyle name="Normal 3 2 4 3 2 2 3 3" xfId="22675"/>
    <cellStyle name="Normal 3 2 4 3 2 2 3 3 2" xfId="22676"/>
    <cellStyle name="Normal 3 2 4 3 2 2 3 4" xfId="22677"/>
    <cellStyle name="Normal 3 2 4 3 2 2 4" xfId="22678"/>
    <cellStyle name="Normal 3 2 4 3 2 2 4 2" xfId="22679"/>
    <cellStyle name="Normal 3 2 4 3 2 2 4 2 2" xfId="22680"/>
    <cellStyle name="Normal 3 2 4 3 2 2 4 2 2 2" xfId="22681"/>
    <cellStyle name="Normal 3 2 4 3 2 2 4 2 3" xfId="22682"/>
    <cellStyle name="Normal 3 2 4 3 2 2 4 3" xfId="22683"/>
    <cellStyle name="Normal 3 2 4 3 2 2 4 3 2" xfId="22684"/>
    <cellStyle name="Normal 3 2 4 3 2 2 4 4" xfId="22685"/>
    <cellStyle name="Normal 3 2 4 3 2 2 5" xfId="22686"/>
    <cellStyle name="Normal 3 2 4 3 2 2 5 2" xfId="22687"/>
    <cellStyle name="Normal 3 2 4 3 2 2 5 2 2" xfId="22688"/>
    <cellStyle name="Normal 3 2 4 3 2 2 5 3" xfId="22689"/>
    <cellStyle name="Normal 3 2 4 3 2 2 6" xfId="22690"/>
    <cellStyle name="Normal 3 2 4 3 2 2 6 2" xfId="22691"/>
    <cellStyle name="Normal 3 2 4 3 2 2 7" xfId="22692"/>
    <cellStyle name="Normal 3 2 4 3 2 2 7 2" xfId="22693"/>
    <cellStyle name="Normal 3 2 4 3 2 2 8" xfId="22694"/>
    <cellStyle name="Normal 3 2 4 3 2 3" xfId="22695"/>
    <cellStyle name="Normal 3 2 4 3 2 3 2" xfId="22696"/>
    <cellStyle name="Normal 3 2 4 3 2 3 2 2" xfId="22697"/>
    <cellStyle name="Normal 3 2 4 3 2 3 2 2 2" xfId="22698"/>
    <cellStyle name="Normal 3 2 4 3 2 3 2 2 2 2" xfId="22699"/>
    <cellStyle name="Normal 3 2 4 3 2 3 2 2 3" xfId="22700"/>
    <cellStyle name="Normal 3 2 4 3 2 3 2 3" xfId="22701"/>
    <cellStyle name="Normal 3 2 4 3 2 3 2 3 2" xfId="22702"/>
    <cellStyle name="Normal 3 2 4 3 2 3 2 4" xfId="22703"/>
    <cellStyle name="Normal 3 2 4 3 2 3 3" xfId="22704"/>
    <cellStyle name="Normal 3 2 4 3 2 3 3 2" xfId="22705"/>
    <cellStyle name="Normal 3 2 4 3 2 3 3 2 2" xfId="22706"/>
    <cellStyle name="Normal 3 2 4 3 2 3 3 3" xfId="22707"/>
    <cellStyle name="Normal 3 2 4 3 2 3 4" xfId="22708"/>
    <cellStyle name="Normal 3 2 4 3 2 3 4 2" xfId="22709"/>
    <cellStyle name="Normal 3 2 4 3 2 3 5" xfId="22710"/>
    <cellStyle name="Normal 3 2 4 3 2 4" xfId="22711"/>
    <cellStyle name="Normal 3 2 4 3 2 4 2" xfId="22712"/>
    <cellStyle name="Normal 3 2 4 3 2 4 2 2" xfId="22713"/>
    <cellStyle name="Normal 3 2 4 3 2 4 2 2 2" xfId="22714"/>
    <cellStyle name="Normal 3 2 4 3 2 4 2 3" xfId="22715"/>
    <cellStyle name="Normal 3 2 4 3 2 4 3" xfId="22716"/>
    <cellStyle name="Normal 3 2 4 3 2 4 3 2" xfId="22717"/>
    <cellStyle name="Normal 3 2 4 3 2 4 4" xfId="22718"/>
    <cellStyle name="Normal 3 2 4 3 2 5" xfId="22719"/>
    <cellStyle name="Normal 3 2 4 3 2 5 2" xfId="22720"/>
    <cellStyle name="Normal 3 2 4 3 2 5 2 2" xfId="22721"/>
    <cellStyle name="Normal 3 2 4 3 2 5 2 2 2" xfId="22722"/>
    <cellStyle name="Normal 3 2 4 3 2 5 2 3" xfId="22723"/>
    <cellStyle name="Normal 3 2 4 3 2 5 3" xfId="22724"/>
    <cellStyle name="Normal 3 2 4 3 2 5 3 2" xfId="22725"/>
    <cellStyle name="Normal 3 2 4 3 2 5 4" xfId="22726"/>
    <cellStyle name="Normal 3 2 4 3 2 6" xfId="22727"/>
    <cellStyle name="Normal 3 2 4 3 2 6 2" xfId="22728"/>
    <cellStyle name="Normal 3 2 4 3 2 6 2 2" xfId="22729"/>
    <cellStyle name="Normal 3 2 4 3 2 6 3" xfId="22730"/>
    <cellStyle name="Normal 3 2 4 3 2 7" xfId="22731"/>
    <cellStyle name="Normal 3 2 4 3 2 7 2" xfId="22732"/>
    <cellStyle name="Normal 3 2 4 3 2 8" xfId="22733"/>
    <cellStyle name="Normal 3 2 4 3 2 8 2" xfId="22734"/>
    <cellStyle name="Normal 3 2 4 3 2 9" xfId="22735"/>
    <cellStyle name="Normal 3 2 4 3 3" xfId="22736"/>
    <cellStyle name="Normal 3 2 4 3 3 2" xfId="22737"/>
    <cellStyle name="Normal 3 2 4 3 3 2 2" xfId="22738"/>
    <cellStyle name="Normal 3 2 4 3 3 2 2 2" xfId="22739"/>
    <cellStyle name="Normal 3 2 4 3 3 2 2 2 2" xfId="22740"/>
    <cellStyle name="Normal 3 2 4 3 3 2 2 2 2 2" xfId="22741"/>
    <cellStyle name="Normal 3 2 4 3 3 2 2 2 3" xfId="22742"/>
    <cellStyle name="Normal 3 2 4 3 3 2 2 3" xfId="22743"/>
    <cellStyle name="Normal 3 2 4 3 3 2 2 3 2" xfId="22744"/>
    <cellStyle name="Normal 3 2 4 3 3 2 2 4" xfId="22745"/>
    <cellStyle name="Normal 3 2 4 3 3 2 3" xfId="22746"/>
    <cellStyle name="Normal 3 2 4 3 3 2 3 2" xfId="22747"/>
    <cellStyle name="Normal 3 2 4 3 3 2 3 2 2" xfId="22748"/>
    <cellStyle name="Normal 3 2 4 3 3 2 3 3" xfId="22749"/>
    <cellStyle name="Normal 3 2 4 3 3 2 4" xfId="22750"/>
    <cellStyle name="Normal 3 2 4 3 3 2 4 2" xfId="22751"/>
    <cellStyle name="Normal 3 2 4 3 3 2 5" xfId="22752"/>
    <cellStyle name="Normal 3 2 4 3 3 3" xfId="22753"/>
    <cellStyle name="Normal 3 2 4 3 3 3 2" xfId="22754"/>
    <cellStyle name="Normal 3 2 4 3 3 3 2 2" xfId="22755"/>
    <cellStyle name="Normal 3 2 4 3 3 3 2 2 2" xfId="22756"/>
    <cellStyle name="Normal 3 2 4 3 3 3 2 3" xfId="22757"/>
    <cellStyle name="Normal 3 2 4 3 3 3 3" xfId="22758"/>
    <cellStyle name="Normal 3 2 4 3 3 3 3 2" xfId="22759"/>
    <cellStyle name="Normal 3 2 4 3 3 3 4" xfId="22760"/>
    <cellStyle name="Normal 3 2 4 3 3 4" xfId="22761"/>
    <cellStyle name="Normal 3 2 4 3 3 4 2" xfId="22762"/>
    <cellStyle name="Normal 3 2 4 3 3 4 2 2" xfId="22763"/>
    <cellStyle name="Normal 3 2 4 3 3 4 2 2 2" xfId="22764"/>
    <cellStyle name="Normal 3 2 4 3 3 4 2 3" xfId="22765"/>
    <cellStyle name="Normal 3 2 4 3 3 4 3" xfId="22766"/>
    <cellStyle name="Normal 3 2 4 3 3 4 3 2" xfId="22767"/>
    <cellStyle name="Normal 3 2 4 3 3 4 4" xfId="22768"/>
    <cellStyle name="Normal 3 2 4 3 3 5" xfId="22769"/>
    <cellStyle name="Normal 3 2 4 3 3 5 2" xfId="22770"/>
    <cellStyle name="Normal 3 2 4 3 3 5 2 2" xfId="22771"/>
    <cellStyle name="Normal 3 2 4 3 3 5 3" xfId="22772"/>
    <cellStyle name="Normal 3 2 4 3 3 6" xfId="22773"/>
    <cellStyle name="Normal 3 2 4 3 3 6 2" xfId="22774"/>
    <cellStyle name="Normal 3 2 4 3 3 7" xfId="22775"/>
    <cellStyle name="Normal 3 2 4 3 3 7 2" xfId="22776"/>
    <cellStyle name="Normal 3 2 4 3 3 8" xfId="22777"/>
    <cellStyle name="Normal 3 2 4 3 4" xfId="22778"/>
    <cellStyle name="Normal 3 2 4 3 4 2" xfId="22779"/>
    <cellStyle name="Normal 3 2 4 3 4 2 2" xfId="22780"/>
    <cellStyle name="Normal 3 2 4 3 4 2 2 2" xfId="22781"/>
    <cellStyle name="Normal 3 2 4 3 4 2 2 2 2" xfId="22782"/>
    <cellStyle name="Normal 3 2 4 3 4 2 2 3" xfId="22783"/>
    <cellStyle name="Normal 3 2 4 3 4 2 3" xfId="22784"/>
    <cellStyle name="Normal 3 2 4 3 4 2 3 2" xfId="22785"/>
    <cellStyle name="Normal 3 2 4 3 4 2 4" xfId="22786"/>
    <cellStyle name="Normal 3 2 4 3 4 3" xfId="22787"/>
    <cellStyle name="Normal 3 2 4 3 4 3 2" xfId="22788"/>
    <cellStyle name="Normal 3 2 4 3 4 3 2 2" xfId="22789"/>
    <cellStyle name="Normal 3 2 4 3 4 3 3" xfId="22790"/>
    <cellStyle name="Normal 3 2 4 3 4 4" xfId="22791"/>
    <cellStyle name="Normal 3 2 4 3 4 4 2" xfId="22792"/>
    <cellStyle name="Normal 3 2 4 3 4 5" xfId="22793"/>
    <cellStyle name="Normal 3 2 4 3 5" xfId="22794"/>
    <cellStyle name="Normal 3 2 4 3 5 2" xfId="22795"/>
    <cellStyle name="Normal 3 2 4 3 5 2 2" xfId="22796"/>
    <cellStyle name="Normal 3 2 4 3 5 2 2 2" xfId="22797"/>
    <cellStyle name="Normal 3 2 4 3 5 2 3" xfId="22798"/>
    <cellStyle name="Normal 3 2 4 3 5 3" xfId="22799"/>
    <cellStyle name="Normal 3 2 4 3 5 3 2" xfId="22800"/>
    <cellStyle name="Normal 3 2 4 3 5 4" xfId="22801"/>
    <cellStyle name="Normal 3 2 4 3 6" xfId="22802"/>
    <cellStyle name="Normal 3 2 4 3 6 2" xfId="22803"/>
    <cellStyle name="Normal 3 2 4 3 6 2 2" xfId="22804"/>
    <cellStyle name="Normal 3 2 4 3 6 2 2 2" xfId="22805"/>
    <cellStyle name="Normal 3 2 4 3 6 2 3" xfId="22806"/>
    <cellStyle name="Normal 3 2 4 3 6 3" xfId="22807"/>
    <cellStyle name="Normal 3 2 4 3 6 3 2" xfId="22808"/>
    <cellStyle name="Normal 3 2 4 3 6 4" xfId="22809"/>
    <cellStyle name="Normal 3 2 4 3 7" xfId="22810"/>
    <cellStyle name="Normal 3 2 4 3 7 2" xfId="22811"/>
    <cellStyle name="Normal 3 2 4 3 7 2 2" xfId="22812"/>
    <cellStyle name="Normal 3 2 4 3 7 3" xfId="22813"/>
    <cellStyle name="Normal 3 2 4 3 8" xfId="22814"/>
    <cellStyle name="Normal 3 2 4 3 8 2" xfId="22815"/>
    <cellStyle name="Normal 3 2 4 3 9" xfId="22816"/>
    <cellStyle name="Normal 3 2 4 3 9 2" xfId="22817"/>
    <cellStyle name="Normal 3 2 4 4" xfId="22818"/>
    <cellStyle name="Normal 3 2 4 4 10" xfId="22819"/>
    <cellStyle name="Normal 3 2 4 4 2" xfId="22820"/>
    <cellStyle name="Normal 3 2 4 4 2 2" xfId="22821"/>
    <cellStyle name="Normal 3 2 4 4 2 2 2" xfId="22822"/>
    <cellStyle name="Normal 3 2 4 4 2 2 2 2" xfId="22823"/>
    <cellStyle name="Normal 3 2 4 4 2 2 2 2 2" xfId="22824"/>
    <cellStyle name="Normal 3 2 4 4 2 2 2 2 2 2" xfId="22825"/>
    <cellStyle name="Normal 3 2 4 4 2 2 2 2 2 2 2" xfId="22826"/>
    <cellStyle name="Normal 3 2 4 4 2 2 2 2 2 3" xfId="22827"/>
    <cellStyle name="Normal 3 2 4 4 2 2 2 2 3" xfId="22828"/>
    <cellStyle name="Normal 3 2 4 4 2 2 2 2 3 2" xfId="22829"/>
    <cellStyle name="Normal 3 2 4 4 2 2 2 2 4" xfId="22830"/>
    <cellStyle name="Normal 3 2 4 4 2 2 2 3" xfId="22831"/>
    <cellStyle name="Normal 3 2 4 4 2 2 2 3 2" xfId="22832"/>
    <cellStyle name="Normal 3 2 4 4 2 2 2 3 2 2" xfId="22833"/>
    <cellStyle name="Normal 3 2 4 4 2 2 2 3 3" xfId="22834"/>
    <cellStyle name="Normal 3 2 4 4 2 2 2 4" xfId="22835"/>
    <cellStyle name="Normal 3 2 4 4 2 2 2 4 2" xfId="22836"/>
    <cellStyle name="Normal 3 2 4 4 2 2 2 5" xfId="22837"/>
    <cellStyle name="Normal 3 2 4 4 2 2 3" xfId="22838"/>
    <cellStyle name="Normal 3 2 4 4 2 2 3 2" xfId="22839"/>
    <cellStyle name="Normal 3 2 4 4 2 2 3 2 2" xfId="22840"/>
    <cellStyle name="Normal 3 2 4 4 2 2 3 2 2 2" xfId="22841"/>
    <cellStyle name="Normal 3 2 4 4 2 2 3 2 3" xfId="22842"/>
    <cellStyle name="Normal 3 2 4 4 2 2 3 3" xfId="22843"/>
    <cellStyle name="Normal 3 2 4 4 2 2 3 3 2" xfId="22844"/>
    <cellStyle name="Normal 3 2 4 4 2 2 3 4" xfId="22845"/>
    <cellStyle name="Normal 3 2 4 4 2 2 4" xfId="22846"/>
    <cellStyle name="Normal 3 2 4 4 2 2 4 2" xfId="22847"/>
    <cellStyle name="Normal 3 2 4 4 2 2 4 2 2" xfId="22848"/>
    <cellStyle name="Normal 3 2 4 4 2 2 4 2 2 2" xfId="22849"/>
    <cellStyle name="Normal 3 2 4 4 2 2 4 2 3" xfId="22850"/>
    <cellStyle name="Normal 3 2 4 4 2 2 4 3" xfId="22851"/>
    <cellStyle name="Normal 3 2 4 4 2 2 4 3 2" xfId="22852"/>
    <cellStyle name="Normal 3 2 4 4 2 2 4 4" xfId="22853"/>
    <cellStyle name="Normal 3 2 4 4 2 2 5" xfId="22854"/>
    <cellStyle name="Normal 3 2 4 4 2 2 5 2" xfId="22855"/>
    <cellStyle name="Normal 3 2 4 4 2 2 5 2 2" xfId="22856"/>
    <cellStyle name="Normal 3 2 4 4 2 2 5 3" xfId="22857"/>
    <cellStyle name="Normal 3 2 4 4 2 2 6" xfId="22858"/>
    <cellStyle name="Normal 3 2 4 4 2 2 6 2" xfId="22859"/>
    <cellStyle name="Normal 3 2 4 4 2 2 7" xfId="22860"/>
    <cellStyle name="Normal 3 2 4 4 2 2 7 2" xfId="22861"/>
    <cellStyle name="Normal 3 2 4 4 2 2 8" xfId="22862"/>
    <cellStyle name="Normal 3 2 4 4 2 3" xfId="22863"/>
    <cellStyle name="Normal 3 2 4 4 2 3 2" xfId="22864"/>
    <cellStyle name="Normal 3 2 4 4 2 3 2 2" xfId="22865"/>
    <cellStyle name="Normal 3 2 4 4 2 3 2 2 2" xfId="22866"/>
    <cellStyle name="Normal 3 2 4 4 2 3 2 2 2 2" xfId="22867"/>
    <cellStyle name="Normal 3 2 4 4 2 3 2 2 3" xfId="22868"/>
    <cellStyle name="Normal 3 2 4 4 2 3 2 3" xfId="22869"/>
    <cellStyle name="Normal 3 2 4 4 2 3 2 3 2" xfId="22870"/>
    <cellStyle name="Normal 3 2 4 4 2 3 2 4" xfId="22871"/>
    <cellStyle name="Normal 3 2 4 4 2 3 3" xfId="22872"/>
    <cellStyle name="Normal 3 2 4 4 2 3 3 2" xfId="22873"/>
    <cellStyle name="Normal 3 2 4 4 2 3 3 2 2" xfId="22874"/>
    <cellStyle name="Normal 3 2 4 4 2 3 3 3" xfId="22875"/>
    <cellStyle name="Normal 3 2 4 4 2 3 4" xfId="22876"/>
    <cellStyle name="Normal 3 2 4 4 2 3 4 2" xfId="22877"/>
    <cellStyle name="Normal 3 2 4 4 2 3 5" xfId="22878"/>
    <cellStyle name="Normal 3 2 4 4 2 4" xfId="22879"/>
    <cellStyle name="Normal 3 2 4 4 2 4 2" xfId="22880"/>
    <cellStyle name="Normal 3 2 4 4 2 4 2 2" xfId="22881"/>
    <cellStyle name="Normal 3 2 4 4 2 4 2 2 2" xfId="22882"/>
    <cellStyle name="Normal 3 2 4 4 2 4 2 3" xfId="22883"/>
    <cellStyle name="Normal 3 2 4 4 2 4 3" xfId="22884"/>
    <cellStyle name="Normal 3 2 4 4 2 4 3 2" xfId="22885"/>
    <cellStyle name="Normal 3 2 4 4 2 4 4" xfId="22886"/>
    <cellStyle name="Normal 3 2 4 4 2 5" xfId="22887"/>
    <cellStyle name="Normal 3 2 4 4 2 5 2" xfId="22888"/>
    <cellStyle name="Normal 3 2 4 4 2 5 2 2" xfId="22889"/>
    <cellStyle name="Normal 3 2 4 4 2 5 2 2 2" xfId="22890"/>
    <cellStyle name="Normal 3 2 4 4 2 5 2 3" xfId="22891"/>
    <cellStyle name="Normal 3 2 4 4 2 5 3" xfId="22892"/>
    <cellStyle name="Normal 3 2 4 4 2 5 3 2" xfId="22893"/>
    <cellStyle name="Normal 3 2 4 4 2 5 4" xfId="22894"/>
    <cellStyle name="Normal 3 2 4 4 2 6" xfId="22895"/>
    <cellStyle name="Normal 3 2 4 4 2 6 2" xfId="22896"/>
    <cellStyle name="Normal 3 2 4 4 2 6 2 2" xfId="22897"/>
    <cellStyle name="Normal 3 2 4 4 2 6 3" xfId="22898"/>
    <cellStyle name="Normal 3 2 4 4 2 7" xfId="22899"/>
    <cellStyle name="Normal 3 2 4 4 2 7 2" xfId="22900"/>
    <cellStyle name="Normal 3 2 4 4 2 8" xfId="22901"/>
    <cellStyle name="Normal 3 2 4 4 2 8 2" xfId="22902"/>
    <cellStyle name="Normal 3 2 4 4 2 9" xfId="22903"/>
    <cellStyle name="Normal 3 2 4 4 3" xfId="22904"/>
    <cellStyle name="Normal 3 2 4 4 3 2" xfId="22905"/>
    <cellStyle name="Normal 3 2 4 4 3 2 2" xfId="22906"/>
    <cellStyle name="Normal 3 2 4 4 3 2 2 2" xfId="22907"/>
    <cellStyle name="Normal 3 2 4 4 3 2 2 2 2" xfId="22908"/>
    <cellStyle name="Normal 3 2 4 4 3 2 2 2 2 2" xfId="22909"/>
    <cellStyle name="Normal 3 2 4 4 3 2 2 2 3" xfId="22910"/>
    <cellStyle name="Normal 3 2 4 4 3 2 2 3" xfId="22911"/>
    <cellStyle name="Normal 3 2 4 4 3 2 2 3 2" xfId="22912"/>
    <cellStyle name="Normal 3 2 4 4 3 2 2 4" xfId="22913"/>
    <cellStyle name="Normal 3 2 4 4 3 2 3" xfId="22914"/>
    <cellStyle name="Normal 3 2 4 4 3 2 3 2" xfId="22915"/>
    <cellStyle name="Normal 3 2 4 4 3 2 3 2 2" xfId="22916"/>
    <cellStyle name="Normal 3 2 4 4 3 2 3 3" xfId="22917"/>
    <cellStyle name="Normal 3 2 4 4 3 2 4" xfId="22918"/>
    <cellStyle name="Normal 3 2 4 4 3 2 4 2" xfId="22919"/>
    <cellStyle name="Normal 3 2 4 4 3 2 5" xfId="22920"/>
    <cellStyle name="Normal 3 2 4 4 3 3" xfId="22921"/>
    <cellStyle name="Normal 3 2 4 4 3 3 2" xfId="22922"/>
    <cellStyle name="Normal 3 2 4 4 3 3 2 2" xfId="22923"/>
    <cellStyle name="Normal 3 2 4 4 3 3 2 2 2" xfId="22924"/>
    <cellStyle name="Normal 3 2 4 4 3 3 2 3" xfId="22925"/>
    <cellStyle name="Normal 3 2 4 4 3 3 3" xfId="22926"/>
    <cellStyle name="Normal 3 2 4 4 3 3 3 2" xfId="22927"/>
    <cellStyle name="Normal 3 2 4 4 3 3 4" xfId="22928"/>
    <cellStyle name="Normal 3 2 4 4 3 4" xfId="22929"/>
    <cellStyle name="Normal 3 2 4 4 3 4 2" xfId="22930"/>
    <cellStyle name="Normal 3 2 4 4 3 4 2 2" xfId="22931"/>
    <cellStyle name="Normal 3 2 4 4 3 4 2 2 2" xfId="22932"/>
    <cellStyle name="Normal 3 2 4 4 3 4 2 3" xfId="22933"/>
    <cellStyle name="Normal 3 2 4 4 3 4 3" xfId="22934"/>
    <cellStyle name="Normal 3 2 4 4 3 4 3 2" xfId="22935"/>
    <cellStyle name="Normal 3 2 4 4 3 4 4" xfId="22936"/>
    <cellStyle name="Normal 3 2 4 4 3 5" xfId="22937"/>
    <cellStyle name="Normal 3 2 4 4 3 5 2" xfId="22938"/>
    <cellStyle name="Normal 3 2 4 4 3 5 2 2" xfId="22939"/>
    <cellStyle name="Normal 3 2 4 4 3 5 3" xfId="22940"/>
    <cellStyle name="Normal 3 2 4 4 3 6" xfId="22941"/>
    <cellStyle name="Normal 3 2 4 4 3 6 2" xfId="22942"/>
    <cellStyle name="Normal 3 2 4 4 3 7" xfId="22943"/>
    <cellStyle name="Normal 3 2 4 4 3 7 2" xfId="22944"/>
    <cellStyle name="Normal 3 2 4 4 3 8" xfId="22945"/>
    <cellStyle name="Normal 3 2 4 4 4" xfId="22946"/>
    <cellStyle name="Normal 3 2 4 4 4 2" xfId="22947"/>
    <cellStyle name="Normal 3 2 4 4 4 2 2" xfId="22948"/>
    <cellStyle name="Normal 3 2 4 4 4 2 2 2" xfId="22949"/>
    <cellStyle name="Normal 3 2 4 4 4 2 2 2 2" xfId="22950"/>
    <cellStyle name="Normal 3 2 4 4 4 2 2 3" xfId="22951"/>
    <cellStyle name="Normal 3 2 4 4 4 2 3" xfId="22952"/>
    <cellStyle name="Normal 3 2 4 4 4 2 3 2" xfId="22953"/>
    <cellStyle name="Normal 3 2 4 4 4 2 4" xfId="22954"/>
    <cellStyle name="Normal 3 2 4 4 4 3" xfId="22955"/>
    <cellStyle name="Normal 3 2 4 4 4 3 2" xfId="22956"/>
    <cellStyle name="Normal 3 2 4 4 4 3 2 2" xfId="22957"/>
    <cellStyle name="Normal 3 2 4 4 4 3 3" xfId="22958"/>
    <cellStyle name="Normal 3 2 4 4 4 4" xfId="22959"/>
    <cellStyle name="Normal 3 2 4 4 4 4 2" xfId="22960"/>
    <cellStyle name="Normal 3 2 4 4 4 5" xfId="22961"/>
    <cellStyle name="Normal 3 2 4 4 5" xfId="22962"/>
    <cellStyle name="Normal 3 2 4 4 5 2" xfId="22963"/>
    <cellStyle name="Normal 3 2 4 4 5 2 2" xfId="22964"/>
    <cellStyle name="Normal 3 2 4 4 5 2 2 2" xfId="22965"/>
    <cellStyle name="Normal 3 2 4 4 5 2 3" xfId="22966"/>
    <cellStyle name="Normal 3 2 4 4 5 3" xfId="22967"/>
    <cellStyle name="Normal 3 2 4 4 5 3 2" xfId="22968"/>
    <cellStyle name="Normal 3 2 4 4 5 4" xfId="22969"/>
    <cellStyle name="Normal 3 2 4 4 6" xfId="22970"/>
    <cellStyle name="Normal 3 2 4 4 6 2" xfId="22971"/>
    <cellStyle name="Normal 3 2 4 4 6 2 2" xfId="22972"/>
    <cellStyle name="Normal 3 2 4 4 6 2 2 2" xfId="22973"/>
    <cellStyle name="Normal 3 2 4 4 6 2 3" xfId="22974"/>
    <cellStyle name="Normal 3 2 4 4 6 3" xfId="22975"/>
    <cellStyle name="Normal 3 2 4 4 6 3 2" xfId="22976"/>
    <cellStyle name="Normal 3 2 4 4 6 4" xfId="22977"/>
    <cellStyle name="Normal 3 2 4 4 7" xfId="22978"/>
    <cellStyle name="Normal 3 2 4 4 7 2" xfId="22979"/>
    <cellStyle name="Normal 3 2 4 4 7 2 2" xfId="22980"/>
    <cellStyle name="Normal 3 2 4 4 7 3" xfId="22981"/>
    <cellStyle name="Normal 3 2 4 4 8" xfId="22982"/>
    <cellStyle name="Normal 3 2 4 4 8 2" xfId="22983"/>
    <cellStyle name="Normal 3 2 4 4 9" xfId="22984"/>
    <cellStyle name="Normal 3 2 4 4 9 2" xfId="22985"/>
    <cellStyle name="Normal 3 2 4 5" xfId="22986"/>
    <cellStyle name="Normal 3 2 4 5 10" xfId="22987"/>
    <cellStyle name="Normal 3 2 4 5 2" xfId="22988"/>
    <cellStyle name="Normal 3 2 4 5 2 2" xfId="22989"/>
    <cellStyle name="Normal 3 2 4 5 2 2 2" xfId="22990"/>
    <cellStyle name="Normal 3 2 4 5 2 2 2 2" xfId="22991"/>
    <cellStyle name="Normal 3 2 4 5 2 2 2 2 2" xfId="22992"/>
    <cellStyle name="Normal 3 2 4 5 2 2 2 2 2 2" xfId="22993"/>
    <cellStyle name="Normal 3 2 4 5 2 2 2 2 2 2 2" xfId="22994"/>
    <cellStyle name="Normal 3 2 4 5 2 2 2 2 2 3" xfId="22995"/>
    <cellStyle name="Normal 3 2 4 5 2 2 2 2 3" xfId="22996"/>
    <cellStyle name="Normal 3 2 4 5 2 2 2 2 3 2" xfId="22997"/>
    <cellStyle name="Normal 3 2 4 5 2 2 2 2 4" xfId="22998"/>
    <cellStyle name="Normal 3 2 4 5 2 2 2 3" xfId="22999"/>
    <cellStyle name="Normal 3 2 4 5 2 2 2 3 2" xfId="23000"/>
    <cellStyle name="Normal 3 2 4 5 2 2 2 3 2 2" xfId="23001"/>
    <cellStyle name="Normal 3 2 4 5 2 2 2 3 3" xfId="23002"/>
    <cellStyle name="Normal 3 2 4 5 2 2 2 4" xfId="23003"/>
    <cellStyle name="Normal 3 2 4 5 2 2 2 4 2" xfId="23004"/>
    <cellStyle name="Normal 3 2 4 5 2 2 2 5" xfId="23005"/>
    <cellStyle name="Normal 3 2 4 5 2 2 3" xfId="23006"/>
    <cellStyle name="Normal 3 2 4 5 2 2 3 2" xfId="23007"/>
    <cellStyle name="Normal 3 2 4 5 2 2 3 2 2" xfId="23008"/>
    <cellStyle name="Normal 3 2 4 5 2 2 3 2 2 2" xfId="23009"/>
    <cellStyle name="Normal 3 2 4 5 2 2 3 2 3" xfId="23010"/>
    <cellStyle name="Normal 3 2 4 5 2 2 3 3" xfId="23011"/>
    <cellStyle name="Normal 3 2 4 5 2 2 3 3 2" xfId="23012"/>
    <cellStyle name="Normal 3 2 4 5 2 2 3 4" xfId="23013"/>
    <cellStyle name="Normal 3 2 4 5 2 2 4" xfId="23014"/>
    <cellStyle name="Normal 3 2 4 5 2 2 4 2" xfId="23015"/>
    <cellStyle name="Normal 3 2 4 5 2 2 4 2 2" xfId="23016"/>
    <cellStyle name="Normal 3 2 4 5 2 2 4 2 2 2" xfId="23017"/>
    <cellStyle name="Normal 3 2 4 5 2 2 4 2 3" xfId="23018"/>
    <cellStyle name="Normal 3 2 4 5 2 2 4 3" xfId="23019"/>
    <cellStyle name="Normal 3 2 4 5 2 2 4 3 2" xfId="23020"/>
    <cellStyle name="Normal 3 2 4 5 2 2 4 4" xfId="23021"/>
    <cellStyle name="Normal 3 2 4 5 2 2 5" xfId="23022"/>
    <cellStyle name="Normal 3 2 4 5 2 2 5 2" xfId="23023"/>
    <cellStyle name="Normal 3 2 4 5 2 2 5 2 2" xfId="23024"/>
    <cellStyle name="Normal 3 2 4 5 2 2 5 3" xfId="23025"/>
    <cellStyle name="Normal 3 2 4 5 2 2 6" xfId="23026"/>
    <cellStyle name="Normal 3 2 4 5 2 2 6 2" xfId="23027"/>
    <cellStyle name="Normal 3 2 4 5 2 2 7" xfId="23028"/>
    <cellStyle name="Normal 3 2 4 5 2 2 7 2" xfId="23029"/>
    <cellStyle name="Normal 3 2 4 5 2 2 8" xfId="23030"/>
    <cellStyle name="Normal 3 2 4 5 2 3" xfId="23031"/>
    <cellStyle name="Normal 3 2 4 5 2 3 2" xfId="23032"/>
    <cellStyle name="Normal 3 2 4 5 2 3 2 2" xfId="23033"/>
    <cellStyle name="Normal 3 2 4 5 2 3 2 2 2" xfId="23034"/>
    <cellStyle name="Normal 3 2 4 5 2 3 2 2 2 2" xfId="23035"/>
    <cellStyle name="Normal 3 2 4 5 2 3 2 2 3" xfId="23036"/>
    <cellStyle name="Normal 3 2 4 5 2 3 2 3" xfId="23037"/>
    <cellStyle name="Normal 3 2 4 5 2 3 2 3 2" xfId="23038"/>
    <cellStyle name="Normal 3 2 4 5 2 3 2 4" xfId="23039"/>
    <cellStyle name="Normal 3 2 4 5 2 3 3" xfId="23040"/>
    <cellStyle name="Normal 3 2 4 5 2 3 3 2" xfId="23041"/>
    <cellStyle name="Normal 3 2 4 5 2 3 3 2 2" xfId="23042"/>
    <cellStyle name="Normal 3 2 4 5 2 3 3 3" xfId="23043"/>
    <cellStyle name="Normal 3 2 4 5 2 3 4" xfId="23044"/>
    <cellStyle name="Normal 3 2 4 5 2 3 4 2" xfId="23045"/>
    <cellStyle name="Normal 3 2 4 5 2 3 5" xfId="23046"/>
    <cellStyle name="Normal 3 2 4 5 2 4" xfId="23047"/>
    <cellStyle name="Normal 3 2 4 5 2 4 2" xfId="23048"/>
    <cellStyle name="Normal 3 2 4 5 2 4 2 2" xfId="23049"/>
    <cellStyle name="Normal 3 2 4 5 2 4 2 2 2" xfId="23050"/>
    <cellStyle name="Normal 3 2 4 5 2 4 2 3" xfId="23051"/>
    <cellStyle name="Normal 3 2 4 5 2 4 3" xfId="23052"/>
    <cellStyle name="Normal 3 2 4 5 2 4 3 2" xfId="23053"/>
    <cellStyle name="Normal 3 2 4 5 2 4 4" xfId="23054"/>
    <cellStyle name="Normal 3 2 4 5 2 5" xfId="23055"/>
    <cellStyle name="Normal 3 2 4 5 2 5 2" xfId="23056"/>
    <cellStyle name="Normal 3 2 4 5 2 5 2 2" xfId="23057"/>
    <cellStyle name="Normal 3 2 4 5 2 5 2 2 2" xfId="23058"/>
    <cellStyle name="Normal 3 2 4 5 2 5 2 3" xfId="23059"/>
    <cellStyle name="Normal 3 2 4 5 2 5 3" xfId="23060"/>
    <cellStyle name="Normal 3 2 4 5 2 5 3 2" xfId="23061"/>
    <cellStyle name="Normal 3 2 4 5 2 5 4" xfId="23062"/>
    <cellStyle name="Normal 3 2 4 5 2 6" xfId="23063"/>
    <cellStyle name="Normal 3 2 4 5 2 6 2" xfId="23064"/>
    <cellStyle name="Normal 3 2 4 5 2 6 2 2" xfId="23065"/>
    <cellStyle name="Normal 3 2 4 5 2 6 3" xfId="23066"/>
    <cellStyle name="Normal 3 2 4 5 2 7" xfId="23067"/>
    <cellStyle name="Normal 3 2 4 5 2 7 2" xfId="23068"/>
    <cellStyle name="Normal 3 2 4 5 2 8" xfId="23069"/>
    <cellStyle name="Normal 3 2 4 5 2 8 2" xfId="23070"/>
    <cellStyle name="Normal 3 2 4 5 2 9" xfId="23071"/>
    <cellStyle name="Normal 3 2 4 5 3" xfId="23072"/>
    <cellStyle name="Normal 3 2 4 5 3 2" xfId="23073"/>
    <cellStyle name="Normal 3 2 4 5 3 2 2" xfId="23074"/>
    <cellStyle name="Normal 3 2 4 5 3 2 2 2" xfId="23075"/>
    <cellStyle name="Normal 3 2 4 5 3 2 2 2 2" xfId="23076"/>
    <cellStyle name="Normal 3 2 4 5 3 2 2 2 2 2" xfId="23077"/>
    <cellStyle name="Normal 3 2 4 5 3 2 2 2 3" xfId="23078"/>
    <cellStyle name="Normal 3 2 4 5 3 2 2 3" xfId="23079"/>
    <cellStyle name="Normal 3 2 4 5 3 2 2 3 2" xfId="23080"/>
    <cellStyle name="Normal 3 2 4 5 3 2 2 4" xfId="23081"/>
    <cellStyle name="Normal 3 2 4 5 3 2 3" xfId="23082"/>
    <cellStyle name="Normal 3 2 4 5 3 2 3 2" xfId="23083"/>
    <cellStyle name="Normal 3 2 4 5 3 2 3 2 2" xfId="23084"/>
    <cellStyle name="Normal 3 2 4 5 3 2 3 3" xfId="23085"/>
    <cellStyle name="Normal 3 2 4 5 3 2 4" xfId="23086"/>
    <cellStyle name="Normal 3 2 4 5 3 2 4 2" xfId="23087"/>
    <cellStyle name="Normal 3 2 4 5 3 2 5" xfId="23088"/>
    <cellStyle name="Normal 3 2 4 5 3 3" xfId="23089"/>
    <cellStyle name="Normal 3 2 4 5 3 3 2" xfId="23090"/>
    <cellStyle name="Normal 3 2 4 5 3 3 2 2" xfId="23091"/>
    <cellStyle name="Normal 3 2 4 5 3 3 2 2 2" xfId="23092"/>
    <cellStyle name="Normal 3 2 4 5 3 3 2 3" xfId="23093"/>
    <cellStyle name="Normal 3 2 4 5 3 3 3" xfId="23094"/>
    <cellStyle name="Normal 3 2 4 5 3 3 3 2" xfId="23095"/>
    <cellStyle name="Normal 3 2 4 5 3 3 4" xfId="23096"/>
    <cellStyle name="Normal 3 2 4 5 3 4" xfId="23097"/>
    <cellStyle name="Normal 3 2 4 5 3 4 2" xfId="23098"/>
    <cellStyle name="Normal 3 2 4 5 3 4 2 2" xfId="23099"/>
    <cellStyle name="Normal 3 2 4 5 3 4 2 2 2" xfId="23100"/>
    <cellStyle name="Normal 3 2 4 5 3 4 2 3" xfId="23101"/>
    <cellStyle name="Normal 3 2 4 5 3 4 3" xfId="23102"/>
    <cellStyle name="Normal 3 2 4 5 3 4 3 2" xfId="23103"/>
    <cellStyle name="Normal 3 2 4 5 3 4 4" xfId="23104"/>
    <cellStyle name="Normal 3 2 4 5 3 5" xfId="23105"/>
    <cellStyle name="Normal 3 2 4 5 3 5 2" xfId="23106"/>
    <cellStyle name="Normal 3 2 4 5 3 5 2 2" xfId="23107"/>
    <cellStyle name="Normal 3 2 4 5 3 5 3" xfId="23108"/>
    <cellStyle name="Normal 3 2 4 5 3 6" xfId="23109"/>
    <cellStyle name="Normal 3 2 4 5 3 6 2" xfId="23110"/>
    <cellStyle name="Normal 3 2 4 5 3 7" xfId="23111"/>
    <cellStyle name="Normal 3 2 4 5 3 7 2" xfId="23112"/>
    <cellStyle name="Normal 3 2 4 5 3 8" xfId="23113"/>
    <cellStyle name="Normal 3 2 4 5 4" xfId="23114"/>
    <cellStyle name="Normal 3 2 4 5 4 2" xfId="23115"/>
    <cellStyle name="Normal 3 2 4 5 4 2 2" xfId="23116"/>
    <cellStyle name="Normal 3 2 4 5 4 2 2 2" xfId="23117"/>
    <cellStyle name="Normal 3 2 4 5 4 2 2 2 2" xfId="23118"/>
    <cellStyle name="Normal 3 2 4 5 4 2 2 3" xfId="23119"/>
    <cellStyle name="Normal 3 2 4 5 4 2 3" xfId="23120"/>
    <cellStyle name="Normal 3 2 4 5 4 2 3 2" xfId="23121"/>
    <cellStyle name="Normal 3 2 4 5 4 2 4" xfId="23122"/>
    <cellStyle name="Normal 3 2 4 5 4 3" xfId="23123"/>
    <cellStyle name="Normal 3 2 4 5 4 3 2" xfId="23124"/>
    <cellStyle name="Normal 3 2 4 5 4 3 2 2" xfId="23125"/>
    <cellStyle name="Normal 3 2 4 5 4 3 3" xfId="23126"/>
    <cellStyle name="Normal 3 2 4 5 4 4" xfId="23127"/>
    <cellStyle name="Normal 3 2 4 5 4 4 2" xfId="23128"/>
    <cellStyle name="Normal 3 2 4 5 4 5" xfId="23129"/>
    <cellStyle name="Normal 3 2 4 5 5" xfId="23130"/>
    <cellStyle name="Normal 3 2 4 5 5 2" xfId="23131"/>
    <cellStyle name="Normal 3 2 4 5 5 2 2" xfId="23132"/>
    <cellStyle name="Normal 3 2 4 5 5 2 2 2" xfId="23133"/>
    <cellStyle name="Normal 3 2 4 5 5 2 3" xfId="23134"/>
    <cellStyle name="Normal 3 2 4 5 5 3" xfId="23135"/>
    <cellStyle name="Normal 3 2 4 5 5 3 2" xfId="23136"/>
    <cellStyle name="Normal 3 2 4 5 5 4" xfId="23137"/>
    <cellStyle name="Normal 3 2 4 5 6" xfId="23138"/>
    <cellStyle name="Normal 3 2 4 5 6 2" xfId="23139"/>
    <cellStyle name="Normal 3 2 4 5 6 2 2" xfId="23140"/>
    <cellStyle name="Normal 3 2 4 5 6 2 2 2" xfId="23141"/>
    <cellStyle name="Normal 3 2 4 5 6 2 3" xfId="23142"/>
    <cellStyle name="Normal 3 2 4 5 6 3" xfId="23143"/>
    <cellStyle name="Normal 3 2 4 5 6 3 2" xfId="23144"/>
    <cellStyle name="Normal 3 2 4 5 6 4" xfId="23145"/>
    <cellStyle name="Normal 3 2 4 5 7" xfId="23146"/>
    <cellStyle name="Normal 3 2 4 5 7 2" xfId="23147"/>
    <cellStyle name="Normal 3 2 4 5 7 2 2" xfId="23148"/>
    <cellStyle name="Normal 3 2 4 5 7 3" xfId="23149"/>
    <cellStyle name="Normal 3 2 4 5 8" xfId="23150"/>
    <cellStyle name="Normal 3 2 4 5 8 2" xfId="23151"/>
    <cellStyle name="Normal 3 2 4 5 9" xfId="23152"/>
    <cellStyle name="Normal 3 2 4 5 9 2" xfId="23153"/>
    <cellStyle name="Normal 3 2 4 6" xfId="23154"/>
    <cellStyle name="Normal 3 2 4 6 2" xfId="23155"/>
    <cellStyle name="Normal 3 2 4 6 2 2" xfId="23156"/>
    <cellStyle name="Normal 3 2 4 6 2 2 2" xfId="23157"/>
    <cellStyle name="Normal 3 2 4 6 2 2 2 2" xfId="23158"/>
    <cellStyle name="Normal 3 2 4 6 2 2 2 2 2" xfId="23159"/>
    <cellStyle name="Normal 3 2 4 6 2 2 2 2 2 2" xfId="23160"/>
    <cellStyle name="Normal 3 2 4 6 2 2 2 2 3" xfId="23161"/>
    <cellStyle name="Normal 3 2 4 6 2 2 2 3" xfId="23162"/>
    <cellStyle name="Normal 3 2 4 6 2 2 2 3 2" xfId="23163"/>
    <cellStyle name="Normal 3 2 4 6 2 2 2 4" xfId="23164"/>
    <cellStyle name="Normal 3 2 4 6 2 2 3" xfId="23165"/>
    <cellStyle name="Normal 3 2 4 6 2 2 3 2" xfId="23166"/>
    <cellStyle name="Normal 3 2 4 6 2 2 3 2 2" xfId="23167"/>
    <cellStyle name="Normal 3 2 4 6 2 2 3 3" xfId="23168"/>
    <cellStyle name="Normal 3 2 4 6 2 2 4" xfId="23169"/>
    <cellStyle name="Normal 3 2 4 6 2 2 4 2" xfId="23170"/>
    <cellStyle name="Normal 3 2 4 6 2 2 5" xfId="23171"/>
    <cellStyle name="Normal 3 2 4 6 2 3" xfId="23172"/>
    <cellStyle name="Normal 3 2 4 6 2 3 2" xfId="23173"/>
    <cellStyle name="Normal 3 2 4 6 2 3 2 2" xfId="23174"/>
    <cellStyle name="Normal 3 2 4 6 2 3 2 2 2" xfId="23175"/>
    <cellStyle name="Normal 3 2 4 6 2 3 2 3" xfId="23176"/>
    <cellStyle name="Normal 3 2 4 6 2 3 3" xfId="23177"/>
    <cellStyle name="Normal 3 2 4 6 2 3 3 2" xfId="23178"/>
    <cellStyle name="Normal 3 2 4 6 2 3 4" xfId="23179"/>
    <cellStyle name="Normal 3 2 4 6 2 4" xfId="23180"/>
    <cellStyle name="Normal 3 2 4 6 2 4 2" xfId="23181"/>
    <cellStyle name="Normal 3 2 4 6 2 4 2 2" xfId="23182"/>
    <cellStyle name="Normal 3 2 4 6 2 4 2 2 2" xfId="23183"/>
    <cellStyle name="Normal 3 2 4 6 2 4 2 3" xfId="23184"/>
    <cellStyle name="Normal 3 2 4 6 2 4 3" xfId="23185"/>
    <cellStyle name="Normal 3 2 4 6 2 4 3 2" xfId="23186"/>
    <cellStyle name="Normal 3 2 4 6 2 4 4" xfId="23187"/>
    <cellStyle name="Normal 3 2 4 6 2 5" xfId="23188"/>
    <cellStyle name="Normal 3 2 4 6 2 5 2" xfId="23189"/>
    <cellStyle name="Normal 3 2 4 6 2 5 2 2" xfId="23190"/>
    <cellStyle name="Normal 3 2 4 6 2 5 3" xfId="23191"/>
    <cellStyle name="Normal 3 2 4 6 2 6" xfId="23192"/>
    <cellStyle name="Normal 3 2 4 6 2 6 2" xfId="23193"/>
    <cellStyle name="Normal 3 2 4 6 2 7" xfId="23194"/>
    <cellStyle name="Normal 3 2 4 6 2 7 2" xfId="23195"/>
    <cellStyle name="Normal 3 2 4 6 2 8" xfId="23196"/>
    <cellStyle name="Normal 3 2 4 6 3" xfId="23197"/>
    <cellStyle name="Normal 3 2 4 6 3 2" xfId="23198"/>
    <cellStyle name="Normal 3 2 4 6 3 2 2" xfId="23199"/>
    <cellStyle name="Normal 3 2 4 6 3 2 2 2" xfId="23200"/>
    <cellStyle name="Normal 3 2 4 6 3 2 2 2 2" xfId="23201"/>
    <cellStyle name="Normal 3 2 4 6 3 2 2 3" xfId="23202"/>
    <cellStyle name="Normal 3 2 4 6 3 2 3" xfId="23203"/>
    <cellStyle name="Normal 3 2 4 6 3 2 3 2" xfId="23204"/>
    <cellStyle name="Normal 3 2 4 6 3 2 4" xfId="23205"/>
    <cellStyle name="Normal 3 2 4 6 3 3" xfId="23206"/>
    <cellStyle name="Normal 3 2 4 6 3 3 2" xfId="23207"/>
    <cellStyle name="Normal 3 2 4 6 3 3 2 2" xfId="23208"/>
    <cellStyle name="Normal 3 2 4 6 3 3 3" xfId="23209"/>
    <cellStyle name="Normal 3 2 4 6 3 4" xfId="23210"/>
    <cellStyle name="Normal 3 2 4 6 3 4 2" xfId="23211"/>
    <cellStyle name="Normal 3 2 4 6 3 5" xfId="23212"/>
    <cellStyle name="Normal 3 2 4 6 4" xfId="23213"/>
    <cellStyle name="Normal 3 2 4 6 4 2" xfId="23214"/>
    <cellStyle name="Normal 3 2 4 6 4 2 2" xfId="23215"/>
    <cellStyle name="Normal 3 2 4 6 4 2 2 2" xfId="23216"/>
    <cellStyle name="Normal 3 2 4 6 4 2 3" xfId="23217"/>
    <cellStyle name="Normal 3 2 4 6 4 3" xfId="23218"/>
    <cellStyle name="Normal 3 2 4 6 4 3 2" xfId="23219"/>
    <cellStyle name="Normal 3 2 4 6 4 4" xfId="23220"/>
    <cellStyle name="Normal 3 2 4 6 5" xfId="23221"/>
    <cellStyle name="Normal 3 2 4 6 5 2" xfId="23222"/>
    <cellStyle name="Normal 3 2 4 6 5 2 2" xfId="23223"/>
    <cellStyle name="Normal 3 2 4 6 5 2 2 2" xfId="23224"/>
    <cellStyle name="Normal 3 2 4 6 5 2 3" xfId="23225"/>
    <cellStyle name="Normal 3 2 4 6 5 3" xfId="23226"/>
    <cellStyle name="Normal 3 2 4 6 5 3 2" xfId="23227"/>
    <cellStyle name="Normal 3 2 4 6 5 4" xfId="23228"/>
    <cellStyle name="Normal 3 2 4 6 6" xfId="23229"/>
    <cellStyle name="Normal 3 2 4 6 6 2" xfId="23230"/>
    <cellStyle name="Normal 3 2 4 6 6 2 2" xfId="23231"/>
    <cellStyle name="Normal 3 2 4 6 6 3" xfId="23232"/>
    <cellStyle name="Normal 3 2 4 6 7" xfId="23233"/>
    <cellStyle name="Normal 3 2 4 6 7 2" xfId="23234"/>
    <cellStyle name="Normal 3 2 4 6 8" xfId="23235"/>
    <cellStyle name="Normal 3 2 4 6 8 2" xfId="23236"/>
    <cellStyle name="Normal 3 2 4 6 9" xfId="23237"/>
    <cellStyle name="Normal 3 2 4 7" xfId="23238"/>
    <cellStyle name="Normal 3 2 4 7 2" xfId="23239"/>
    <cellStyle name="Normal 3 2 4 7 2 2" xfId="23240"/>
    <cellStyle name="Normal 3 2 4 7 2 2 2" xfId="23241"/>
    <cellStyle name="Normal 3 2 4 7 2 2 2 2" xfId="23242"/>
    <cellStyle name="Normal 3 2 4 7 2 2 2 2 2" xfId="23243"/>
    <cellStyle name="Normal 3 2 4 7 2 2 2 3" xfId="23244"/>
    <cellStyle name="Normal 3 2 4 7 2 2 3" xfId="23245"/>
    <cellStyle name="Normal 3 2 4 7 2 2 3 2" xfId="23246"/>
    <cellStyle name="Normal 3 2 4 7 2 2 4" xfId="23247"/>
    <cellStyle name="Normal 3 2 4 7 2 3" xfId="23248"/>
    <cellStyle name="Normal 3 2 4 7 2 3 2" xfId="23249"/>
    <cellStyle name="Normal 3 2 4 7 2 3 2 2" xfId="23250"/>
    <cellStyle name="Normal 3 2 4 7 2 3 3" xfId="23251"/>
    <cellStyle name="Normal 3 2 4 7 2 4" xfId="23252"/>
    <cellStyle name="Normal 3 2 4 7 2 4 2" xfId="23253"/>
    <cellStyle name="Normal 3 2 4 7 2 5" xfId="23254"/>
    <cellStyle name="Normal 3 2 4 7 3" xfId="23255"/>
    <cellStyle name="Normal 3 2 4 7 3 2" xfId="23256"/>
    <cellStyle name="Normal 3 2 4 7 3 2 2" xfId="23257"/>
    <cellStyle name="Normal 3 2 4 7 3 2 2 2" xfId="23258"/>
    <cellStyle name="Normal 3 2 4 7 3 2 3" xfId="23259"/>
    <cellStyle name="Normal 3 2 4 7 3 3" xfId="23260"/>
    <cellStyle name="Normal 3 2 4 7 3 3 2" xfId="23261"/>
    <cellStyle name="Normal 3 2 4 7 3 4" xfId="23262"/>
    <cellStyle name="Normal 3 2 4 7 4" xfId="23263"/>
    <cellStyle name="Normal 3 2 4 7 4 2" xfId="23264"/>
    <cellStyle name="Normal 3 2 4 7 4 2 2" xfId="23265"/>
    <cellStyle name="Normal 3 2 4 7 4 2 2 2" xfId="23266"/>
    <cellStyle name="Normal 3 2 4 7 4 2 3" xfId="23267"/>
    <cellStyle name="Normal 3 2 4 7 4 3" xfId="23268"/>
    <cellStyle name="Normal 3 2 4 7 4 3 2" xfId="23269"/>
    <cellStyle name="Normal 3 2 4 7 4 4" xfId="23270"/>
    <cellStyle name="Normal 3 2 4 7 5" xfId="23271"/>
    <cellStyle name="Normal 3 2 4 7 5 2" xfId="23272"/>
    <cellStyle name="Normal 3 2 4 7 5 2 2" xfId="23273"/>
    <cellStyle name="Normal 3 2 4 7 5 3" xfId="23274"/>
    <cellStyle name="Normal 3 2 4 7 6" xfId="23275"/>
    <cellStyle name="Normal 3 2 4 7 6 2" xfId="23276"/>
    <cellStyle name="Normal 3 2 4 7 7" xfId="23277"/>
    <cellStyle name="Normal 3 2 4 7 7 2" xfId="23278"/>
    <cellStyle name="Normal 3 2 4 7 8" xfId="23279"/>
    <cellStyle name="Normal 3 2 4 8" xfId="23280"/>
    <cellStyle name="Normal 3 2 4 8 2" xfId="23281"/>
    <cellStyle name="Normal 3 2 4 8 2 2" xfId="23282"/>
    <cellStyle name="Normal 3 2 4 8 2 2 2" xfId="23283"/>
    <cellStyle name="Normal 3 2 4 8 2 2 2 2" xfId="23284"/>
    <cellStyle name="Normal 3 2 4 8 2 2 2 2 2" xfId="23285"/>
    <cellStyle name="Normal 3 2 4 8 2 2 2 3" xfId="23286"/>
    <cellStyle name="Normal 3 2 4 8 2 2 3" xfId="23287"/>
    <cellStyle name="Normal 3 2 4 8 2 2 3 2" xfId="23288"/>
    <cellStyle name="Normal 3 2 4 8 2 2 4" xfId="23289"/>
    <cellStyle name="Normal 3 2 4 8 2 3" xfId="23290"/>
    <cellStyle name="Normal 3 2 4 8 2 3 2" xfId="23291"/>
    <cellStyle name="Normal 3 2 4 8 2 3 2 2" xfId="23292"/>
    <cellStyle name="Normal 3 2 4 8 2 3 3" xfId="23293"/>
    <cellStyle name="Normal 3 2 4 8 2 4" xfId="23294"/>
    <cellStyle name="Normal 3 2 4 8 2 4 2" xfId="23295"/>
    <cellStyle name="Normal 3 2 4 8 2 5" xfId="23296"/>
    <cellStyle name="Normal 3 2 4 8 3" xfId="23297"/>
    <cellStyle name="Normal 3 2 4 8 3 2" xfId="23298"/>
    <cellStyle name="Normal 3 2 4 8 3 2 2" xfId="23299"/>
    <cellStyle name="Normal 3 2 4 8 3 2 2 2" xfId="23300"/>
    <cellStyle name="Normal 3 2 4 8 3 2 3" xfId="23301"/>
    <cellStyle name="Normal 3 2 4 8 3 3" xfId="23302"/>
    <cellStyle name="Normal 3 2 4 8 3 3 2" xfId="23303"/>
    <cellStyle name="Normal 3 2 4 8 3 4" xfId="23304"/>
    <cellStyle name="Normal 3 2 4 8 4" xfId="23305"/>
    <cellStyle name="Normal 3 2 4 8 4 2" xfId="23306"/>
    <cellStyle name="Normal 3 2 4 8 4 2 2" xfId="23307"/>
    <cellStyle name="Normal 3 2 4 8 4 2 2 2" xfId="23308"/>
    <cellStyle name="Normal 3 2 4 8 4 2 3" xfId="23309"/>
    <cellStyle name="Normal 3 2 4 8 4 3" xfId="23310"/>
    <cellStyle name="Normal 3 2 4 8 4 3 2" xfId="23311"/>
    <cellStyle name="Normal 3 2 4 8 4 4" xfId="23312"/>
    <cellStyle name="Normal 3 2 4 8 5" xfId="23313"/>
    <cellStyle name="Normal 3 2 4 8 5 2" xfId="23314"/>
    <cellStyle name="Normal 3 2 4 8 5 2 2" xfId="23315"/>
    <cellStyle name="Normal 3 2 4 8 5 3" xfId="23316"/>
    <cellStyle name="Normal 3 2 4 8 6" xfId="23317"/>
    <cellStyle name="Normal 3 2 4 8 6 2" xfId="23318"/>
    <cellStyle name="Normal 3 2 4 8 7" xfId="23319"/>
    <cellStyle name="Normal 3 2 4 8 7 2" xfId="23320"/>
    <cellStyle name="Normal 3 2 4 8 8" xfId="23321"/>
    <cellStyle name="Normal 3 2 4 9" xfId="23322"/>
    <cellStyle name="Normal 3 2 4 9 2" xfId="23323"/>
    <cellStyle name="Normal 3 2 4 9 2 2" xfId="23324"/>
    <cellStyle name="Normal 3 2 4 9 2 2 2" xfId="23325"/>
    <cellStyle name="Normal 3 2 4 9 2 2 2 2" xfId="23326"/>
    <cellStyle name="Normal 3 2 4 9 2 2 2 2 2" xfId="23327"/>
    <cellStyle name="Normal 3 2 4 9 2 2 2 3" xfId="23328"/>
    <cellStyle name="Normal 3 2 4 9 2 2 3" xfId="23329"/>
    <cellStyle name="Normal 3 2 4 9 2 2 3 2" xfId="23330"/>
    <cellStyle name="Normal 3 2 4 9 2 2 4" xfId="23331"/>
    <cellStyle name="Normal 3 2 4 9 2 3" xfId="23332"/>
    <cellStyle name="Normal 3 2 4 9 2 3 2" xfId="23333"/>
    <cellStyle name="Normal 3 2 4 9 2 3 2 2" xfId="23334"/>
    <cellStyle name="Normal 3 2 4 9 2 3 3" xfId="23335"/>
    <cellStyle name="Normal 3 2 4 9 2 4" xfId="23336"/>
    <cellStyle name="Normal 3 2 4 9 2 4 2" xfId="23337"/>
    <cellStyle name="Normal 3 2 4 9 2 5" xfId="23338"/>
    <cellStyle name="Normal 3 2 4 9 3" xfId="23339"/>
    <cellStyle name="Normal 3 2 4 9 3 2" xfId="23340"/>
    <cellStyle name="Normal 3 2 4 9 3 2 2" xfId="23341"/>
    <cellStyle name="Normal 3 2 4 9 3 2 2 2" xfId="23342"/>
    <cellStyle name="Normal 3 2 4 9 3 2 3" xfId="23343"/>
    <cellStyle name="Normal 3 2 4 9 3 3" xfId="23344"/>
    <cellStyle name="Normal 3 2 4 9 3 3 2" xfId="23345"/>
    <cellStyle name="Normal 3 2 4 9 3 4" xfId="23346"/>
    <cellStyle name="Normal 3 2 4 9 4" xfId="23347"/>
    <cellStyle name="Normal 3 2 4 9 4 2" xfId="23348"/>
    <cellStyle name="Normal 3 2 4 9 4 2 2" xfId="23349"/>
    <cellStyle name="Normal 3 2 4 9 4 3" xfId="23350"/>
    <cellStyle name="Normal 3 2 4 9 5" xfId="23351"/>
    <cellStyle name="Normal 3 2 4 9 5 2" xfId="23352"/>
    <cellStyle name="Normal 3 2 4 9 6" xfId="23353"/>
    <cellStyle name="Normal 3 2 5" xfId="23354"/>
    <cellStyle name="Normal 3 2 5 10" xfId="23355"/>
    <cellStyle name="Normal 3 2 5 10 2" xfId="23356"/>
    <cellStyle name="Normal 3 2 5 10 2 2" xfId="23357"/>
    <cellStyle name="Normal 3 2 5 10 2 2 2" xfId="23358"/>
    <cellStyle name="Normal 3 2 5 10 2 3" xfId="23359"/>
    <cellStyle name="Normal 3 2 5 10 3" xfId="23360"/>
    <cellStyle name="Normal 3 2 5 10 3 2" xfId="23361"/>
    <cellStyle name="Normal 3 2 5 10 4" xfId="23362"/>
    <cellStyle name="Normal 3 2 5 11" xfId="23363"/>
    <cellStyle name="Normal 3 2 5 11 2" xfId="23364"/>
    <cellStyle name="Normal 3 2 5 11 2 2" xfId="23365"/>
    <cellStyle name="Normal 3 2 5 11 2 2 2" xfId="23366"/>
    <cellStyle name="Normal 3 2 5 11 2 3" xfId="23367"/>
    <cellStyle name="Normal 3 2 5 11 3" xfId="23368"/>
    <cellStyle name="Normal 3 2 5 11 3 2" xfId="23369"/>
    <cellStyle name="Normal 3 2 5 11 4" xfId="23370"/>
    <cellStyle name="Normal 3 2 5 12" xfId="23371"/>
    <cellStyle name="Normal 3 2 5 12 2" xfId="23372"/>
    <cellStyle name="Normal 3 2 5 12 2 2" xfId="23373"/>
    <cellStyle name="Normal 3 2 5 12 2 2 2" xfId="23374"/>
    <cellStyle name="Normal 3 2 5 12 2 3" xfId="23375"/>
    <cellStyle name="Normal 3 2 5 12 3" xfId="23376"/>
    <cellStyle name="Normal 3 2 5 12 3 2" xfId="23377"/>
    <cellStyle name="Normal 3 2 5 12 4" xfId="23378"/>
    <cellStyle name="Normal 3 2 5 13" xfId="23379"/>
    <cellStyle name="Normal 3 2 5 13 2" xfId="23380"/>
    <cellStyle name="Normal 3 2 5 13 2 2" xfId="23381"/>
    <cellStyle name="Normal 3 2 5 13 3" xfId="23382"/>
    <cellStyle name="Normal 3 2 5 14" xfId="23383"/>
    <cellStyle name="Normal 3 2 5 14 2" xfId="23384"/>
    <cellStyle name="Normal 3 2 5 15" xfId="23385"/>
    <cellStyle name="Normal 3 2 5 15 2" xfId="23386"/>
    <cellStyle name="Normal 3 2 5 16" xfId="23387"/>
    <cellStyle name="Normal 3 2 5 2" xfId="23388"/>
    <cellStyle name="Normal 3 2 5 2 10" xfId="23389"/>
    <cellStyle name="Normal 3 2 5 2 2" xfId="23390"/>
    <cellStyle name="Normal 3 2 5 2 2 2" xfId="23391"/>
    <cellStyle name="Normal 3 2 5 2 2 2 2" xfId="23392"/>
    <cellStyle name="Normal 3 2 5 2 2 2 2 2" xfId="23393"/>
    <cellStyle name="Normal 3 2 5 2 2 2 2 2 2" xfId="23394"/>
    <cellStyle name="Normal 3 2 5 2 2 2 2 2 2 2" xfId="23395"/>
    <cellStyle name="Normal 3 2 5 2 2 2 2 2 2 2 2" xfId="23396"/>
    <cellStyle name="Normal 3 2 5 2 2 2 2 2 2 3" xfId="23397"/>
    <cellStyle name="Normal 3 2 5 2 2 2 2 2 3" xfId="23398"/>
    <cellStyle name="Normal 3 2 5 2 2 2 2 2 3 2" xfId="23399"/>
    <cellStyle name="Normal 3 2 5 2 2 2 2 2 4" xfId="23400"/>
    <cellStyle name="Normal 3 2 5 2 2 2 2 3" xfId="23401"/>
    <cellStyle name="Normal 3 2 5 2 2 2 2 3 2" xfId="23402"/>
    <cellStyle name="Normal 3 2 5 2 2 2 2 3 2 2" xfId="23403"/>
    <cellStyle name="Normal 3 2 5 2 2 2 2 3 3" xfId="23404"/>
    <cellStyle name="Normal 3 2 5 2 2 2 2 4" xfId="23405"/>
    <cellStyle name="Normal 3 2 5 2 2 2 2 4 2" xfId="23406"/>
    <cellStyle name="Normal 3 2 5 2 2 2 2 5" xfId="23407"/>
    <cellStyle name="Normal 3 2 5 2 2 2 3" xfId="23408"/>
    <cellStyle name="Normal 3 2 5 2 2 2 3 2" xfId="23409"/>
    <cellStyle name="Normal 3 2 5 2 2 2 3 2 2" xfId="23410"/>
    <cellStyle name="Normal 3 2 5 2 2 2 3 2 2 2" xfId="23411"/>
    <cellStyle name="Normal 3 2 5 2 2 2 3 2 3" xfId="23412"/>
    <cellStyle name="Normal 3 2 5 2 2 2 3 3" xfId="23413"/>
    <cellStyle name="Normal 3 2 5 2 2 2 3 3 2" xfId="23414"/>
    <cellStyle name="Normal 3 2 5 2 2 2 3 4" xfId="23415"/>
    <cellStyle name="Normal 3 2 5 2 2 2 4" xfId="23416"/>
    <cellStyle name="Normal 3 2 5 2 2 2 4 2" xfId="23417"/>
    <cellStyle name="Normal 3 2 5 2 2 2 4 2 2" xfId="23418"/>
    <cellStyle name="Normal 3 2 5 2 2 2 4 2 2 2" xfId="23419"/>
    <cellStyle name="Normal 3 2 5 2 2 2 4 2 3" xfId="23420"/>
    <cellStyle name="Normal 3 2 5 2 2 2 4 3" xfId="23421"/>
    <cellStyle name="Normal 3 2 5 2 2 2 4 3 2" xfId="23422"/>
    <cellStyle name="Normal 3 2 5 2 2 2 4 4" xfId="23423"/>
    <cellStyle name="Normal 3 2 5 2 2 2 5" xfId="23424"/>
    <cellStyle name="Normal 3 2 5 2 2 2 5 2" xfId="23425"/>
    <cellStyle name="Normal 3 2 5 2 2 2 5 2 2" xfId="23426"/>
    <cellStyle name="Normal 3 2 5 2 2 2 5 3" xfId="23427"/>
    <cellStyle name="Normal 3 2 5 2 2 2 6" xfId="23428"/>
    <cellStyle name="Normal 3 2 5 2 2 2 6 2" xfId="23429"/>
    <cellStyle name="Normal 3 2 5 2 2 2 7" xfId="23430"/>
    <cellStyle name="Normal 3 2 5 2 2 2 7 2" xfId="23431"/>
    <cellStyle name="Normal 3 2 5 2 2 2 8" xfId="23432"/>
    <cellStyle name="Normal 3 2 5 2 2 3" xfId="23433"/>
    <cellStyle name="Normal 3 2 5 2 2 3 2" xfId="23434"/>
    <cellStyle name="Normal 3 2 5 2 2 3 2 2" xfId="23435"/>
    <cellStyle name="Normal 3 2 5 2 2 3 2 2 2" xfId="23436"/>
    <cellStyle name="Normal 3 2 5 2 2 3 2 2 2 2" xfId="23437"/>
    <cellStyle name="Normal 3 2 5 2 2 3 2 2 3" xfId="23438"/>
    <cellStyle name="Normal 3 2 5 2 2 3 2 3" xfId="23439"/>
    <cellStyle name="Normal 3 2 5 2 2 3 2 3 2" xfId="23440"/>
    <cellStyle name="Normal 3 2 5 2 2 3 2 4" xfId="23441"/>
    <cellStyle name="Normal 3 2 5 2 2 3 3" xfId="23442"/>
    <cellStyle name="Normal 3 2 5 2 2 3 3 2" xfId="23443"/>
    <cellStyle name="Normal 3 2 5 2 2 3 3 2 2" xfId="23444"/>
    <cellStyle name="Normal 3 2 5 2 2 3 3 3" xfId="23445"/>
    <cellStyle name="Normal 3 2 5 2 2 3 4" xfId="23446"/>
    <cellStyle name="Normal 3 2 5 2 2 3 4 2" xfId="23447"/>
    <cellStyle name="Normal 3 2 5 2 2 3 5" xfId="23448"/>
    <cellStyle name="Normal 3 2 5 2 2 4" xfId="23449"/>
    <cellStyle name="Normal 3 2 5 2 2 4 2" xfId="23450"/>
    <cellStyle name="Normal 3 2 5 2 2 4 2 2" xfId="23451"/>
    <cellStyle name="Normal 3 2 5 2 2 4 2 2 2" xfId="23452"/>
    <cellStyle name="Normal 3 2 5 2 2 4 2 3" xfId="23453"/>
    <cellStyle name="Normal 3 2 5 2 2 4 3" xfId="23454"/>
    <cellStyle name="Normal 3 2 5 2 2 4 3 2" xfId="23455"/>
    <cellStyle name="Normal 3 2 5 2 2 4 4" xfId="23456"/>
    <cellStyle name="Normal 3 2 5 2 2 5" xfId="23457"/>
    <cellStyle name="Normal 3 2 5 2 2 5 2" xfId="23458"/>
    <cellStyle name="Normal 3 2 5 2 2 5 2 2" xfId="23459"/>
    <cellStyle name="Normal 3 2 5 2 2 5 2 2 2" xfId="23460"/>
    <cellStyle name="Normal 3 2 5 2 2 5 2 3" xfId="23461"/>
    <cellStyle name="Normal 3 2 5 2 2 5 3" xfId="23462"/>
    <cellStyle name="Normal 3 2 5 2 2 5 3 2" xfId="23463"/>
    <cellStyle name="Normal 3 2 5 2 2 5 4" xfId="23464"/>
    <cellStyle name="Normal 3 2 5 2 2 6" xfId="23465"/>
    <cellStyle name="Normal 3 2 5 2 2 6 2" xfId="23466"/>
    <cellStyle name="Normal 3 2 5 2 2 6 2 2" xfId="23467"/>
    <cellStyle name="Normal 3 2 5 2 2 6 3" xfId="23468"/>
    <cellStyle name="Normal 3 2 5 2 2 7" xfId="23469"/>
    <cellStyle name="Normal 3 2 5 2 2 7 2" xfId="23470"/>
    <cellStyle name="Normal 3 2 5 2 2 8" xfId="23471"/>
    <cellStyle name="Normal 3 2 5 2 2 8 2" xfId="23472"/>
    <cellStyle name="Normal 3 2 5 2 2 9" xfId="23473"/>
    <cellStyle name="Normal 3 2 5 2 3" xfId="23474"/>
    <cellStyle name="Normal 3 2 5 2 3 2" xfId="23475"/>
    <cellStyle name="Normal 3 2 5 2 3 2 2" xfId="23476"/>
    <cellStyle name="Normal 3 2 5 2 3 2 2 2" xfId="23477"/>
    <cellStyle name="Normal 3 2 5 2 3 2 2 2 2" xfId="23478"/>
    <cellStyle name="Normal 3 2 5 2 3 2 2 2 2 2" xfId="23479"/>
    <cellStyle name="Normal 3 2 5 2 3 2 2 2 3" xfId="23480"/>
    <cellStyle name="Normal 3 2 5 2 3 2 2 3" xfId="23481"/>
    <cellStyle name="Normal 3 2 5 2 3 2 2 3 2" xfId="23482"/>
    <cellStyle name="Normal 3 2 5 2 3 2 2 4" xfId="23483"/>
    <cellStyle name="Normal 3 2 5 2 3 2 3" xfId="23484"/>
    <cellStyle name="Normal 3 2 5 2 3 2 3 2" xfId="23485"/>
    <cellStyle name="Normal 3 2 5 2 3 2 3 2 2" xfId="23486"/>
    <cellStyle name="Normal 3 2 5 2 3 2 3 3" xfId="23487"/>
    <cellStyle name="Normal 3 2 5 2 3 2 4" xfId="23488"/>
    <cellStyle name="Normal 3 2 5 2 3 2 4 2" xfId="23489"/>
    <cellStyle name="Normal 3 2 5 2 3 2 5" xfId="23490"/>
    <cellStyle name="Normal 3 2 5 2 3 3" xfId="23491"/>
    <cellStyle name="Normal 3 2 5 2 3 3 2" xfId="23492"/>
    <cellStyle name="Normal 3 2 5 2 3 3 2 2" xfId="23493"/>
    <cellStyle name="Normal 3 2 5 2 3 3 2 2 2" xfId="23494"/>
    <cellStyle name="Normal 3 2 5 2 3 3 2 3" xfId="23495"/>
    <cellStyle name="Normal 3 2 5 2 3 3 3" xfId="23496"/>
    <cellStyle name="Normal 3 2 5 2 3 3 3 2" xfId="23497"/>
    <cellStyle name="Normal 3 2 5 2 3 3 4" xfId="23498"/>
    <cellStyle name="Normal 3 2 5 2 3 4" xfId="23499"/>
    <cellStyle name="Normal 3 2 5 2 3 4 2" xfId="23500"/>
    <cellStyle name="Normal 3 2 5 2 3 4 2 2" xfId="23501"/>
    <cellStyle name="Normal 3 2 5 2 3 4 2 2 2" xfId="23502"/>
    <cellStyle name="Normal 3 2 5 2 3 4 2 3" xfId="23503"/>
    <cellStyle name="Normal 3 2 5 2 3 4 3" xfId="23504"/>
    <cellStyle name="Normal 3 2 5 2 3 4 3 2" xfId="23505"/>
    <cellStyle name="Normal 3 2 5 2 3 4 4" xfId="23506"/>
    <cellStyle name="Normal 3 2 5 2 3 5" xfId="23507"/>
    <cellStyle name="Normal 3 2 5 2 3 5 2" xfId="23508"/>
    <cellStyle name="Normal 3 2 5 2 3 5 2 2" xfId="23509"/>
    <cellStyle name="Normal 3 2 5 2 3 5 3" xfId="23510"/>
    <cellStyle name="Normal 3 2 5 2 3 6" xfId="23511"/>
    <cellStyle name="Normal 3 2 5 2 3 6 2" xfId="23512"/>
    <cellStyle name="Normal 3 2 5 2 3 7" xfId="23513"/>
    <cellStyle name="Normal 3 2 5 2 3 7 2" xfId="23514"/>
    <cellStyle name="Normal 3 2 5 2 3 8" xfId="23515"/>
    <cellStyle name="Normal 3 2 5 2 4" xfId="23516"/>
    <cellStyle name="Normal 3 2 5 2 4 2" xfId="23517"/>
    <cellStyle name="Normal 3 2 5 2 4 2 2" xfId="23518"/>
    <cellStyle name="Normal 3 2 5 2 4 2 2 2" xfId="23519"/>
    <cellStyle name="Normal 3 2 5 2 4 2 2 2 2" xfId="23520"/>
    <cellStyle name="Normal 3 2 5 2 4 2 2 3" xfId="23521"/>
    <cellStyle name="Normal 3 2 5 2 4 2 3" xfId="23522"/>
    <cellStyle name="Normal 3 2 5 2 4 2 3 2" xfId="23523"/>
    <cellStyle name="Normal 3 2 5 2 4 2 4" xfId="23524"/>
    <cellStyle name="Normal 3 2 5 2 4 3" xfId="23525"/>
    <cellStyle name="Normal 3 2 5 2 4 3 2" xfId="23526"/>
    <cellStyle name="Normal 3 2 5 2 4 3 2 2" xfId="23527"/>
    <cellStyle name="Normal 3 2 5 2 4 3 3" xfId="23528"/>
    <cellStyle name="Normal 3 2 5 2 4 4" xfId="23529"/>
    <cellStyle name="Normal 3 2 5 2 4 4 2" xfId="23530"/>
    <cellStyle name="Normal 3 2 5 2 4 5" xfId="23531"/>
    <cellStyle name="Normal 3 2 5 2 5" xfId="23532"/>
    <cellStyle name="Normal 3 2 5 2 5 2" xfId="23533"/>
    <cellStyle name="Normal 3 2 5 2 5 2 2" xfId="23534"/>
    <cellStyle name="Normal 3 2 5 2 5 2 2 2" xfId="23535"/>
    <cellStyle name="Normal 3 2 5 2 5 2 3" xfId="23536"/>
    <cellStyle name="Normal 3 2 5 2 5 3" xfId="23537"/>
    <cellStyle name="Normal 3 2 5 2 5 3 2" xfId="23538"/>
    <cellStyle name="Normal 3 2 5 2 5 4" xfId="23539"/>
    <cellStyle name="Normal 3 2 5 2 6" xfId="23540"/>
    <cellStyle name="Normal 3 2 5 2 6 2" xfId="23541"/>
    <cellStyle name="Normal 3 2 5 2 6 2 2" xfId="23542"/>
    <cellStyle name="Normal 3 2 5 2 6 2 2 2" xfId="23543"/>
    <cellStyle name="Normal 3 2 5 2 6 2 3" xfId="23544"/>
    <cellStyle name="Normal 3 2 5 2 6 3" xfId="23545"/>
    <cellStyle name="Normal 3 2 5 2 6 3 2" xfId="23546"/>
    <cellStyle name="Normal 3 2 5 2 6 4" xfId="23547"/>
    <cellStyle name="Normal 3 2 5 2 7" xfId="23548"/>
    <cellStyle name="Normal 3 2 5 2 7 2" xfId="23549"/>
    <cellStyle name="Normal 3 2 5 2 7 2 2" xfId="23550"/>
    <cellStyle name="Normal 3 2 5 2 7 3" xfId="23551"/>
    <cellStyle name="Normal 3 2 5 2 8" xfId="23552"/>
    <cellStyle name="Normal 3 2 5 2 8 2" xfId="23553"/>
    <cellStyle name="Normal 3 2 5 2 9" xfId="23554"/>
    <cellStyle name="Normal 3 2 5 2 9 2" xfId="23555"/>
    <cellStyle name="Normal 3 2 5 3" xfId="23556"/>
    <cellStyle name="Normal 3 2 5 3 10" xfId="23557"/>
    <cellStyle name="Normal 3 2 5 3 2" xfId="23558"/>
    <cellStyle name="Normal 3 2 5 3 2 2" xfId="23559"/>
    <cellStyle name="Normal 3 2 5 3 2 2 2" xfId="23560"/>
    <cellStyle name="Normal 3 2 5 3 2 2 2 2" xfId="23561"/>
    <cellStyle name="Normal 3 2 5 3 2 2 2 2 2" xfId="23562"/>
    <cellStyle name="Normal 3 2 5 3 2 2 2 2 2 2" xfId="23563"/>
    <cellStyle name="Normal 3 2 5 3 2 2 2 2 2 2 2" xfId="23564"/>
    <cellStyle name="Normal 3 2 5 3 2 2 2 2 2 3" xfId="23565"/>
    <cellStyle name="Normal 3 2 5 3 2 2 2 2 3" xfId="23566"/>
    <cellStyle name="Normal 3 2 5 3 2 2 2 2 3 2" xfId="23567"/>
    <cellStyle name="Normal 3 2 5 3 2 2 2 2 4" xfId="23568"/>
    <cellStyle name="Normal 3 2 5 3 2 2 2 3" xfId="23569"/>
    <cellStyle name="Normal 3 2 5 3 2 2 2 3 2" xfId="23570"/>
    <cellStyle name="Normal 3 2 5 3 2 2 2 3 2 2" xfId="23571"/>
    <cellStyle name="Normal 3 2 5 3 2 2 2 3 3" xfId="23572"/>
    <cellStyle name="Normal 3 2 5 3 2 2 2 4" xfId="23573"/>
    <cellStyle name="Normal 3 2 5 3 2 2 2 4 2" xfId="23574"/>
    <cellStyle name="Normal 3 2 5 3 2 2 2 5" xfId="23575"/>
    <cellStyle name="Normal 3 2 5 3 2 2 3" xfId="23576"/>
    <cellStyle name="Normal 3 2 5 3 2 2 3 2" xfId="23577"/>
    <cellStyle name="Normal 3 2 5 3 2 2 3 2 2" xfId="23578"/>
    <cellStyle name="Normal 3 2 5 3 2 2 3 2 2 2" xfId="23579"/>
    <cellStyle name="Normal 3 2 5 3 2 2 3 2 3" xfId="23580"/>
    <cellStyle name="Normal 3 2 5 3 2 2 3 3" xfId="23581"/>
    <cellStyle name="Normal 3 2 5 3 2 2 3 3 2" xfId="23582"/>
    <cellStyle name="Normal 3 2 5 3 2 2 3 4" xfId="23583"/>
    <cellStyle name="Normal 3 2 5 3 2 2 4" xfId="23584"/>
    <cellStyle name="Normal 3 2 5 3 2 2 4 2" xfId="23585"/>
    <cellStyle name="Normal 3 2 5 3 2 2 4 2 2" xfId="23586"/>
    <cellStyle name="Normal 3 2 5 3 2 2 4 2 2 2" xfId="23587"/>
    <cellStyle name="Normal 3 2 5 3 2 2 4 2 3" xfId="23588"/>
    <cellStyle name="Normal 3 2 5 3 2 2 4 3" xfId="23589"/>
    <cellStyle name="Normal 3 2 5 3 2 2 4 3 2" xfId="23590"/>
    <cellStyle name="Normal 3 2 5 3 2 2 4 4" xfId="23591"/>
    <cellStyle name="Normal 3 2 5 3 2 2 5" xfId="23592"/>
    <cellStyle name="Normal 3 2 5 3 2 2 5 2" xfId="23593"/>
    <cellStyle name="Normal 3 2 5 3 2 2 5 2 2" xfId="23594"/>
    <cellStyle name="Normal 3 2 5 3 2 2 5 3" xfId="23595"/>
    <cellStyle name="Normal 3 2 5 3 2 2 6" xfId="23596"/>
    <cellStyle name="Normal 3 2 5 3 2 2 6 2" xfId="23597"/>
    <cellStyle name="Normal 3 2 5 3 2 2 7" xfId="23598"/>
    <cellStyle name="Normal 3 2 5 3 2 2 7 2" xfId="23599"/>
    <cellStyle name="Normal 3 2 5 3 2 2 8" xfId="23600"/>
    <cellStyle name="Normal 3 2 5 3 2 3" xfId="23601"/>
    <cellStyle name="Normal 3 2 5 3 2 3 2" xfId="23602"/>
    <cellStyle name="Normal 3 2 5 3 2 3 2 2" xfId="23603"/>
    <cellStyle name="Normal 3 2 5 3 2 3 2 2 2" xfId="23604"/>
    <cellStyle name="Normal 3 2 5 3 2 3 2 2 2 2" xfId="23605"/>
    <cellStyle name="Normal 3 2 5 3 2 3 2 2 3" xfId="23606"/>
    <cellStyle name="Normal 3 2 5 3 2 3 2 3" xfId="23607"/>
    <cellStyle name="Normal 3 2 5 3 2 3 2 3 2" xfId="23608"/>
    <cellStyle name="Normal 3 2 5 3 2 3 2 4" xfId="23609"/>
    <cellStyle name="Normal 3 2 5 3 2 3 3" xfId="23610"/>
    <cellStyle name="Normal 3 2 5 3 2 3 3 2" xfId="23611"/>
    <cellStyle name="Normal 3 2 5 3 2 3 3 2 2" xfId="23612"/>
    <cellStyle name="Normal 3 2 5 3 2 3 3 3" xfId="23613"/>
    <cellStyle name="Normal 3 2 5 3 2 3 4" xfId="23614"/>
    <cellStyle name="Normal 3 2 5 3 2 3 4 2" xfId="23615"/>
    <cellStyle name="Normal 3 2 5 3 2 3 5" xfId="23616"/>
    <cellStyle name="Normal 3 2 5 3 2 4" xfId="23617"/>
    <cellStyle name="Normal 3 2 5 3 2 4 2" xfId="23618"/>
    <cellStyle name="Normal 3 2 5 3 2 4 2 2" xfId="23619"/>
    <cellStyle name="Normal 3 2 5 3 2 4 2 2 2" xfId="23620"/>
    <cellStyle name="Normal 3 2 5 3 2 4 2 3" xfId="23621"/>
    <cellStyle name="Normal 3 2 5 3 2 4 3" xfId="23622"/>
    <cellStyle name="Normal 3 2 5 3 2 4 3 2" xfId="23623"/>
    <cellStyle name="Normal 3 2 5 3 2 4 4" xfId="23624"/>
    <cellStyle name="Normal 3 2 5 3 2 5" xfId="23625"/>
    <cellStyle name="Normal 3 2 5 3 2 5 2" xfId="23626"/>
    <cellStyle name="Normal 3 2 5 3 2 5 2 2" xfId="23627"/>
    <cellStyle name="Normal 3 2 5 3 2 5 2 2 2" xfId="23628"/>
    <cellStyle name="Normal 3 2 5 3 2 5 2 3" xfId="23629"/>
    <cellStyle name="Normal 3 2 5 3 2 5 3" xfId="23630"/>
    <cellStyle name="Normal 3 2 5 3 2 5 3 2" xfId="23631"/>
    <cellStyle name="Normal 3 2 5 3 2 5 4" xfId="23632"/>
    <cellStyle name="Normal 3 2 5 3 2 6" xfId="23633"/>
    <cellStyle name="Normal 3 2 5 3 2 6 2" xfId="23634"/>
    <cellStyle name="Normal 3 2 5 3 2 6 2 2" xfId="23635"/>
    <cellStyle name="Normal 3 2 5 3 2 6 3" xfId="23636"/>
    <cellStyle name="Normal 3 2 5 3 2 7" xfId="23637"/>
    <cellStyle name="Normal 3 2 5 3 2 7 2" xfId="23638"/>
    <cellStyle name="Normal 3 2 5 3 2 8" xfId="23639"/>
    <cellStyle name="Normal 3 2 5 3 2 8 2" xfId="23640"/>
    <cellStyle name="Normal 3 2 5 3 2 9" xfId="23641"/>
    <cellStyle name="Normal 3 2 5 3 3" xfId="23642"/>
    <cellStyle name="Normal 3 2 5 3 3 2" xfId="23643"/>
    <cellStyle name="Normal 3 2 5 3 3 2 2" xfId="23644"/>
    <cellStyle name="Normal 3 2 5 3 3 2 2 2" xfId="23645"/>
    <cellStyle name="Normal 3 2 5 3 3 2 2 2 2" xfId="23646"/>
    <cellStyle name="Normal 3 2 5 3 3 2 2 2 2 2" xfId="23647"/>
    <cellStyle name="Normal 3 2 5 3 3 2 2 2 3" xfId="23648"/>
    <cellStyle name="Normal 3 2 5 3 3 2 2 3" xfId="23649"/>
    <cellStyle name="Normal 3 2 5 3 3 2 2 3 2" xfId="23650"/>
    <cellStyle name="Normal 3 2 5 3 3 2 2 4" xfId="23651"/>
    <cellStyle name="Normal 3 2 5 3 3 2 3" xfId="23652"/>
    <cellStyle name="Normal 3 2 5 3 3 2 3 2" xfId="23653"/>
    <cellStyle name="Normal 3 2 5 3 3 2 3 2 2" xfId="23654"/>
    <cellStyle name="Normal 3 2 5 3 3 2 3 3" xfId="23655"/>
    <cellStyle name="Normal 3 2 5 3 3 2 4" xfId="23656"/>
    <cellStyle name="Normal 3 2 5 3 3 2 4 2" xfId="23657"/>
    <cellStyle name="Normal 3 2 5 3 3 2 5" xfId="23658"/>
    <cellStyle name="Normal 3 2 5 3 3 3" xfId="23659"/>
    <cellStyle name="Normal 3 2 5 3 3 3 2" xfId="23660"/>
    <cellStyle name="Normal 3 2 5 3 3 3 2 2" xfId="23661"/>
    <cellStyle name="Normal 3 2 5 3 3 3 2 2 2" xfId="23662"/>
    <cellStyle name="Normal 3 2 5 3 3 3 2 3" xfId="23663"/>
    <cellStyle name="Normal 3 2 5 3 3 3 3" xfId="23664"/>
    <cellStyle name="Normal 3 2 5 3 3 3 3 2" xfId="23665"/>
    <cellStyle name="Normal 3 2 5 3 3 3 4" xfId="23666"/>
    <cellStyle name="Normal 3 2 5 3 3 4" xfId="23667"/>
    <cellStyle name="Normal 3 2 5 3 3 4 2" xfId="23668"/>
    <cellStyle name="Normal 3 2 5 3 3 4 2 2" xfId="23669"/>
    <cellStyle name="Normal 3 2 5 3 3 4 2 2 2" xfId="23670"/>
    <cellStyle name="Normal 3 2 5 3 3 4 2 3" xfId="23671"/>
    <cellStyle name="Normal 3 2 5 3 3 4 3" xfId="23672"/>
    <cellStyle name="Normal 3 2 5 3 3 4 3 2" xfId="23673"/>
    <cellStyle name="Normal 3 2 5 3 3 4 4" xfId="23674"/>
    <cellStyle name="Normal 3 2 5 3 3 5" xfId="23675"/>
    <cellStyle name="Normal 3 2 5 3 3 5 2" xfId="23676"/>
    <cellStyle name="Normal 3 2 5 3 3 5 2 2" xfId="23677"/>
    <cellStyle name="Normal 3 2 5 3 3 5 3" xfId="23678"/>
    <cellStyle name="Normal 3 2 5 3 3 6" xfId="23679"/>
    <cellStyle name="Normal 3 2 5 3 3 6 2" xfId="23680"/>
    <cellStyle name="Normal 3 2 5 3 3 7" xfId="23681"/>
    <cellStyle name="Normal 3 2 5 3 3 7 2" xfId="23682"/>
    <cellStyle name="Normal 3 2 5 3 3 8" xfId="23683"/>
    <cellStyle name="Normal 3 2 5 3 4" xfId="23684"/>
    <cellStyle name="Normal 3 2 5 3 4 2" xfId="23685"/>
    <cellStyle name="Normal 3 2 5 3 4 2 2" xfId="23686"/>
    <cellStyle name="Normal 3 2 5 3 4 2 2 2" xfId="23687"/>
    <cellStyle name="Normal 3 2 5 3 4 2 2 2 2" xfId="23688"/>
    <cellStyle name="Normal 3 2 5 3 4 2 2 3" xfId="23689"/>
    <cellStyle name="Normal 3 2 5 3 4 2 3" xfId="23690"/>
    <cellStyle name="Normal 3 2 5 3 4 2 3 2" xfId="23691"/>
    <cellStyle name="Normal 3 2 5 3 4 2 4" xfId="23692"/>
    <cellStyle name="Normal 3 2 5 3 4 3" xfId="23693"/>
    <cellStyle name="Normal 3 2 5 3 4 3 2" xfId="23694"/>
    <cellStyle name="Normal 3 2 5 3 4 3 2 2" xfId="23695"/>
    <cellStyle name="Normal 3 2 5 3 4 3 3" xfId="23696"/>
    <cellStyle name="Normal 3 2 5 3 4 4" xfId="23697"/>
    <cellStyle name="Normal 3 2 5 3 4 4 2" xfId="23698"/>
    <cellStyle name="Normal 3 2 5 3 4 5" xfId="23699"/>
    <cellStyle name="Normal 3 2 5 3 5" xfId="23700"/>
    <cellStyle name="Normal 3 2 5 3 5 2" xfId="23701"/>
    <cellStyle name="Normal 3 2 5 3 5 2 2" xfId="23702"/>
    <cellStyle name="Normal 3 2 5 3 5 2 2 2" xfId="23703"/>
    <cellStyle name="Normal 3 2 5 3 5 2 3" xfId="23704"/>
    <cellStyle name="Normal 3 2 5 3 5 3" xfId="23705"/>
    <cellStyle name="Normal 3 2 5 3 5 3 2" xfId="23706"/>
    <cellStyle name="Normal 3 2 5 3 5 4" xfId="23707"/>
    <cellStyle name="Normal 3 2 5 3 6" xfId="23708"/>
    <cellStyle name="Normal 3 2 5 3 6 2" xfId="23709"/>
    <cellStyle name="Normal 3 2 5 3 6 2 2" xfId="23710"/>
    <cellStyle name="Normal 3 2 5 3 6 2 2 2" xfId="23711"/>
    <cellStyle name="Normal 3 2 5 3 6 2 3" xfId="23712"/>
    <cellStyle name="Normal 3 2 5 3 6 3" xfId="23713"/>
    <cellStyle name="Normal 3 2 5 3 6 3 2" xfId="23714"/>
    <cellStyle name="Normal 3 2 5 3 6 4" xfId="23715"/>
    <cellStyle name="Normal 3 2 5 3 7" xfId="23716"/>
    <cellStyle name="Normal 3 2 5 3 7 2" xfId="23717"/>
    <cellStyle name="Normal 3 2 5 3 7 2 2" xfId="23718"/>
    <cellStyle name="Normal 3 2 5 3 7 3" xfId="23719"/>
    <cellStyle name="Normal 3 2 5 3 8" xfId="23720"/>
    <cellStyle name="Normal 3 2 5 3 8 2" xfId="23721"/>
    <cellStyle name="Normal 3 2 5 3 9" xfId="23722"/>
    <cellStyle name="Normal 3 2 5 3 9 2" xfId="23723"/>
    <cellStyle name="Normal 3 2 5 4" xfId="23724"/>
    <cellStyle name="Normal 3 2 5 4 10" xfId="23725"/>
    <cellStyle name="Normal 3 2 5 4 2" xfId="23726"/>
    <cellStyle name="Normal 3 2 5 4 2 2" xfId="23727"/>
    <cellStyle name="Normal 3 2 5 4 2 2 2" xfId="23728"/>
    <cellStyle name="Normal 3 2 5 4 2 2 2 2" xfId="23729"/>
    <cellStyle name="Normal 3 2 5 4 2 2 2 2 2" xfId="23730"/>
    <cellStyle name="Normal 3 2 5 4 2 2 2 2 2 2" xfId="23731"/>
    <cellStyle name="Normal 3 2 5 4 2 2 2 2 2 2 2" xfId="23732"/>
    <cellStyle name="Normal 3 2 5 4 2 2 2 2 2 3" xfId="23733"/>
    <cellStyle name="Normal 3 2 5 4 2 2 2 2 3" xfId="23734"/>
    <cellStyle name="Normal 3 2 5 4 2 2 2 2 3 2" xfId="23735"/>
    <cellStyle name="Normal 3 2 5 4 2 2 2 2 4" xfId="23736"/>
    <cellStyle name="Normal 3 2 5 4 2 2 2 3" xfId="23737"/>
    <cellStyle name="Normal 3 2 5 4 2 2 2 3 2" xfId="23738"/>
    <cellStyle name="Normal 3 2 5 4 2 2 2 3 2 2" xfId="23739"/>
    <cellStyle name="Normal 3 2 5 4 2 2 2 3 3" xfId="23740"/>
    <cellStyle name="Normal 3 2 5 4 2 2 2 4" xfId="23741"/>
    <cellStyle name="Normal 3 2 5 4 2 2 2 4 2" xfId="23742"/>
    <cellStyle name="Normal 3 2 5 4 2 2 2 5" xfId="23743"/>
    <cellStyle name="Normal 3 2 5 4 2 2 3" xfId="23744"/>
    <cellStyle name="Normal 3 2 5 4 2 2 3 2" xfId="23745"/>
    <cellStyle name="Normal 3 2 5 4 2 2 3 2 2" xfId="23746"/>
    <cellStyle name="Normal 3 2 5 4 2 2 3 2 2 2" xfId="23747"/>
    <cellStyle name="Normal 3 2 5 4 2 2 3 2 3" xfId="23748"/>
    <cellStyle name="Normal 3 2 5 4 2 2 3 3" xfId="23749"/>
    <cellStyle name="Normal 3 2 5 4 2 2 3 3 2" xfId="23750"/>
    <cellStyle name="Normal 3 2 5 4 2 2 3 4" xfId="23751"/>
    <cellStyle name="Normal 3 2 5 4 2 2 4" xfId="23752"/>
    <cellStyle name="Normal 3 2 5 4 2 2 4 2" xfId="23753"/>
    <cellStyle name="Normal 3 2 5 4 2 2 4 2 2" xfId="23754"/>
    <cellStyle name="Normal 3 2 5 4 2 2 4 2 2 2" xfId="23755"/>
    <cellStyle name="Normal 3 2 5 4 2 2 4 2 3" xfId="23756"/>
    <cellStyle name="Normal 3 2 5 4 2 2 4 3" xfId="23757"/>
    <cellStyle name="Normal 3 2 5 4 2 2 4 3 2" xfId="23758"/>
    <cellStyle name="Normal 3 2 5 4 2 2 4 4" xfId="23759"/>
    <cellStyle name="Normal 3 2 5 4 2 2 5" xfId="23760"/>
    <cellStyle name="Normal 3 2 5 4 2 2 5 2" xfId="23761"/>
    <cellStyle name="Normal 3 2 5 4 2 2 5 2 2" xfId="23762"/>
    <cellStyle name="Normal 3 2 5 4 2 2 5 3" xfId="23763"/>
    <cellStyle name="Normal 3 2 5 4 2 2 6" xfId="23764"/>
    <cellStyle name="Normal 3 2 5 4 2 2 6 2" xfId="23765"/>
    <cellStyle name="Normal 3 2 5 4 2 2 7" xfId="23766"/>
    <cellStyle name="Normal 3 2 5 4 2 2 7 2" xfId="23767"/>
    <cellStyle name="Normal 3 2 5 4 2 2 8" xfId="23768"/>
    <cellStyle name="Normal 3 2 5 4 2 3" xfId="23769"/>
    <cellStyle name="Normal 3 2 5 4 2 3 2" xfId="23770"/>
    <cellStyle name="Normal 3 2 5 4 2 3 2 2" xfId="23771"/>
    <cellStyle name="Normal 3 2 5 4 2 3 2 2 2" xfId="23772"/>
    <cellStyle name="Normal 3 2 5 4 2 3 2 2 2 2" xfId="23773"/>
    <cellStyle name="Normal 3 2 5 4 2 3 2 2 3" xfId="23774"/>
    <cellStyle name="Normal 3 2 5 4 2 3 2 3" xfId="23775"/>
    <cellStyle name="Normal 3 2 5 4 2 3 2 3 2" xfId="23776"/>
    <cellStyle name="Normal 3 2 5 4 2 3 2 4" xfId="23777"/>
    <cellStyle name="Normal 3 2 5 4 2 3 3" xfId="23778"/>
    <cellStyle name="Normal 3 2 5 4 2 3 3 2" xfId="23779"/>
    <cellStyle name="Normal 3 2 5 4 2 3 3 2 2" xfId="23780"/>
    <cellStyle name="Normal 3 2 5 4 2 3 3 3" xfId="23781"/>
    <cellStyle name="Normal 3 2 5 4 2 3 4" xfId="23782"/>
    <cellStyle name="Normal 3 2 5 4 2 3 4 2" xfId="23783"/>
    <cellStyle name="Normal 3 2 5 4 2 3 5" xfId="23784"/>
    <cellStyle name="Normal 3 2 5 4 2 4" xfId="23785"/>
    <cellStyle name="Normal 3 2 5 4 2 4 2" xfId="23786"/>
    <cellStyle name="Normal 3 2 5 4 2 4 2 2" xfId="23787"/>
    <cellStyle name="Normal 3 2 5 4 2 4 2 2 2" xfId="23788"/>
    <cellStyle name="Normal 3 2 5 4 2 4 2 3" xfId="23789"/>
    <cellStyle name="Normal 3 2 5 4 2 4 3" xfId="23790"/>
    <cellStyle name="Normal 3 2 5 4 2 4 3 2" xfId="23791"/>
    <cellStyle name="Normal 3 2 5 4 2 4 4" xfId="23792"/>
    <cellStyle name="Normal 3 2 5 4 2 5" xfId="23793"/>
    <cellStyle name="Normal 3 2 5 4 2 5 2" xfId="23794"/>
    <cellStyle name="Normal 3 2 5 4 2 5 2 2" xfId="23795"/>
    <cellStyle name="Normal 3 2 5 4 2 5 2 2 2" xfId="23796"/>
    <cellStyle name="Normal 3 2 5 4 2 5 2 3" xfId="23797"/>
    <cellStyle name="Normal 3 2 5 4 2 5 3" xfId="23798"/>
    <cellStyle name="Normal 3 2 5 4 2 5 3 2" xfId="23799"/>
    <cellStyle name="Normal 3 2 5 4 2 5 4" xfId="23800"/>
    <cellStyle name="Normal 3 2 5 4 2 6" xfId="23801"/>
    <cellStyle name="Normal 3 2 5 4 2 6 2" xfId="23802"/>
    <cellStyle name="Normal 3 2 5 4 2 6 2 2" xfId="23803"/>
    <cellStyle name="Normal 3 2 5 4 2 6 3" xfId="23804"/>
    <cellStyle name="Normal 3 2 5 4 2 7" xfId="23805"/>
    <cellStyle name="Normal 3 2 5 4 2 7 2" xfId="23806"/>
    <cellStyle name="Normal 3 2 5 4 2 8" xfId="23807"/>
    <cellStyle name="Normal 3 2 5 4 2 8 2" xfId="23808"/>
    <cellStyle name="Normal 3 2 5 4 2 9" xfId="23809"/>
    <cellStyle name="Normal 3 2 5 4 3" xfId="23810"/>
    <cellStyle name="Normal 3 2 5 4 3 2" xfId="23811"/>
    <cellStyle name="Normal 3 2 5 4 3 2 2" xfId="23812"/>
    <cellStyle name="Normal 3 2 5 4 3 2 2 2" xfId="23813"/>
    <cellStyle name="Normal 3 2 5 4 3 2 2 2 2" xfId="23814"/>
    <cellStyle name="Normal 3 2 5 4 3 2 2 2 2 2" xfId="23815"/>
    <cellStyle name="Normal 3 2 5 4 3 2 2 2 3" xfId="23816"/>
    <cellStyle name="Normal 3 2 5 4 3 2 2 3" xfId="23817"/>
    <cellStyle name="Normal 3 2 5 4 3 2 2 3 2" xfId="23818"/>
    <cellStyle name="Normal 3 2 5 4 3 2 2 4" xfId="23819"/>
    <cellStyle name="Normal 3 2 5 4 3 2 3" xfId="23820"/>
    <cellStyle name="Normal 3 2 5 4 3 2 3 2" xfId="23821"/>
    <cellStyle name="Normal 3 2 5 4 3 2 3 2 2" xfId="23822"/>
    <cellStyle name="Normal 3 2 5 4 3 2 3 3" xfId="23823"/>
    <cellStyle name="Normal 3 2 5 4 3 2 4" xfId="23824"/>
    <cellStyle name="Normal 3 2 5 4 3 2 4 2" xfId="23825"/>
    <cellStyle name="Normal 3 2 5 4 3 2 5" xfId="23826"/>
    <cellStyle name="Normal 3 2 5 4 3 3" xfId="23827"/>
    <cellStyle name="Normal 3 2 5 4 3 3 2" xfId="23828"/>
    <cellStyle name="Normal 3 2 5 4 3 3 2 2" xfId="23829"/>
    <cellStyle name="Normal 3 2 5 4 3 3 2 2 2" xfId="23830"/>
    <cellStyle name="Normal 3 2 5 4 3 3 2 3" xfId="23831"/>
    <cellStyle name="Normal 3 2 5 4 3 3 3" xfId="23832"/>
    <cellStyle name="Normal 3 2 5 4 3 3 3 2" xfId="23833"/>
    <cellStyle name="Normal 3 2 5 4 3 3 4" xfId="23834"/>
    <cellStyle name="Normal 3 2 5 4 3 4" xfId="23835"/>
    <cellStyle name="Normal 3 2 5 4 3 4 2" xfId="23836"/>
    <cellStyle name="Normal 3 2 5 4 3 4 2 2" xfId="23837"/>
    <cellStyle name="Normal 3 2 5 4 3 4 2 2 2" xfId="23838"/>
    <cellStyle name="Normal 3 2 5 4 3 4 2 3" xfId="23839"/>
    <cellStyle name="Normal 3 2 5 4 3 4 3" xfId="23840"/>
    <cellStyle name="Normal 3 2 5 4 3 4 3 2" xfId="23841"/>
    <cellStyle name="Normal 3 2 5 4 3 4 4" xfId="23842"/>
    <cellStyle name="Normal 3 2 5 4 3 5" xfId="23843"/>
    <cellStyle name="Normal 3 2 5 4 3 5 2" xfId="23844"/>
    <cellStyle name="Normal 3 2 5 4 3 5 2 2" xfId="23845"/>
    <cellStyle name="Normal 3 2 5 4 3 5 3" xfId="23846"/>
    <cellStyle name="Normal 3 2 5 4 3 6" xfId="23847"/>
    <cellStyle name="Normal 3 2 5 4 3 6 2" xfId="23848"/>
    <cellStyle name="Normal 3 2 5 4 3 7" xfId="23849"/>
    <cellStyle name="Normal 3 2 5 4 3 7 2" xfId="23850"/>
    <cellStyle name="Normal 3 2 5 4 3 8" xfId="23851"/>
    <cellStyle name="Normal 3 2 5 4 4" xfId="23852"/>
    <cellStyle name="Normal 3 2 5 4 4 2" xfId="23853"/>
    <cellStyle name="Normal 3 2 5 4 4 2 2" xfId="23854"/>
    <cellStyle name="Normal 3 2 5 4 4 2 2 2" xfId="23855"/>
    <cellStyle name="Normal 3 2 5 4 4 2 2 2 2" xfId="23856"/>
    <cellStyle name="Normal 3 2 5 4 4 2 2 3" xfId="23857"/>
    <cellStyle name="Normal 3 2 5 4 4 2 3" xfId="23858"/>
    <cellStyle name="Normal 3 2 5 4 4 2 3 2" xfId="23859"/>
    <cellStyle name="Normal 3 2 5 4 4 2 4" xfId="23860"/>
    <cellStyle name="Normal 3 2 5 4 4 3" xfId="23861"/>
    <cellStyle name="Normal 3 2 5 4 4 3 2" xfId="23862"/>
    <cellStyle name="Normal 3 2 5 4 4 3 2 2" xfId="23863"/>
    <cellStyle name="Normal 3 2 5 4 4 3 3" xfId="23864"/>
    <cellStyle name="Normal 3 2 5 4 4 4" xfId="23865"/>
    <cellStyle name="Normal 3 2 5 4 4 4 2" xfId="23866"/>
    <cellStyle name="Normal 3 2 5 4 4 5" xfId="23867"/>
    <cellStyle name="Normal 3 2 5 4 5" xfId="23868"/>
    <cellStyle name="Normal 3 2 5 4 5 2" xfId="23869"/>
    <cellStyle name="Normal 3 2 5 4 5 2 2" xfId="23870"/>
    <cellStyle name="Normal 3 2 5 4 5 2 2 2" xfId="23871"/>
    <cellStyle name="Normal 3 2 5 4 5 2 3" xfId="23872"/>
    <cellStyle name="Normal 3 2 5 4 5 3" xfId="23873"/>
    <cellStyle name="Normal 3 2 5 4 5 3 2" xfId="23874"/>
    <cellStyle name="Normal 3 2 5 4 5 4" xfId="23875"/>
    <cellStyle name="Normal 3 2 5 4 6" xfId="23876"/>
    <cellStyle name="Normal 3 2 5 4 6 2" xfId="23877"/>
    <cellStyle name="Normal 3 2 5 4 6 2 2" xfId="23878"/>
    <cellStyle name="Normal 3 2 5 4 6 2 2 2" xfId="23879"/>
    <cellStyle name="Normal 3 2 5 4 6 2 3" xfId="23880"/>
    <cellStyle name="Normal 3 2 5 4 6 3" xfId="23881"/>
    <cellStyle name="Normal 3 2 5 4 6 3 2" xfId="23882"/>
    <cellStyle name="Normal 3 2 5 4 6 4" xfId="23883"/>
    <cellStyle name="Normal 3 2 5 4 7" xfId="23884"/>
    <cellStyle name="Normal 3 2 5 4 7 2" xfId="23885"/>
    <cellStyle name="Normal 3 2 5 4 7 2 2" xfId="23886"/>
    <cellStyle name="Normal 3 2 5 4 7 3" xfId="23887"/>
    <cellStyle name="Normal 3 2 5 4 8" xfId="23888"/>
    <cellStyle name="Normal 3 2 5 4 8 2" xfId="23889"/>
    <cellStyle name="Normal 3 2 5 4 9" xfId="23890"/>
    <cellStyle name="Normal 3 2 5 4 9 2" xfId="23891"/>
    <cellStyle name="Normal 3 2 5 5" xfId="23892"/>
    <cellStyle name="Normal 3 2 5 5 2" xfId="23893"/>
    <cellStyle name="Normal 3 2 5 5 2 2" xfId="23894"/>
    <cellStyle name="Normal 3 2 5 5 2 2 2" xfId="23895"/>
    <cellStyle name="Normal 3 2 5 5 2 2 2 2" xfId="23896"/>
    <cellStyle name="Normal 3 2 5 5 2 2 2 2 2" xfId="23897"/>
    <cellStyle name="Normal 3 2 5 5 2 2 2 2 2 2" xfId="23898"/>
    <cellStyle name="Normal 3 2 5 5 2 2 2 2 3" xfId="23899"/>
    <cellStyle name="Normal 3 2 5 5 2 2 2 3" xfId="23900"/>
    <cellStyle name="Normal 3 2 5 5 2 2 2 3 2" xfId="23901"/>
    <cellStyle name="Normal 3 2 5 5 2 2 2 4" xfId="23902"/>
    <cellStyle name="Normal 3 2 5 5 2 2 3" xfId="23903"/>
    <cellStyle name="Normal 3 2 5 5 2 2 3 2" xfId="23904"/>
    <cellStyle name="Normal 3 2 5 5 2 2 3 2 2" xfId="23905"/>
    <cellStyle name="Normal 3 2 5 5 2 2 3 3" xfId="23906"/>
    <cellStyle name="Normal 3 2 5 5 2 2 4" xfId="23907"/>
    <cellStyle name="Normal 3 2 5 5 2 2 4 2" xfId="23908"/>
    <cellStyle name="Normal 3 2 5 5 2 2 5" xfId="23909"/>
    <cellStyle name="Normal 3 2 5 5 2 3" xfId="23910"/>
    <cellStyle name="Normal 3 2 5 5 2 3 2" xfId="23911"/>
    <cellStyle name="Normal 3 2 5 5 2 3 2 2" xfId="23912"/>
    <cellStyle name="Normal 3 2 5 5 2 3 2 2 2" xfId="23913"/>
    <cellStyle name="Normal 3 2 5 5 2 3 2 3" xfId="23914"/>
    <cellStyle name="Normal 3 2 5 5 2 3 3" xfId="23915"/>
    <cellStyle name="Normal 3 2 5 5 2 3 3 2" xfId="23916"/>
    <cellStyle name="Normal 3 2 5 5 2 3 4" xfId="23917"/>
    <cellStyle name="Normal 3 2 5 5 2 4" xfId="23918"/>
    <cellStyle name="Normal 3 2 5 5 2 4 2" xfId="23919"/>
    <cellStyle name="Normal 3 2 5 5 2 4 2 2" xfId="23920"/>
    <cellStyle name="Normal 3 2 5 5 2 4 2 2 2" xfId="23921"/>
    <cellStyle name="Normal 3 2 5 5 2 4 2 3" xfId="23922"/>
    <cellStyle name="Normal 3 2 5 5 2 4 3" xfId="23923"/>
    <cellStyle name="Normal 3 2 5 5 2 4 3 2" xfId="23924"/>
    <cellStyle name="Normal 3 2 5 5 2 4 4" xfId="23925"/>
    <cellStyle name="Normal 3 2 5 5 2 5" xfId="23926"/>
    <cellStyle name="Normal 3 2 5 5 2 5 2" xfId="23927"/>
    <cellStyle name="Normal 3 2 5 5 2 5 2 2" xfId="23928"/>
    <cellStyle name="Normal 3 2 5 5 2 5 3" xfId="23929"/>
    <cellStyle name="Normal 3 2 5 5 2 6" xfId="23930"/>
    <cellStyle name="Normal 3 2 5 5 2 6 2" xfId="23931"/>
    <cellStyle name="Normal 3 2 5 5 2 7" xfId="23932"/>
    <cellStyle name="Normal 3 2 5 5 2 7 2" xfId="23933"/>
    <cellStyle name="Normal 3 2 5 5 2 8" xfId="23934"/>
    <cellStyle name="Normal 3 2 5 5 3" xfId="23935"/>
    <cellStyle name="Normal 3 2 5 5 3 2" xfId="23936"/>
    <cellStyle name="Normal 3 2 5 5 3 2 2" xfId="23937"/>
    <cellStyle name="Normal 3 2 5 5 3 2 2 2" xfId="23938"/>
    <cellStyle name="Normal 3 2 5 5 3 2 2 2 2" xfId="23939"/>
    <cellStyle name="Normal 3 2 5 5 3 2 2 3" xfId="23940"/>
    <cellStyle name="Normal 3 2 5 5 3 2 3" xfId="23941"/>
    <cellStyle name="Normal 3 2 5 5 3 2 3 2" xfId="23942"/>
    <cellStyle name="Normal 3 2 5 5 3 2 4" xfId="23943"/>
    <cellStyle name="Normal 3 2 5 5 3 3" xfId="23944"/>
    <cellStyle name="Normal 3 2 5 5 3 3 2" xfId="23945"/>
    <cellStyle name="Normal 3 2 5 5 3 3 2 2" xfId="23946"/>
    <cellStyle name="Normal 3 2 5 5 3 3 3" xfId="23947"/>
    <cellStyle name="Normal 3 2 5 5 3 4" xfId="23948"/>
    <cellStyle name="Normal 3 2 5 5 3 4 2" xfId="23949"/>
    <cellStyle name="Normal 3 2 5 5 3 5" xfId="23950"/>
    <cellStyle name="Normal 3 2 5 5 4" xfId="23951"/>
    <cellStyle name="Normal 3 2 5 5 4 2" xfId="23952"/>
    <cellStyle name="Normal 3 2 5 5 4 2 2" xfId="23953"/>
    <cellStyle name="Normal 3 2 5 5 4 2 2 2" xfId="23954"/>
    <cellStyle name="Normal 3 2 5 5 4 2 3" xfId="23955"/>
    <cellStyle name="Normal 3 2 5 5 4 3" xfId="23956"/>
    <cellStyle name="Normal 3 2 5 5 4 3 2" xfId="23957"/>
    <cellStyle name="Normal 3 2 5 5 4 4" xfId="23958"/>
    <cellStyle name="Normal 3 2 5 5 5" xfId="23959"/>
    <cellStyle name="Normal 3 2 5 5 5 2" xfId="23960"/>
    <cellStyle name="Normal 3 2 5 5 5 2 2" xfId="23961"/>
    <cellStyle name="Normal 3 2 5 5 5 2 2 2" xfId="23962"/>
    <cellStyle name="Normal 3 2 5 5 5 2 3" xfId="23963"/>
    <cellStyle name="Normal 3 2 5 5 5 3" xfId="23964"/>
    <cellStyle name="Normal 3 2 5 5 5 3 2" xfId="23965"/>
    <cellStyle name="Normal 3 2 5 5 5 4" xfId="23966"/>
    <cellStyle name="Normal 3 2 5 5 6" xfId="23967"/>
    <cellStyle name="Normal 3 2 5 5 6 2" xfId="23968"/>
    <cellStyle name="Normal 3 2 5 5 6 2 2" xfId="23969"/>
    <cellStyle name="Normal 3 2 5 5 6 3" xfId="23970"/>
    <cellStyle name="Normal 3 2 5 5 7" xfId="23971"/>
    <cellStyle name="Normal 3 2 5 5 7 2" xfId="23972"/>
    <cellStyle name="Normal 3 2 5 5 8" xfId="23973"/>
    <cellStyle name="Normal 3 2 5 5 8 2" xfId="23974"/>
    <cellStyle name="Normal 3 2 5 5 9" xfId="23975"/>
    <cellStyle name="Normal 3 2 5 6" xfId="23976"/>
    <cellStyle name="Normal 3 2 5 6 2" xfId="23977"/>
    <cellStyle name="Normal 3 2 5 6 2 2" xfId="23978"/>
    <cellStyle name="Normal 3 2 5 6 2 2 2" xfId="23979"/>
    <cellStyle name="Normal 3 2 5 6 2 2 2 2" xfId="23980"/>
    <cellStyle name="Normal 3 2 5 6 2 2 2 2 2" xfId="23981"/>
    <cellStyle name="Normal 3 2 5 6 2 2 2 3" xfId="23982"/>
    <cellStyle name="Normal 3 2 5 6 2 2 3" xfId="23983"/>
    <cellStyle name="Normal 3 2 5 6 2 2 3 2" xfId="23984"/>
    <cellStyle name="Normal 3 2 5 6 2 2 4" xfId="23985"/>
    <cellStyle name="Normal 3 2 5 6 2 3" xfId="23986"/>
    <cellStyle name="Normal 3 2 5 6 2 3 2" xfId="23987"/>
    <cellStyle name="Normal 3 2 5 6 2 3 2 2" xfId="23988"/>
    <cellStyle name="Normal 3 2 5 6 2 3 3" xfId="23989"/>
    <cellStyle name="Normal 3 2 5 6 2 4" xfId="23990"/>
    <cellStyle name="Normal 3 2 5 6 2 4 2" xfId="23991"/>
    <cellStyle name="Normal 3 2 5 6 2 5" xfId="23992"/>
    <cellStyle name="Normal 3 2 5 6 3" xfId="23993"/>
    <cellStyle name="Normal 3 2 5 6 3 2" xfId="23994"/>
    <cellStyle name="Normal 3 2 5 6 3 2 2" xfId="23995"/>
    <cellStyle name="Normal 3 2 5 6 3 2 2 2" xfId="23996"/>
    <cellStyle name="Normal 3 2 5 6 3 2 3" xfId="23997"/>
    <cellStyle name="Normal 3 2 5 6 3 3" xfId="23998"/>
    <cellStyle name="Normal 3 2 5 6 3 3 2" xfId="23999"/>
    <cellStyle name="Normal 3 2 5 6 3 4" xfId="24000"/>
    <cellStyle name="Normal 3 2 5 6 4" xfId="24001"/>
    <cellStyle name="Normal 3 2 5 6 4 2" xfId="24002"/>
    <cellStyle name="Normal 3 2 5 6 4 2 2" xfId="24003"/>
    <cellStyle name="Normal 3 2 5 6 4 2 2 2" xfId="24004"/>
    <cellStyle name="Normal 3 2 5 6 4 2 3" xfId="24005"/>
    <cellStyle name="Normal 3 2 5 6 4 3" xfId="24006"/>
    <cellStyle name="Normal 3 2 5 6 4 3 2" xfId="24007"/>
    <cellStyle name="Normal 3 2 5 6 4 4" xfId="24008"/>
    <cellStyle name="Normal 3 2 5 6 5" xfId="24009"/>
    <cellStyle name="Normal 3 2 5 6 5 2" xfId="24010"/>
    <cellStyle name="Normal 3 2 5 6 5 2 2" xfId="24011"/>
    <cellStyle name="Normal 3 2 5 6 5 3" xfId="24012"/>
    <cellStyle name="Normal 3 2 5 6 6" xfId="24013"/>
    <cellStyle name="Normal 3 2 5 6 6 2" xfId="24014"/>
    <cellStyle name="Normal 3 2 5 6 7" xfId="24015"/>
    <cellStyle name="Normal 3 2 5 6 7 2" xfId="24016"/>
    <cellStyle name="Normal 3 2 5 6 8" xfId="24017"/>
    <cellStyle name="Normal 3 2 5 7" xfId="24018"/>
    <cellStyle name="Normal 3 2 5 7 2" xfId="24019"/>
    <cellStyle name="Normal 3 2 5 7 2 2" xfId="24020"/>
    <cellStyle name="Normal 3 2 5 7 2 2 2" xfId="24021"/>
    <cellStyle name="Normal 3 2 5 7 2 2 2 2" xfId="24022"/>
    <cellStyle name="Normal 3 2 5 7 2 2 2 2 2" xfId="24023"/>
    <cellStyle name="Normal 3 2 5 7 2 2 2 3" xfId="24024"/>
    <cellStyle name="Normal 3 2 5 7 2 2 3" xfId="24025"/>
    <cellStyle name="Normal 3 2 5 7 2 2 3 2" xfId="24026"/>
    <cellStyle name="Normal 3 2 5 7 2 2 4" xfId="24027"/>
    <cellStyle name="Normal 3 2 5 7 2 3" xfId="24028"/>
    <cellStyle name="Normal 3 2 5 7 2 3 2" xfId="24029"/>
    <cellStyle name="Normal 3 2 5 7 2 3 2 2" xfId="24030"/>
    <cellStyle name="Normal 3 2 5 7 2 3 3" xfId="24031"/>
    <cellStyle name="Normal 3 2 5 7 2 4" xfId="24032"/>
    <cellStyle name="Normal 3 2 5 7 2 4 2" xfId="24033"/>
    <cellStyle name="Normal 3 2 5 7 2 5" xfId="24034"/>
    <cellStyle name="Normal 3 2 5 7 3" xfId="24035"/>
    <cellStyle name="Normal 3 2 5 7 3 2" xfId="24036"/>
    <cellStyle name="Normal 3 2 5 7 3 2 2" xfId="24037"/>
    <cellStyle name="Normal 3 2 5 7 3 2 2 2" xfId="24038"/>
    <cellStyle name="Normal 3 2 5 7 3 2 3" xfId="24039"/>
    <cellStyle name="Normal 3 2 5 7 3 3" xfId="24040"/>
    <cellStyle name="Normal 3 2 5 7 3 3 2" xfId="24041"/>
    <cellStyle name="Normal 3 2 5 7 3 4" xfId="24042"/>
    <cellStyle name="Normal 3 2 5 7 4" xfId="24043"/>
    <cellStyle name="Normal 3 2 5 7 4 2" xfId="24044"/>
    <cellStyle name="Normal 3 2 5 7 4 2 2" xfId="24045"/>
    <cellStyle name="Normal 3 2 5 7 4 3" xfId="24046"/>
    <cellStyle name="Normal 3 2 5 7 5" xfId="24047"/>
    <cellStyle name="Normal 3 2 5 7 5 2" xfId="24048"/>
    <cellStyle name="Normal 3 2 5 7 6" xfId="24049"/>
    <cellStyle name="Normal 3 2 5 8" xfId="24050"/>
    <cellStyle name="Normal 3 2 5 8 2" xfId="24051"/>
    <cellStyle name="Normal 3 2 5 8 2 2" xfId="24052"/>
    <cellStyle name="Normal 3 2 5 8 2 2 2" xfId="24053"/>
    <cellStyle name="Normal 3 2 5 8 2 2 2 2" xfId="24054"/>
    <cellStyle name="Normal 3 2 5 8 2 2 2 2 2" xfId="24055"/>
    <cellStyle name="Normal 3 2 5 8 2 2 2 3" xfId="24056"/>
    <cellStyle name="Normal 3 2 5 8 2 2 3" xfId="24057"/>
    <cellStyle name="Normal 3 2 5 8 2 2 3 2" xfId="24058"/>
    <cellStyle name="Normal 3 2 5 8 2 2 4" xfId="24059"/>
    <cellStyle name="Normal 3 2 5 8 2 3" xfId="24060"/>
    <cellStyle name="Normal 3 2 5 8 2 3 2" xfId="24061"/>
    <cellStyle name="Normal 3 2 5 8 2 3 2 2" xfId="24062"/>
    <cellStyle name="Normal 3 2 5 8 2 3 3" xfId="24063"/>
    <cellStyle name="Normal 3 2 5 8 2 4" xfId="24064"/>
    <cellStyle name="Normal 3 2 5 8 2 4 2" xfId="24065"/>
    <cellStyle name="Normal 3 2 5 8 2 5" xfId="24066"/>
    <cellStyle name="Normal 3 2 5 8 3" xfId="24067"/>
    <cellStyle name="Normal 3 2 5 8 3 2" xfId="24068"/>
    <cellStyle name="Normal 3 2 5 8 3 2 2" xfId="24069"/>
    <cellStyle name="Normal 3 2 5 8 3 2 2 2" xfId="24070"/>
    <cellStyle name="Normal 3 2 5 8 3 2 3" xfId="24071"/>
    <cellStyle name="Normal 3 2 5 8 3 3" xfId="24072"/>
    <cellStyle name="Normal 3 2 5 8 3 3 2" xfId="24073"/>
    <cellStyle name="Normal 3 2 5 8 3 4" xfId="24074"/>
    <cellStyle name="Normal 3 2 5 8 4" xfId="24075"/>
    <cellStyle name="Normal 3 2 5 8 4 2" xfId="24076"/>
    <cellStyle name="Normal 3 2 5 8 4 2 2" xfId="24077"/>
    <cellStyle name="Normal 3 2 5 8 4 3" xfId="24078"/>
    <cellStyle name="Normal 3 2 5 8 5" xfId="24079"/>
    <cellStyle name="Normal 3 2 5 8 5 2" xfId="24080"/>
    <cellStyle name="Normal 3 2 5 8 6" xfId="24081"/>
    <cellStyle name="Normal 3 2 5 9" xfId="24082"/>
    <cellStyle name="Normal 3 2 5 9 2" xfId="24083"/>
    <cellStyle name="Normal 3 2 5 9 2 2" xfId="24084"/>
    <cellStyle name="Normal 3 2 5 9 2 2 2" xfId="24085"/>
    <cellStyle name="Normal 3 2 5 9 2 2 2 2" xfId="24086"/>
    <cellStyle name="Normal 3 2 5 9 2 2 3" xfId="24087"/>
    <cellStyle name="Normal 3 2 5 9 2 3" xfId="24088"/>
    <cellStyle name="Normal 3 2 5 9 2 3 2" xfId="24089"/>
    <cellStyle name="Normal 3 2 5 9 2 4" xfId="24090"/>
    <cellStyle name="Normal 3 2 5 9 3" xfId="24091"/>
    <cellStyle name="Normal 3 2 5 9 3 2" xfId="24092"/>
    <cellStyle name="Normal 3 2 5 9 3 2 2" xfId="24093"/>
    <cellStyle name="Normal 3 2 5 9 3 3" xfId="24094"/>
    <cellStyle name="Normal 3 2 5 9 4" xfId="24095"/>
    <cellStyle name="Normal 3 2 5 9 4 2" xfId="24096"/>
    <cellStyle name="Normal 3 2 5 9 5" xfId="24097"/>
    <cellStyle name="Normal 3 2 6" xfId="24098"/>
    <cellStyle name="Normal 3 2 6 10" xfId="24099"/>
    <cellStyle name="Normal 3 2 6 2" xfId="24100"/>
    <cellStyle name="Normal 3 2 6 2 2" xfId="24101"/>
    <cellStyle name="Normal 3 2 6 2 2 2" xfId="24102"/>
    <cellStyle name="Normal 3 2 6 2 2 2 2" xfId="24103"/>
    <cellStyle name="Normal 3 2 6 2 2 2 2 2" xfId="24104"/>
    <cellStyle name="Normal 3 2 6 2 2 2 2 2 2" xfId="24105"/>
    <cellStyle name="Normal 3 2 6 2 2 2 2 2 2 2" xfId="24106"/>
    <cellStyle name="Normal 3 2 6 2 2 2 2 2 3" xfId="24107"/>
    <cellStyle name="Normal 3 2 6 2 2 2 2 3" xfId="24108"/>
    <cellStyle name="Normal 3 2 6 2 2 2 2 3 2" xfId="24109"/>
    <cellStyle name="Normal 3 2 6 2 2 2 2 4" xfId="24110"/>
    <cellStyle name="Normal 3 2 6 2 2 2 3" xfId="24111"/>
    <cellStyle name="Normal 3 2 6 2 2 2 3 2" xfId="24112"/>
    <cellStyle name="Normal 3 2 6 2 2 2 3 2 2" xfId="24113"/>
    <cellStyle name="Normal 3 2 6 2 2 2 3 3" xfId="24114"/>
    <cellStyle name="Normal 3 2 6 2 2 2 4" xfId="24115"/>
    <cellStyle name="Normal 3 2 6 2 2 2 4 2" xfId="24116"/>
    <cellStyle name="Normal 3 2 6 2 2 2 5" xfId="24117"/>
    <cellStyle name="Normal 3 2 6 2 2 3" xfId="24118"/>
    <cellStyle name="Normal 3 2 6 2 2 3 2" xfId="24119"/>
    <cellStyle name="Normal 3 2 6 2 2 3 2 2" xfId="24120"/>
    <cellStyle name="Normal 3 2 6 2 2 3 2 2 2" xfId="24121"/>
    <cellStyle name="Normal 3 2 6 2 2 3 2 3" xfId="24122"/>
    <cellStyle name="Normal 3 2 6 2 2 3 3" xfId="24123"/>
    <cellStyle name="Normal 3 2 6 2 2 3 3 2" xfId="24124"/>
    <cellStyle name="Normal 3 2 6 2 2 3 4" xfId="24125"/>
    <cellStyle name="Normal 3 2 6 2 2 4" xfId="24126"/>
    <cellStyle name="Normal 3 2 6 2 2 4 2" xfId="24127"/>
    <cellStyle name="Normal 3 2 6 2 2 4 2 2" xfId="24128"/>
    <cellStyle name="Normal 3 2 6 2 2 4 2 2 2" xfId="24129"/>
    <cellStyle name="Normal 3 2 6 2 2 4 2 3" xfId="24130"/>
    <cellStyle name="Normal 3 2 6 2 2 4 3" xfId="24131"/>
    <cellStyle name="Normal 3 2 6 2 2 4 3 2" xfId="24132"/>
    <cellStyle name="Normal 3 2 6 2 2 4 4" xfId="24133"/>
    <cellStyle name="Normal 3 2 6 2 2 5" xfId="24134"/>
    <cellStyle name="Normal 3 2 6 2 2 5 2" xfId="24135"/>
    <cellStyle name="Normal 3 2 6 2 2 5 2 2" xfId="24136"/>
    <cellStyle name="Normal 3 2 6 2 2 5 3" xfId="24137"/>
    <cellStyle name="Normal 3 2 6 2 2 6" xfId="24138"/>
    <cellStyle name="Normal 3 2 6 2 2 6 2" xfId="24139"/>
    <cellStyle name="Normal 3 2 6 2 2 7" xfId="24140"/>
    <cellStyle name="Normal 3 2 6 2 2 7 2" xfId="24141"/>
    <cellStyle name="Normal 3 2 6 2 2 8" xfId="24142"/>
    <cellStyle name="Normal 3 2 6 2 3" xfId="24143"/>
    <cellStyle name="Normal 3 2 6 2 3 2" xfId="24144"/>
    <cellStyle name="Normal 3 2 6 2 3 2 2" xfId="24145"/>
    <cellStyle name="Normal 3 2 6 2 3 2 2 2" xfId="24146"/>
    <cellStyle name="Normal 3 2 6 2 3 2 2 2 2" xfId="24147"/>
    <cellStyle name="Normal 3 2 6 2 3 2 2 3" xfId="24148"/>
    <cellStyle name="Normal 3 2 6 2 3 2 3" xfId="24149"/>
    <cellStyle name="Normal 3 2 6 2 3 2 3 2" xfId="24150"/>
    <cellStyle name="Normal 3 2 6 2 3 2 4" xfId="24151"/>
    <cellStyle name="Normal 3 2 6 2 3 3" xfId="24152"/>
    <cellStyle name="Normal 3 2 6 2 3 3 2" xfId="24153"/>
    <cellStyle name="Normal 3 2 6 2 3 3 2 2" xfId="24154"/>
    <cellStyle name="Normal 3 2 6 2 3 3 3" xfId="24155"/>
    <cellStyle name="Normal 3 2 6 2 3 4" xfId="24156"/>
    <cellStyle name="Normal 3 2 6 2 3 4 2" xfId="24157"/>
    <cellStyle name="Normal 3 2 6 2 3 5" xfId="24158"/>
    <cellStyle name="Normal 3 2 6 2 4" xfId="24159"/>
    <cellStyle name="Normal 3 2 6 2 4 2" xfId="24160"/>
    <cellStyle name="Normal 3 2 6 2 4 2 2" xfId="24161"/>
    <cellStyle name="Normal 3 2 6 2 4 2 2 2" xfId="24162"/>
    <cellStyle name="Normal 3 2 6 2 4 2 3" xfId="24163"/>
    <cellStyle name="Normal 3 2 6 2 4 3" xfId="24164"/>
    <cellStyle name="Normal 3 2 6 2 4 3 2" xfId="24165"/>
    <cellStyle name="Normal 3 2 6 2 4 4" xfId="24166"/>
    <cellStyle name="Normal 3 2 6 2 5" xfId="24167"/>
    <cellStyle name="Normal 3 2 6 2 5 2" xfId="24168"/>
    <cellStyle name="Normal 3 2 6 2 5 2 2" xfId="24169"/>
    <cellStyle name="Normal 3 2 6 2 5 2 2 2" xfId="24170"/>
    <cellStyle name="Normal 3 2 6 2 5 2 3" xfId="24171"/>
    <cellStyle name="Normal 3 2 6 2 5 3" xfId="24172"/>
    <cellStyle name="Normal 3 2 6 2 5 3 2" xfId="24173"/>
    <cellStyle name="Normal 3 2 6 2 5 4" xfId="24174"/>
    <cellStyle name="Normal 3 2 6 2 6" xfId="24175"/>
    <cellStyle name="Normal 3 2 6 2 6 2" xfId="24176"/>
    <cellStyle name="Normal 3 2 6 2 6 2 2" xfId="24177"/>
    <cellStyle name="Normal 3 2 6 2 6 3" xfId="24178"/>
    <cellStyle name="Normal 3 2 6 2 7" xfId="24179"/>
    <cellStyle name="Normal 3 2 6 2 7 2" xfId="24180"/>
    <cellStyle name="Normal 3 2 6 2 8" xfId="24181"/>
    <cellStyle name="Normal 3 2 6 2 8 2" xfId="24182"/>
    <cellStyle name="Normal 3 2 6 2 9" xfId="24183"/>
    <cellStyle name="Normal 3 2 6 3" xfId="24184"/>
    <cellStyle name="Normal 3 2 6 3 2" xfId="24185"/>
    <cellStyle name="Normal 3 2 6 3 2 2" xfId="24186"/>
    <cellStyle name="Normal 3 2 6 3 2 2 2" xfId="24187"/>
    <cellStyle name="Normal 3 2 6 3 2 2 2 2" xfId="24188"/>
    <cellStyle name="Normal 3 2 6 3 2 2 2 2 2" xfId="24189"/>
    <cellStyle name="Normal 3 2 6 3 2 2 2 3" xfId="24190"/>
    <cellStyle name="Normal 3 2 6 3 2 2 3" xfId="24191"/>
    <cellStyle name="Normal 3 2 6 3 2 2 3 2" xfId="24192"/>
    <cellStyle name="Normal 3 2 6 3 2 2 4" xfId="24193"/>
    <cellStyle name="Normal 3 2 6 3 2 3" xfId="24194"/>
    <cellStyle name="Normal 3 2 6 3 2 3 2" xfId="24195"/>
    <cellStyle name="Normal 3 2 6 3 2 3 2 2" xfId="24196"/>
    <cellStyle name="Normal 3 2 6 3 2 3 3" xfId="24197"/>
    <cellStyle name="Normal 3 2 6 3 2 4" xfId="24198"/>
    <cellStyle name="Normal 3 2 6 3 2 4 2" xfId="24199"/>
    <cellStyle name="Normal 3 2 6 3 2 5" xfId="24200"/>
    <cellStyle name="Normal 3 2 6 3 3" xfId="24201"/>
    <cellStyle name="Normal 3 2 6 3 3 2" xfId="24202"/>
    <cellStyle name="Normal 3 2 6 3 3 2 2" xfId="24203"/>
    <cellStyle name="Normal 3 2 6 3 3 2 2 2" xfId="24204"/>
    <cellStyle name="Normal 3 2 6 3 3 2 3" xfId="24205"/>
    <cellStyle name="Normal 3 2 6 3 3 3" xfId="24206"/>
    <cellStyle name="Normal 3 2 6 3 3 3 2" xfId="24207"/>
    <cellStyle name="Normal 3 2 6 3 3 4" xfId="24208"/>
    <cellStyle name="Normal 3 2 6 3 4" xfId="24209"/>
    <cellStyle name="Normal 3 2 6 3 4 2" xfId="24210"/>
    <cellStyle name="Normal 3 2 6 3 4 2 2" xfId="24211"/>
    <cellStyle name="Normal 3 2 6 3 4 2 2 2" xfId="24212"/>
    <cellStyle name="Normal 3 2 6 3 4 2 3" xfId="24213"/>
    <cellStyle name="Normal 3 2 6 3 4 3" xfId="24214"/>
    <cellStyle name="Normal 3 2 6 3 4 3 2" xfId="24215"/>
    <cellStyle name="Normal 3 2 6 3 4 4" xfId="24216"/>
    <cellStyle name="Normal 3 2 6 3 5" xfId="24217"/>
    <cellStyle name="Normal 3 2 6 3 5 2" xfId="24218"/>
    <cellStyle name="Normal 3 2 6 3 5 2 2" xfId="24219"/>
    <cellStyle name="Normal 3 2 6 3 5 3" xfId="24220"/>
    <cellStyle name="Normal 3 2 6 3 6" xfId="24221"/>
    <cellStyle name="Normal 3 2 6 3 6 2" xfId="24222"/>
    <cellStyle name="Normal 3 2 6 3 7" xfId="24223"/>
    <cellStyle name="Normal 3 2 6 3 7 2" xfId="24224"/>
    <cellStyle name="Normal 3 2 6 3 8" xfId="24225"/>
    <cellStyle name="Normal 3 2 6 4" xfId="24226"/>
    <cellStyle name="Normal 3 2 6 4 2" xfId="24227"/>
    <cellStyle name="Normal 3 2 6 4 2 2" xfId="24228"/>
    <cellStyle name="Normal 3 2 6 4 2 2 2" xfId="24229"/>
    <cellStyle name="Normal 3 2 6 4 2 2 2 2" xfId="24230"/>
    <cellStyle name="Normal 3 2 6 4 2 2 3" xfId="24231"/>
    <cellStyle name="Normal 3 2 6 4 2 3" xfId="24232"/>
    <cellStyle name="Normal 3 2 6 4 2 3 2" xfId="24233"/>
    <cellStyle name="Normal 3 2 6 4 2 4" xfId="24234"/>
    <cellStyle name="Normal 3 2 6 4 3" xfId="24235"/>
    <cellStyle name="Normal 3 2 6 4 3 2" xfId="24236"/>
    <cellStyle name="Normal 3 2 6 4 3 2 2" xfId="24237"/>
    <cellStyle name="Normal 3 2 6 4 3 3" xfId="24238"/>
    <cellStyle name="Normal 3 2 6 4 4" xfId="24239"/>
    <cellStyle name="Normal 3 2 6 4 4 2" xfId="24240"/>
    <cellStyle name="Normal 3 2 6 4 5" xfId="24241"/>
    <cellStyle name="Normal 3 2 6 5" xfId="24242"/>
    <cellStyle name="Normal 3 2 6 5 2" xfId="24243"/>
    <cellStyle name="Normal 3 2 6 5 2 2" xfId="24244"/>
    <cellStyle name="Normal 3 2 6 5 2 2 2" xfId="24245"/>
    <cellStyle name="Normal 3 2 6 5 2 3" xfId="24246"/>
    <cellStyle name="Normal 3 2 6 5 3" xfId="24247"/>
    <cellStyle name="Normal 3 2 6 5 3 2" xfId="24248"/>
    <cellStyle name="Normal 3 2 6 5 4" xfId="24249"/>
    <cellStyle name="Normal 3 2 6 6" xfId="24250"/>
    <cellStyle name="Normal 3 2 6 6 2" xfId="24251"/>
    <cellStyle name="Normal 3 2 6 6 2 2" xfId="24252"/>
    <cellStyle name="Normal 3 2 6 6 2 2 2" xfId="24253"/>
    <cellStyle name="Normal 3 2 6 6 2 3" xfId="24254"/>
    <cellStyle name="Normal 3 2 6 6 3" xfId="24255"/>
    <cellStyle name="Normal 3 2 6 6 3 2" xfId="24256"/>
    <cellStyle name="Normal 3 2 6 6 4" xfId="24257"/>
    <cellStyle name="Normal 3 2 6 7" xfId="24258"/>
    <cellStyle name="Normal 3 2 6 7 2" xfId="24259"/>
    <cellStyle name="Normal 3 2 6 7 2 2" xfId="24260"/>
    <cellStyle name="Normal 3 2 6 7 3" xfId="24261"/>
    <cellStyle name="Normal 3 2 6 8" xfId="24262"/>
    <cellStyle name="Normal 3 2 6 8 2" xfId="24263"/>
    <cellStyle name="Normal 3 2 6 9" xfId="24264"/>
    <cellStyle name="Normal 3 2 6 9 2" xfId="24265"/>
    <cellStyle name="Normal 3 2 7" xfId="24266"/>
    <cellStyle name="Normal 3 2 7 10" xfId="24267"/>
    <cellStyle name="Normal 3 2 7 2" xfId="24268"/>
    <cellStyle name="Normal 3 2 7 2 2" xfId="24269"/>
    <cellStyle name="Normal 3 2 7 2 2 2" xfId="24270"/>
    <cellStyle name="Normal 3 2 7 2 2 2 2" xfId="24271"/>
    <cellStyle name="Normal 3 2 7 2 2 2 2 2" xfId="24272"/>
    <cellStyle name="Normal 3 2 7 2 2 2 2 2 2" xfId="24273"/>
    <cellStyle name="Normal 3 2 7 2 2 2 2 2 2 2" xfId="24274"/>
    <cellStyle name="Normal 3 2 7 2 2 2 2 2 3" xfId="24275"/>
    <cellStyle name="Normal 3 2 7 2 2 2 2 3" xfId="24276"/>
    <cellStyle name="Normal 3 2 7 2 2 2 2 3 2" xfId="24277"/>
    <cellStyle name="Normal 3 2 7 2 2 2 2 4" xfId="24278"/>
    <cellStyle name="Normal 3 2 7 2 2 2 3" xfId="24279"/>
    <cellStyle name="Normal 3 2 7 2 2 2 3 2" xfId="24280"/>
    <cellStyle name="Normal 3 2 7 2 2 2 3 2 2" xfId="24281"/>
    <cellStyle name="Normal 3 2 7 2 2 2 3 3" xfId="24282"/>
    <cellStyle name="Normal 3 2 7 2 2 2 4" xfId="24283"/>
    <cellStyle name="Normal 3 2 7 2 2 2 4 2" xfId="24284"/>
    <cellStyle name="Normal 3 2 7 2 2 2 5" xfId="24285"/>
    <cellStyle name="Normal 3 2 7 2 2 3" xfId="24286"/>
    <cellStyle name="Normal 3 2 7 2 2 3 2" xfId="24287"/>
    <cellStyle name="Normal 3 2 7 2 2 3 2 2" xfId="24288"/>
    <cellStyle name="Normal 3 2 7 2 2 3 2 2 2" xfId="24289"/>
    <cellStyle name="Normal 3 2 7 2 2 3 2 3" xfId="24290"/>
    <cellStyle name="Normal 3 2 7 2 2 3 3" xfId="24291"/>
    <cellStyle name="Normal 3 2 7 2 2 3 3 2" xfId="24292"/>
    <cellStyle name="Normal 3 2 7 2 2 3 4" xfId="24293"/>
    <cellStyle name="Normal 3 2 7 2 2 4" xfId="24294"/>
    <cellStyle name="Normal 3 2 7 2 2 4 2" xfId="24295"/>
    <cellStyle name="Normal 3 2 7 2 2 4 2 2" xfId="24296"/>
    <cellStyle name="Normal 3 2 7 2 2 4 2 2 2" xfId="24297"/>
    <cellStyle name="Normal 3 2 7 2 2 4 2 3" xfId="24298"/>
    <cellStyle name="Normal 3 2 7 2 2 4 3" xfId="24299"/>
    <cellStyle name="Normal 3 2 7 2 2 4 3 2" xfId="24300"/>
    <cellStyle name="Normal 3 2 7 2 2 4 4" xfId="24301"/>
    <cellStyle name="Normal 3 2 7 2 2 5" xfId="24302"/>
    <cellStyle name="Normal 3 2 7 2 2 5 2" xfId="24303"/>
    <cellStyle name="Normal 3 2 7 2 2 5 2 2" xfId="24304"/>
    <cellStyle name="Normal 3 2 7 2 2 5 3" xfId="24305"/>
    <cellStyle name="Normal 3 2 7 2 2 6" xfId="24306"/>
    <cellStyle name="Normal 3 2 7 2 2 6 2" xfId="24307"/>
    <cellStyle name="Normal 3 2 7 2 2 7" xfId="24308"/>
    <cellStyle name="Normal 3 2 7 2 2 7 2" xfId="24309"/>
    <cellStyle name="Normal 3 2 7 2 2 8" xfId="24310"/>
    <cellStyle name="Normal 3 2 7 2 3" xfId="24311"/>
    <cellStyle name="Normal 3 2 7 2 3 2" xfId="24312"/>
    <cellStyle name="Normal 3 2 7 2 3 2 2" xfId="24313"/>
    <cellStyle name="Normal 3 2 7 2 3 2 2 2" xfId="24314"/>
    <cellStyle name="Normal 3 2 7 2 3 2 2 2 2" xfId="24315"/>
    <cellStyle name="Normal 3 2 7 2 3 2 2 3" xfId="24316"/>
    <cellStyle name="Normal 3 2 7 2 3 2 3" xfId="24317"/>
    <cellStyle name="Normal 3 2 7 2 3 2 3 2" xfId="24318"/>
    <cellStyle name="Normal 3 2 7 2 3 2 4" xfId="24319"/>
    <cellStyle name="Normal 3 2 7 2 3 3" xfId="24320"/>
    <cellStyle name="Normal 3 2 7 2 3 3 2" xfId="24321"/>
    <cellStyle name="Normal 3 2 7 2 3 3 2 2" xfId="24322"/>
    <cellStyle name="Normal 3 2 7 2 3 3 3" xfId="24323"/>
    <cellStyle name="Normal 3 2 7 2 3 4" xfId="24324"/>
    <cellStyle name="Normal 3 2 7 2 3 4 2" xfId="24325"/>
    <cellStyle name="Normal 3 2 7 2 3 5" xfId="24326"/>
    <cellStyle name="Normal 3 2 7 2 4" xfId="24327"/>
    <cellStyle name="Normal 3 2 7 2 4 2" xfId="24328"/>
    <cellStyle name="Normal 3 2 7 2 4 2 2" xfId="24329"/>
    <cellStyle name="Normal 3 2 7 2 4 2 2 2" xfId="24330"/>
    <cellStyle name="Normal 3 2 7 2 4 2 3" xfId="24331"/>
    <cellStyle name="Normal 3 2 7 2 4 3" xfId="24332"/>
    <cellStyle name="Normal 3 2 7 2 4 3 2" xfId="24333"/>
    <cellStyle name="Normal 3 2 7 2 4 4" xfId="24334"/>
    <cellStyle name="Normal 3 2 7 2 5" xfId="24335"/>
    <cellStyle name="Normal 3 2 7 2 5 2" xfId="24336"/>
    <cellStyle name="Normal 3 2 7 2 5 2 2" xfId="24337"/>
    <cellStyle name="Normal 3 2 7 2 5 2 2 2" xfId="24338"/>
    <cellStyle name="Normal 3 2 7 2 5 2 3" xfId="24339"/>
    <cellStyle name="Normal 3 2 7 2 5 3" xfId="24340"/>
    <cellStyle name="Normal 3 2 7 2 5 3 2" xfId="24341"/>
    <cellStyle name="Normal 3 2 7 2 5 4" xfId="24342"/>
    <cellStyle name="Normal 3 2 7 2 6" xfId="24343"/>
    <cellStyle name="Normal 3 2 7 2 6 2" xfId="24344"/>
    <cellStyle name="Normal 3 2 7 2 6 2 2" xfId="24345"/>
    <cellStyle name="Normal 3 2 7 2 6 3" xfId="24346"/>
    <cellStyle name="Normal 3 2 7 2 7" xfId="24347"/>
    <cellStyle name="Normal 3 2 7 2 7 2" xfId="24348"/>
    <cellStyle name="Normal 3 2 7 2 8" xfId="24349"/>
    <cellStyle name="Normal 3 2 7 2 8 2" xfId="24350"/>
    <cellStyle name="Normal 3 2 7 2 9" xfId="24351"/>
    <cellStyle name="Normal 3 2 7 3" xfId="24352"/>
    <cellStyle name="Normal 3 2 7 3 2" xfId="24353"/>
    <cellStyle name="Normal 3 2 7 3 2 2" xfId="24354"/>
    <cellStyle name="Normal 3 2 7 3 2 2 2" xfId="24355"/>
    <cellStyle name="Normal 3 2 7 3 2 2 2 2" xfId="24356"/>
    <cellStyle name="Normal 3 2 7 3 2 2 2 2 2" xfId="24357"/>
    <cellStyle name="Normal 3 2 7 3 2 2 2 3" xfId="24358"/>
    <cellStyle name="Normal 3 2 7 3 2 2 3" xfId="24359"/>
    <cellStyle name="Normal 3 2 7 3 2 2 3 2" xfId="24360"/>
    <cellStyle name="Normal 3 2 7 3 2 2 4" xfId="24361"/>
    <cellStyle name="Normal 3 2 7 3 2 3" xfId="24362"/>
    <cellStyle name="Normal 3 2 7 3 2 3 2" xfId="24363"/>
    <cellStyle name="Normal 3 2 7 3 2 3 2 2" xfId="24364"/>
    <cellStyle name="Normal 3 2 7 3 2 3 3" xfId="24365"/>
    <cellStyle name="Normal 3 2 7 3 2 4" xfId="24366"/>
    <cellStyle name="Normal 3 2 7 3 2 4 2" xfId="24367"/>
    <cellStyle name="Normal 3 2 7 3 2 5" xfId="24368"/>
    <cellStyle name="Normal 3 2 7 3 3" xfId="24369"/>
    <cellStyle name="Normal 3 2 7 3 3 2" xfId="24370"/>
    <cellStyle name="Normal 3 2 7 3 3 2 2" xfId="24371"/>
    <cellStyle name="Normal 3 2 7 3 3 2 2 2" xfId="24372"/>
    <cellStyle name="Normal 3 2 7 3 3 2 3" xfId="24373"/>
    <cellStyle name="Normal 3 2 7 3 3 3" xfId="24374"/>
    <cellStyle name="Normal 3 2 7 3 3 3 2" xfId="24375"/>
    <cellStyle name="Normal 3 2 7 3 3 4" xfId="24376"/>
    <cellStyle name="Normal 3 2 7 3 4" xfId="24377"/>
    <cellStyle name="Normal 3 2 7 3 4 2" xfId="24378"/>
    <cellStyle name="Normal 3 2 7 3 4 2 2" xfId="24379"/>
    <cellStyle name="Normal 3 2 7 3 4 2 2 2" xfId="24380"/>
    <cellStyle name="Normal 3 2 7 3 4 2 3" xfId="24381"/>
    <cellStyle name="Normal 3 2 7 3 4 3" xfId="24382"/>
    <cellStyle name="Normal 3 2 7 3 4 3 2" xfId="24383"/>
    <cellStyle name="Normal 3 2 7 3 4 4" xfId="24384"/>
    <cellStyle name="Normal 3 2 7 3 5" xfId="24385"/>
    <cellStyle name="Normal 3 2 7 3 5 2" xfId="24386"/>
    <cellStyle name="Normal 3 2 7 3 5 2 2" xfId="24387"/>
    <cellStyle name="Normal 3 2 7 3 5 3" xfId="24388"/>
    <cellStyle name="Normal 3 2 7 3 6" xfId="24389"/>
    <cellStyle name="Normal 3 2 7 3 6 2" xfId="24390"/>
    <cellStyle name="Normal 3 2 7 3 7" xfId="24391"/>
    <cellStyle name="Normal 3 2 7 3 7 2" xfId="24392"/>
    <cellStyle name="Normal 3 2 7 3 8" xfId="24393"/>
    <cellStyle name="Normal 3 2 7 4" xfId="24394"/>
    <cellStyle name="Normal 3 2 7 4 2" xfId="24395"/>
    <cellStyle name="Normal 3 2 7 4 2 2" xfId="24396"/>
    <cellStyle name="Normal 3 2 7 4 2 2 2" xfId="24397"/>
    <cellStyle name="Normal 3 2 7 4 2 2 2 2" xfId="24398"/>
    <cellStyle name="Normal 3 2 7 4 2 2 3" xfId="24399"/>
    <cellStyle name="Normal 3 2 7 4 2 3" xfId="24400"/>
    <cellStyle name="Normal 3 2 7 4 2 3 2" xfId="24401"/>
    <cellStyle name="Normal 3 2 7 4 2 4" xfId="24402"/>
    <cellStyle name="Normal 3 2 7 4 3" xfId="24403"/>
    <cellStyle name="Normal 3 2 7 4 3 2" xfId="24404"/>
    <cellStyle name="Normal 3 2 7 4 3 2 2" xfId="24405"/>
    <cellStyle name="Normal 3 2 7 4 3 3" xfId="24406"/>
    <cellStyle name="Normal 3 2 7 4 4" xfId="24407"/>
    <cellStyle name="Normal 3 2 7 4 4 2" xfId="24408"/>
    <cellStyle name="Normal 3 2 7 4 5" xfId="24409"/>
    <cellStyle name="Normal 3 2 7 5" xfId="24410"/>
    <cellStyle name="Normal 3 2 7 5 2" xfId="24411"/>
    <cellStyle name="Normal 3 2 7 5 2 2" xfId="24412"/>
    <cellStyle name="Normal 3 2 7 5 2 2 2" xfId="24413"/>
    <cellStyle name="Normal 3 2 7 5 2 3" xfId="24414"/>
    <cellStyle name="Normal 3 2 7 5 3" xfId="24415"/>
    <cellStyle name="Normal 3 2 7 5 3 2" xfId="24416"/>
    <cellStyle name="Normal 3 2 7 5 4" xfId="24417"/>
    <cellStyle name="Normal 3 2 7 6" xfId="24418"/>
    <cellStyle name="Normal 3 2 7 6 2" xfId="24419"/>
    <cellStyle name="Normal 3 2 7 6 2 2" xfId="24420"/>
    <cellStyle name="Normal 3 2 7 6 2 2 2" xfId="24421"/>
    <cellStyle name="Normal 3 2 7 6 2 3" xfId="24422"/>
    <cellStyle name="Normal 3 2 7 6 3" xfId="24423"/>
    <cellStyle name="Normal 3 2 7 6 3 2" xfId="24424"/>
    <cellStyle name="Normal 3 2 7 6 4" xfId="24425"/>
    <cellStyle name="Normal 3 2 7 7" xfId="24426"/>
    <cellStyle name="Normal 3 2 7 7 2" xfId="24427"/>
    <cellStyle name="Normal 3 2 7 7 2 2" xfId="24428"/>
    <cellStyle name="Normal 3 2 7 7 3" xfId="24429"/>
    <cellStyle name="Normal 3 2 7 8" xfId="24430"/>
    <cellStyle name="Normal 3 2 7 8 2" xfId="24431"/>
    <cellStyle name="Normal 3 2 7 9" xfId="24432"/>
    <cellStyle name="Normal 3 2 7 9 2" xfId="24433"/>
    <cellStyle name="Normal 3 2 8" xfId="24434"/>
    <cellStyle name="Normal 3 2 8 10" xfId="24435"/>
    <cellStyle name="Normal 3 2 8 2" xfId="24436"/>
    <cellStyle name="Normal 3 2 8 2 2" xfId="24437"/>
    <cellStyle name="Normal 3 2 8 2 2 2" xfId="24438"/>
    <cellStyle name="Normal 3 2 8 2 2 2 2" xfId="24439"/>
    <cellStyle name="Normal 3 2 8 2 2 2 2 2" xfId="24440"/>
    <cellStyle name="Normal 3 2 8 2 2 2 2 2 2" xfId="24441"/>
    <cellStyle name="Normal 3 2 8 2 2 2 2 2 2 2" xfId="24442"/>
    <cellStyle name="Normal 3 2 8 2 2 2 2 2 3" xfId="24443"/>
    <cellStyle name="Normal 3 2 8 2 2 2 2 3" xfId="24444"/>
    <cellStyle name="Normal 3 2 8 2 2 2 2 3 2" xfId="24445"/>
    <cellStyle name="Normal 3 2 8 2 2 2 2 4" xfId="24446"/>
    <cellStyle name="Normal 3 2 8 2 2 2 3" xfId="24447"/>
    <cellStyle name="Normal 3 2 8 2 2 2 3 2" xfId="24448"/>
    <cellStyle name="Normal 3 2 8 2 2 2 3 2 2" xfId="24449"/>
    <cellStyle name="Normal 3 2 8 2 2 2 3 3" xfId="24450"/>
    <cellStyle name="Normal 3 2 8 2 2 2 4" xfId="24451"/>
    <cellStyle name="Normal 3 2 8 2 2 2 4 2" xfId="24452"/>
    <cellStyle name="Normal 3 2 8 2 2 2 5" xfId="24453"/>
    <cellStyle name="Normal 3 2 8 2 2 3" xfId="24454"/>
    <cellStyle name="Normal 3 2 8 2 2 3 2" xfId="24455"/>
    <cellStyle name="Normal 3 2 8 2 2 3 2 2" xfId="24456"/>
    <cellStyle name="Normal 3 2 8 2 2 3 2 2 2" xfId="24457"/>
    <cellStyle name="Normal 3 2 8 2 2 3 2 3" xfId="24458"/>
    <cellStyle name="Normal 3 2 8 2 2 3 3" xfId="24459"/>
    <cellStyle name="Normal 3 2 8 2 2 3 3 2" xfId="24460"/>
    <cellStyle name="Normal 3 2 8 2 2 3 4" xfId="24461"/>
    <cellStyle name="Normal 3 2 8 2 2 4" xfId="24462"/>
    <cellStyle name="Normal 3 2 8 2 2 4 2" xfId="24463"/>
    <cellStyle name="Normal 3 2 8 2 2 4 2 2" xfId="24464"/>
    <cellStyle name="Normal 3 2 8 2 2 4 2 2 2" xfId="24465"/>
    <cellStyle name="Normal 3 2 8 2 2 4 2 3" xfId="24466"/>
    <cellStyle name="Normal 3 2 8 2 2 4 3" xfId="24467"/>
    <cellStyle name="Normal 3 2 8 2 2 4 3 2" xfId="24468"/>
    <cellStyle name="Normal 3 2 8 2 2 4 4" xfId="24469"/>
    <cellStyle name="Normal 3 2 8 2 2 5" xfId="24470"/>
    <cellStyle name="Normal 3 2 8 2 2 5 2" xfId="24471"/>
    <cellStyle name="Normal 3 2 8 2 2 5 2 2" xfId="24472"/>
    <cellStyle name="Normal 3 2 8 2 2 5 3" xfId="24473"/>
    <cellStyle name="Normal 3 2 8 2 2 6" xfId="24474"/>
    <cellStyle name="Normal 3 2 8 2 2 6 2" xfId="24475"/>
    <cellStyle name="Normal 3 2 8 2 2 7" xfId="24476"/>
    <cellStyle name="Normal 3 2 8 2 2 7 2" xfId="24477"/>
    <cellStyle name="Normal 3 2 8 2 2 8" xfId="24478"/>
    <cellStyle name="Normal 3 2 8 2 3" xfId="24479"/>
    <cellStyle name="Normal 3 2 8 2 3 2" xfId="24480"/>
    <cellStyle name="Normal 3 2 8 2 3 2 2" xfId="24481"/>
    <cellStyle name="Normal 3 2 8 2 3 2 2 2" xfId="24482"/>
    <cellStyle name="Normal 3 2 8 2 3 2 2 2 2" xfId="24483"/>
    <cellStyle name="Normal 3 2 8 2 3 2 2 3" xfId="24484"/>
    <cellStyle name="Normal 3 2 8 2 3 2 3" xfId="24485"/>
    <cellStyle name="Normal 3 2 8 2 3 2 3 2" xfId="24486"/>
    <cellStyle name="Normal 3 2 8 2 3 2 4" xfId="24487"/>
    <cellStyle name="Normal 3 2 8 2 3 3" xfId="24488"/>
    <cellStyle name="Normal 3 2 8 2 3 3 2" xfId="24489"/>
    <cellStyle name="Normal 3 2 8 2 3 3 2 2" xfId="24490"/>
    <cellStyle name="Normal 3 2 8 2 3 3 3" xfId="24491"/>
    <cellStyle name="Normal 3 2 8 2 3 4" xfId="24492"/>
    <cellStyle name="Normal 3 2 8 2 3 4 2" xfId="24493"/>
    <cellStyle name="Normal 3 2 8 2 3 5" xfId="24494"/>
    <cellStyle name="Normal 3 2 8 2 4" xfId="24495"/>
    <cellStyle name="Normal 3 2 8 2 4 2" xfId="24496"/>
    <cellStyle name="Normal 3 2 8 2 4 2 2" xfId="24497"/>
    <cellStyle name="Normal 3 2 8 2 4 2 2 2" xfId="24498"/>
    <cellStyle name="Normal 3 2 8 2 4 2 3" xfId="24499"/>
    <cellStyle name="Normal 3 2 8 2 4 3" xfId="24500"/>
    <cellStyle name="Normal 3 2 8 2 4 3 2" xfId="24501"/>
    <cellStyle name="Normal 3 2 8 2 4 4" xfId="24502"/>
    <cellStyle name="Normal 3 2 8 2 5" xfId="24503"/>
    <cellStyle name="Normal 3 2 8 2 5 2" xfId="24504"/>
    <cellStyle name="Normal 3 2 8 2 5 2 2" xfId="24505"/>
    <cellStyle name="Normal 3 2 8 2 5 2 2 2" xfId="24506"/>
    <cellStyle name="Normal 3 2 8 2 5 2 3" xfId="24507"/>
    <cellStyle name="Normal 3 2 8 2 5 3" xfId="24508"/>
    <cellStyle name="Normal 3 2 8 2 5 3 2" xfId="24509"/>
    <cellStyle name="Normal 3 2 8 2 5 4" xfId="24510"/>
    <cellStyle name="Normal 3 2 8 2 6" xfId="24511"/>
    <cellStyle name="Normal 3 2 8 2 6 2" xfId="24512"/>
    <cellStyle name="Normal 3 2 8 2 6 2 2" xfId="24513"/>
    <cellStyle name="Normal 3 2 8 2 6 3" xfId="24514"/>
    <cellStyle name="Normal 3 2 8 2 7" xfId="24515"/>
    <cellStyle name="Normal 3 2 8 2 7 2" xfId="24516"/>
    <cellStyle name="Normal 3 2 8 2 8" xfId="24517"/>
    <cellStyle name="Normal 3 2 8 2 8 2" xfId="24518"/>
    <cellStyle name="Normal 3 2 8 2 9" xfId="24519"/>
    <cellStyle name="Normal 3 2 8 3" xfId="24520"/>
    <cellStyle name="Normal 3 2 8 3 2" xfId="24521"/>
    <cellStyle name="Normal 3 2 8 3 2 2" xfId="24522"/>
    <cellStyle name="Normal 3 2 8 3 2 2 2" xfId="24523"/>
    <cellStyle name="Normal 3 2 8 3 2 2 2 2" xfId="24524"/>
    <cellStyle name="Normal 3 2 8 3 2 2 2 2 2" xfId="24525"/>
    <cellStyle name="Normal 3 2 8 3 2 2 2 3" xfId="24526"/>
    <cellStyle name="Normal 3 2 8 3 2 2 3" xfId="24527"/>
    <cellStyle name="Normal 3 2 8 3 2 2 3 2" xfId="24528"/>
    <cellStyle name="Normal 3 2 8 3 2 2 4" xfId="24529"/>
    <cellStyle name="Normal 3 2 8 3 2 3" xfId="24530"/>
    <cellStyle name="Normal 3 2 8 3 2 3 2" xfId="24531"/>
    <cellStyle name="Normal 3 2 8 3 2 3 2 2" xfId="24532"/>
    <cellStyle name="Normal 3 2 8 3 2 3 3" xfId="24533"/>
    <cellStyle name="Normal 3 2 8 3 2 4" xfId="24534"/>
    <cellStyle name="Normal 3 2 8 3 2 4 2" xfId="24535"/>
    <cellStyle name="Normal 3 2 8 3 2 5" xfId="24536"/>
    <cellStyle name="Normal 3 2 8 3 3" xfId="24537"/>
    <cellStyle name="Normal 3 2 8 3 3 2" xfId="24538"/>
    <cellStyle name="Normal 3 2 8 3 3 2 2" xfId="24539"/>
    <cellStyle name="Normal 3 2 8 3 3 2 2 2" xfId="24540"/>
    <cellStyle name="Normal 3 2 8 3 3 2 3" xfId="24541"/>
    <cellStyle name="Normal 3 2 8 3 3 3" xfId="24542"/>
    <cellStyle name="Normal 3 2 8 3 3 3 2" xfId="24543"/>
    <cellStyle name="Normal 3 2 8 3 3 4" xfId="24544"/>
    <cellStyle name="Normal 3 2 8 3 4" xfId="24545"/>
    <cellStyle name="Normal 3 2 8 3 4 2" xfId="24546"/>
    <cellStyle name="Normal 3 2 8 3 4 2 2" xfId="24547"/>
    <cellStyle name="Normal 3 2 8 3 4 2 2 2" xfId="24548"/>
    <cellStyle name="Normal 3 2 8 3 4 2 3" xfId="24549"/>
    <cellStyle name="Normal 3 2 8 3 4 3" xfId="24550"/>
    <cellStyle name="Normal 3 2 8 3 4 3 2" xfId="24551"/>
    <cellStyle name="Normal 3 2 8 3 4 4" xfId="24552"/>
    <cellStyle name="Normal 3 2 8 3 5" xfId="24553"/>
    <cellStyle name="Normal 3 2 8 3 5 2" xfId="24554"/>
    <cellStyle name="Normal 3 2 8 3 5 2 2" xfId="24555"/>
    <cellStyle name="Normal 3 2 8 3 5 3" xfId="24556"/>
    <cellStyle name="Normal 3 2 8 3 6" xfId="24557"/>
    <cellStyle name="Normal 3 2 8 3 6 2" xfId="24558"/>
    <cellStyle name="Normal 3 2 8 3 7" xfId="24559"/>
    <cellStyle name="Normal 3 2 8 3 7 2" xfId="24560"/>
    <cellStyle name="Normal 3 2 8 3 8" xfId="24561"/>
    <cellStyle name="Normal 3 2 8 4" xfId="24562"/>
    <cellStyle name="Normal 3 2 8 4 2" xfId="24563"/>
    <cellStyle name="Normal 3 2 8 4 2 2" xfId="24564"/>
    <cellStyle name="Normal 3 2 8 4 2 2 2" xfId="24565"/>
    <cellStyle name="Normal 3 2 8 4 2 2 2 2" xfId="24566"/>
    <cellStyle name="Normal 3 2 8 4 2 2 3" xfId="24567"/>
    <cellStyle name="Normal 3 2 8 4 2 3" xfId="24568"/>
    <cellStyle name="Normal 3 2 8 4 2 3 2" xfId="24569"/>
    <cellStyle name="Normal 3 2 8 4 2 4" xfId="24570"/>
    <cellStyle name="Normal 3 2 8 4 3" xfId="24571"/>
    <cellStyle name="Normal 3 2 8 4 3 2" xfId="24572"/>
    <cellStyle name="Normal 3 2 8 4 3 2 2" xfId="24573"/>
    <cellStyle name="Normal 3 2 8 4 3 3" xfId="24574"/>
    <cellStyle name="Normal 3 2 8 4 4" xfId="24575"/>
    <cellStyle name="Normal 3 2 8 4 4 2" xfId="24576"/>
    <cellStyle name="Normal 3 2 8 4 5" xfId="24577"/>
    <cellStyle name="Normal 3 2 8 5" xfId="24578"/>
    <cellStyle name="Normal 3 2 8 5 2" xfId="24579"/>
    <cellStyle name="Normal 3 2 8 5 2 2" xfId="24580"/>
    <cellStyle name="Normal 3 2 8 5 2 2 2" xfId="24581"/>
    <cellStyle name="Normal 3 2 8 5 2 3" xfId="24582"/>
    <cellStyle name="Normal 3 2 8 5 3" xfId="24583"/>
    <cellStyle name="Normal 3 2 8 5 3 2" xfId="24584"/>
    <cellStyle name="Normal 3 2 8 5 4" xfId="24585"/>
    <cellStyle name="Normal 3 2 8 6" xfId="24586"/>
    <cellStyle name="Normal 3 2 8 6 2" xfId="24587"/>
    <cellStyle name="Normal 3 2 8 6 2 2" xfId="24588"/>
    <cellStyle name="Normal 3 2 8 6 2 2 2" xfId="24589"/>
    <cellStyle name="Normal 3 2 8 6 2 3" xfId="24590"/>
    <cellStyle name="Normal 3 2 8 6 3" xfId="24591"/>
    <cellStyle name="Normal 3 2 8 6 3 2" xfId="24592"/>
    <cellStyle name="Normal 3 2 8 6 4" xfId="24593"/>
    <cellStyle name="Normal 3 2 8 7" xfId="24594"/>
    <cellStyle name="Normal 3 2 8 7 2" xfId="24595"/>
    <cellStyle name="Normal 3 2 8 7 2 2" xfId="24596"/>
    <cellStyle name="Normal 3 2 8 7 3" xfId="24597"/>
    <cellStyle name="Normal 3 2 8 8" xfId="24598"/>
    <cellStyle name="Normal 3 2 8 8 2" xfId="24599"/>
    <cellStyle name="Normal 3 2 8 9" xfId="24600"/>
    <cellStyle name="Normal 3 2 8 9 2" xfId="24601"/>
    <cellStyle name="Normal 3 2 9" xfId="24602"/>
    <cellStyle name="Normal 3 2 9 2" xfId="24603"/>
    <cellStyle name="Normal 3 2 9 2 2" xfId="24604"/>
    <cellStyle name="Normal 3 2 9 2 2 2" xfId="24605"/>
    <cellStyle name="Normal 3 2 9 2 2 2 2" xfId="24606"/>
    <cellStyle name="Normal 3 2 9 2 2 2 2 2" xfId="24607"/>
    <cellStyle name="Normal 3 2 9 2 2 2 2 2 2" xfId="24608"/>
    <cellStyle name="Normal 3 2 9 2 2 2 2 3" xfId="24609"/>
    <cellStyle name="Normal 3 2 9 2 2 2 3" xfId="24610"/>
    <cellStyle name="Normal 3 2 9 2 2 2 3 2" xfId="24611"/>
    <cellStyle name="Normal 3 2 9 2 2 2 4" xfId="24612"/>
    <cellStyle name="Normal 3 2 9 2 2 3" xfId="24613"/>
    <cellStyle name="Normal 3 2 9 2 2 3 2" xfId="24614"/>
    <cellStyle name="Normal 3 2 9 2 2 3 2 2" xfId="24615"/>
    <cellStyle name="Normal 3 2 9 2 2 3 3" xfId="24616"/>
    <cellStyle name="Normal 3 2 9 2 2 4" xfId="24617"/>
    <cellStyle name="Normal 3 2 9 2 2 4 2" xfId="24618"/>
    <cellStyle name="Normal 3 2 9 2 2 5" xfId="24619"/>
    <cellStyle name="Normal 3 2 9 2 3" xfId="24620"/>
    <cellStyle name="Normal 3 2 9 2 3 2" xfId="24621"/>
    <cellStyle name="Normal 3 2 9 2 3 2 2" xfId="24622"/>
    <cellStyle name="Normal 3 2 9 2 3 2 2 2" xfId="24623"/>
    <cellStyle name="Normal 3 2 9 2 3 2 3" xfId="24624"/>
    <cellStyle name="Normal 3 2 9 2 3 3" xfId="24625"/>
    <cellStyle name="Normal 3 2 9 2 3 3 2" xfId="24626"/>
    <cellStyle name="Normal 3 2 9 2 3 4" xfId="24627"/>
    <cellStyle name="Normal 3 2 9 2 4" xfId="24628"/>
    <cellStyle name="Normal 3 2 9 2 4 2" xfId="24629"/>
    <cellStyle name="Normal 3 2 9 2 4 2 2" xfId="24630"/>
    <cellStyle name="Normal 3 2 9 2 4 2 2 2" xfId="24631"/>
    <cellStyle name="Normal 3 2 9 2 4 2 3" xfId="24632"/>
    <cellStyle name="Normal 3 2 9 2 4 3" xfId="24633"/>
    <cellStyle name="Normal 3 2 9 2 4 3 2" xfId="24634"/>
    <cellStyle name="Normal 3 2 9 2 4 4" xfId="24635"/>
    <cellStyle name="Normal 3 2 9 2 5" xfId="24636"/>
    <cellStyle name="Normal 3 2 9 2 5 2" xfId="24637"/>
    <cellStyle name="Normal 3 2 9 2 5 2 2" xfId="24638"/>
    <cellStyle name="Normal 3 2 9 2 5 3" xfId="24639"/>
    <cellStyle name="Normal 3 2 9 2 6" xfId="24640"/>
    <cellStyle name="Normal 3 2 9 2 6 2" xfId="24641"/>
    <cellStyle name="Normal 3 2 9 2 7" xfId="24642"/>
    <cellStyle name="Normal 3 2 9 2 7 2" xfId="24643"/>
    <cellStyle name="Normal 3 2 9 2 8" xfId="24644"/>
    <cellStyle name="Normal 3 2 9 3" xfId="24645"/>
    <cellStyle name="Normal 3 2 9 3 2" xfId="24646"/>
    <cellStyle name="Normal 3 2 9 3 2 2" xfId="24647"/>
    <cellStyle name="Normal 3 2 9 3 2 2 2" xfId="24648"/>
    <cellStyle name="Normal 3 2 9 3 2 2 2 2" xfId="24649"/>
    <cellStyle name="Normal 3 2 9 3 2 2 3" xfId="24650"/>
    <cellStyle name="Normal 3 2 9 3 2 3" xfId="24651"/>
    <cellStyle name="Normal 3 2 9 3 2 3 2" xfId="24652"/>
    <cellStyle name="Normal 3 2 9 3 2 4" xfId="24653"/>
    <cellStyle name="Normal 3 2 9 3 3" xfId="24654"/>
    <cellStyle name="Normal 3 2 9 3 3 2" xfId="24655"/>
    <cellStyle name="Normal 3 2 9 3 3 2 2" xfId="24656"/>
    <cellStyle name="Normal 3 2 9 3 3 3" xfId="24657"/>
    <cellStyle name="Normal 3 2 9 3 4" xfId="24658"/>
    <cellStyle name="Normal 3 2 9 3 4 2" xfId="24659"/>
    <cellStyle name="Normal 3 2 9 3 5" xfId="24660"/>
    <cellStyle name="Normal 3 2 9 4" xfId="24661"/>
    <cellStyle name="Normal 3 2 9 4 2" xfId="24662"/>
    <cellStyle name="Normal 3 2 9 4 2 2" xfId="24663"/>
    <cellStyle name="Normal 3 2 9 4 2 2 2" xfId="24664"/>
    <cellStyle name="Normal 3 2 9 4 2 3" xfId="24665"/>
    <cellStyle name="Normal 3 2 9 4 3" xfId="24666"/>
    <cellStyle name="Normal 3 2 9 4 3 2" xfId="24667"/>
    <cellStyle name="Normal 3 2 9 4 4" xfId="24668"/>
    <cellStyle name="Normal 3 2 9 5" xfId="24669"/>
    <cellStyle name="Normal 3 2 9 5 2" xfId="24670"/>
    <cellStyle name="Normal 3 2 9 5 2 2" xfId="24671"/>
    <cellStyle name="Normal 3 2 9 5 2 2 2" xfId="24672"/>
    <cellStyle name="Normal 3 2 9 5 2 3" xfId="24673"/>
    <cellStyle name="Normal 3 2 9 5 3" xfId="24674"/>
    <cellStyle name="Normal 3 2 9 5 3 2" xfId="24675"/>
    <cellStyle name="Normal 3 2 9 5 4" xfId="24676"/>
    <cellStyle name="Normal 3 2 9 6" xfId="24677"/>
    <cellStyle name="Normal 3 2 9 6 2" xfId="24678"/>
    <cellStyle name="Normal 3 2 9 6 2 2" xfId="24679"/>
    <cellStyle name="Normal 3 2 9 6 3" xfId="24680"/>
    <cellStyle name="Normal 3 2 9 7" xfId="24681"/>
    <cellStyle name="Normal 3 2 9 7 2" xfId="24682"/>
    <cellStyle name="Normal 3 2 9 8" xfId="24683"/>
    <cellStyle name="Normal 3 2 9 8 2" xfId="24684"/>
    <cellStyle name="Normal 3 2 9 9" xfId="24685"/>
    <cellStyle name="Normal 3 2_Sheet1" xfId="24686"/>
    <cellStyle name="Normal 3 20" xfId="24687"/>
    <cellStyle name="Normal 3 20 2" xfId="24688"/>
    <cellStyle name="Normal 3 21" xfId="24689"/>
    <cellStyle name="Normal 3 21 2" xfId="24690"/>
    <cellStyle name="Normal 3 22" xfId="24691"/>
    <cellStyle name="Normal 3 22 2" xfId="24692"/>
    <cellStyle name="Normal 3 23" xfId="24693"/>
    <cellStyle name="Normal 3 23 2" xfId="24694"/>
    <cellStyle name="Normal 3 24" xfId="24695"/>
    <cellStyle name="Normal 3 24 2" xfId="24696"/>
    <cellStyle name="Normal 3 25" xfId="24697"/>
    <cellStyle name="Normal 3 25 2" xfId="24698"/>
    <cellStyle name="Normal 3 26" xfId="24699"/>
    <cellStyle name="Normal 3 26 2" xfId="24700"/>
    <cellStyle name="Normal 3 27" xfId="24701"/>
    <cellStyle name="Normal 3 28" xfId="24702"/>
    <cellStyle name="Normal 3 29" xfId="24703"/>
    <cellStyle name="Normal 3 3" xfId="40"/>
    <cellStyle name="Normal 3 3 10" xfId="24704"/>
    <cellStyle name="Normal 3 3 10 2" xfId="24705"/>
    <cellStyle name="Normal 3 3 10 2 2" xfId="24706"/>
    <cellStyle name="Normal 3 3 10 2 2 2" xfId="24707"/>
    <cellStyle name="Normal 3 3 10 2 2 2 2" xfId="24708"/>
    <cellStyle name="Normal 3 3 10 2 2 2 2 2" xfId="24709"/>
    <cellStyle name="Normal 3 3 10 2 2 2 3" xfId="24710"/>
    <cellStyle name="Normal 3 3 10 2 2 3" xfId="24711"/>
    <cellStyle name="Normal 3 3 10 2 2 3 2" xfId="24712"/>
    <cellStyle name="Normal 3 3 10 2 2 4" xfId="24713"/>
    <cellStyle name="Normal 3 3 10 2 3" xfId="24714"/>
    <cellStyle name="Normal 3 3 10 2 3 2" xfId="24715"/>
    <cellStyle name="Normal 3 3 10 2 3 2 2" xfId="24716"/>
    <cellStyle name="Normal 3 3 10 2 3 3" xfId="24717"/>
    <cellStyle name="Normal 3 3 10 2 4" xfId="24718"/>
    <cellStyle name="Normal 3 3 10 2 4 2" xfId="24719"/>
    <cellStyle name="Normal 3 3 10 2 5" xfId="24720"/>
    <cellStyle name="Normal 3 3 10 3" xfId="24721"/>
    <cellStyle name="Normal 3 3 10 3 2" xfId="24722"/>
    <cellStyle name="Normal 3 3 10 3 2 2" xfId="24723"/>
    <cellStyle name="Normal 3 3 10 3 2 2 2" xfId="24724"/>
    <cellStyle name="Normal 3 3 10 3 2 3" xfId="24725"/>
    <cellStyle name="Normal 3 3 10 3 3" xfId="24726"/>
    <cellStyle name="Normal 3 3 10 3 3 2" xfId="24727"/>
    <cellStyle name="Normal 3 3 10 3 4" xfId="24728"/>
    <cellStyle name="Normal 3 3 10 4" xfId="24729"/>
    <cellStyle name="Normal 3 3 10 4 2" xfId="24730"/>
    <cellStyle name="Normal 3 3 10 4 2 2" xfId="24731"/>
    <cellStyle name="Normal 3 3 10 4 2 2 2" xfId="24732"/>
    <cellStyle name="Normal 3 3 10 4 2 3" xfId="24733"/>
    <cellStyle name="Normal 3 3 10 4 3" xfId="24734"/>
    <cellStyle name="Normal 3 3 10 4 3 2" xfId="24735"/>
    <cellStyle name="Normal 3 3 10 4 4" xfId="24736"/>
    <cellStyle name="Normal 3 3 10 5" xfId="24737"/>
    <cellStyle name="Normal 3 3 10 5 2" xfId="24738"/>
    <cellStyle name="Normal 3 3 10 5 2 2" xfId="24739"/>
    <cellStyle name="Normal 3 3 10 5 3" xfId="24740"/>
    <cellStyle name="Normal 3 3 10 6" xfId="24741"/>
    <cellStyle name="Normal 3 3 10 6 2" xfId="24742"/>
    <cellStyle name="Normal 3 3 10 7" xfId="24743"/>
    <cellStyle name="Normal 3 3 10 7 2" xfId="24744"/>
    <cellStyle name="Normal 3 3 10 8" xfId="24745"/>
    <cellStyle name="Normal 3 3 11" xfId="24746"/>
    <cellStyle name="Normal 3 3 11 2" xfId="24747"/>
    <cellStyle name="Normal 3 3 11 2 2" xfId="24748"/>
    <cellStyle name="Normal 3 3 11 2 2 2" xfId="24749"/>
    <cellStyle name="Normal 3 3 11 2 2 2 2" xfId="24750"/>
    <cellStyle name="Normal 3 3 11 2 2 2 2 2" xfId="24751"/>
    <cellStyle name="Normal 3 3 11 2 2 2 3" xfId="24752"/>
    <cellStyle name="Normal 3 3 11 2 2 3" xfId="24753"/>
    <cellStyle name="Normal 3 3 11 2 2 3 2" xfId="24754"/>
    <cellStyle name="Normal 3 3 11 2 2 4" xfId="24755"/>
    <cellStyle name="Normal 3 3 11 2 3" xfId="24756"/>
    <cellStyle name="Normal 3 3 11 2 3 2" xfId="24757"/>
    <cellStyle name="Normal 3 3 11 2 3 2 2" xfId="24758"/>
    <cellStyle name="Normal 3 3 11 2 3 3" xfId="24759"/>
    <cellStyle name="Normal 3 3 11 2 4" xfId="24760"/>
    <cellStyle name="Normal 3 3 11 2 4 2" xfId="24761"/>
    <cellStyle name="Normal 3 3 11 2 5" xfId="24762"/>
    <cellStyle name="Normal 3 3 11 3" xfId="24763"/>
    <cellStyle name="Normal 3 3 11 3 2" xfId="24764"/>
    <cellStyle name="Normal 3 3 11 3 2 2" xfId="24765"/>
    <cellStyle name="Normal 3 3 11 3 2 2 2" xfId="24766"/>
    <cellStyle name="Normal 3 3 11 3 2 3" xfId="24767"/>
    <cellStyle name="Normal 3 3 11 3 3" xfId="24768"/>
    <cellStyle name="Normal 3 3 11 3 3 2" xfId="24769"/>
    <cellStyle name="Normal 3 3 11 3 4" xfId="24770"/>
    <cellStyle name="Normal 3 3 11 4" xfId="24771"/>
    <cellStyle name="Normal 3 3 11 4 2" xfId="24772"/>
    <cellStyle name="Normal 3 3 11 4 2 2" xfId="24773"/>
    <cellStyle name="Normal 3 3 11 4 3" xfId="24774"/>
    <cellStyle name="Normal 3 3 11 5" xfId="24775"/>
    <cellStyle name="Normal 3 3 11 5 2" xfId="24776"/>
    <cellStyle name="Normal 3 3 11 6" xfId="24777"/>
    <cellStyle name="Normal 3 3 12" xfId="24778"/>
    <cellStyle name="Normal 3 3 12 2" xfId="24779"/>
    <cellStyle name="Normal 3 3 12 2 2" xfId="24780"/>
    <cellStyle name="Normal 3 3 12 2 2 2" xfId="24781"/>
    <cellStyle name="Normal 3 3 12 2 2 2 2" xfId="24782"/>
    <cellStyle name="Normal 3 3 12 2 2 2 2 2" xfId="24783"/>
    <cellStyle name="Normal 3 3 12 2 2 2 3" xfId="24784"/>
    <cellStyle name="Normal 3 3 12 2 2 3" xfId="24785"/>
    <cellStyle name="Normal 3 3 12 2 2 3 2" xfId="24786"/>
    <cellStyle name="Normal 3 3 12 2 2 4" xfId="24787"/>
    <cellStyle name="Normal 3 3 12 2 3" xfId="24788"/>
    <cellStyle name="Normal 3 3 12 2 3 2" xfId="24789"/>
    <cellStyle name="Normal 3 3 12 2 3 2 2" xfId="24790"/>
    <cellStyle name="Normal 3 3 12 2 3 3" xfId="24791"/>
    <cellStyle name="Normal 3 3 12 2 4" xfId="24792"/>
    <cellStyle name="Normal 3 3 12 2 4 2" xfId="24793"/>
    <cellStyle name="Normal 3 3 12 2 5" xfId="24794"/>
    <cellStyle name="Normal 3 3 12 3" xfId="24795"/>
    <cellStyle name="Normal 3 3 12 3 2" xfId="24796"/>
    <cellStyle name="Normal 3 3 12 3 2 2" xfId="24797"/>
    <cellStyle name="Normal 3 3 12 3 2 2 2" xfId="24798"/>
    <cellStyle name="Normal 3 3 12 3 2 3" xfId="24799"/>
    <cellStyle name="Normal 3 3 12 3 3" xfId="24800"/>
    <cellStyle name="Normal 3 3 12 3 3 2" xfId="24801"/>
    <cellStyle name="Normal 3 3 12 3 4" xfId="24802"/>
    <cellStyle name="Normal 3 3 12 4" xfId="24803"/>
    <cellStyle name="Normal 3 3 12 4 2" xfId="24804"/>
    <cellStyle name="Normal 3 3 12 4 2 2" xfId="24805"/>
    <cellStyle name="Normal 3 3 12 4 3" xfId="24806"/>
    <cellStyle name="Normal 3 3 12 5" xfId="24807"/>
    <cellStyle name="Normal 3 3 12 5 2" xfId="24808"/>
    <cellStyle name="Normal 3 3 12 6" xfId="24809"/>
    <cellStyle name="Normal 3 3 13" xfId="24810"/>
    <cellStyle name="Normal 3 3 13 2" xfId="24811"/>
    <cellStyle name="Normal 3 3 13 2 2" xfId="24812"/>
    <cellStyle name="Normal 3 3 13 2 2 2" xfId="24813"/>
    <cellStyle name="Normal 3 3 13 2 2 2 2" xfId="24814"/>
    <cellStyle name="Normal 3 3 13 2 2 3" xfId="24815"/>
    <cellStyle name="Normal 3 3 13 2 3" xfId="24816"/>
    <cellStyle name="Normal 3 3 13 2 3 2" xfId="24817"/>
    <cellStyle name="Normal 3 3 13 2 4" xfId="24818"/>
    <cellStyle name="Normal 3 3 13 3" xfId="24819"/>
    <cellStyle name="Normal 3 3 13 3 2" xfId="24820"/>
    <cellStyle name="Normal 3 3 13 3 2 2" xfId="24821"/>
    <cellStyle name="Normal 3 3 13 3 3" xfId="24822"/>
    <cellStyle name="Normal 3 3 13 4" xfId="24823"/>
    <cellStyle name="Normal 3 3 13 4 2" xfId="24824"/>
    <cellStyle name="Normal 3 3 13 5" xfId="24825"/>
    <cellStyle name="Normal 3 3 14" xfId="24826"/>
    <cellStyle name="Normal 3 3 14 2" xfId="24827"/>
    <cellStyle name="Normal 3 3 14 2 2" xfId="24828"/>
    <cellStyle name="Normal 3 3 14 2 2 2" xfId="24829"/>
    <cellStyle name="Normal 3 3 14 2 3" xfId="24830"/>
    <cellStyle name="Normal 3 3 14 3" xfId="24831"/>
    <cellStyle name="Normal 3 3 14 3 2" xfId="24832"/>
    <cellStyle name="Normal 3 3 14 4" xfId="24833"/>
    <cellStyle name="Normal 3 3 15" xfId="24834"/>
    <cellStyle name="Normal 3 3 15 2" xfId="24835"/>
    <cellStyle name="Normal 3 3 15 2 2" xfId="24836"/>
    <cellStyle name="Normal 3 3 15 2 2 2" xfId="24837"/>
    <cellStyle name="Normal 3 3 15 2 3" xfId="24838"/>
    <cellStyle name="Normal 3 3 15 3" xfId="24839"/>
    <cellStyle name="Normal 3 3 15 3 2" xfId="24840"/>
    <cellStyle name="Normal 3 3 15 4" xfId="24841"/>
    <cellStyle name="Normal 3 3 16" xfId="24842"/>
    <cellStyle name="Normal 3 3 16 2" xfId="24843"/>
    <cellStyle name="Normal 3 3 16 2 2" xfId="24844"/>
    <cellStyle name="Normal 3 3 16 2 2 2" xfId="24845"/>
    <cellStyle name="Normal 3 3 16 2 3" xfId="24846"/>
    <cellStyle name="Normal 3 3 16 3" xfId="24847"/>
    <cellStyle name="Normal 3 3 16 3 2" xfId="24848"/>
    <cellStyle name="Normal 3 3 16 4" xfId="24849"/>
    <cellStyle name="Normal 3 3 17" xfId="24850"/>
    <cellStyle name="Normal 3 3 17 2" xfId="24851"/>
    <cellStyle name="Normal 3 3 17 2 2" xfId="24852"/>
    <cellStyle name="Normal 3 3 17 3" xfId="24853"/>
    <cellStyle name="Normal 3 3 18" xfId="24854"/>
    <cellStyle name="Normal 3 3 18 2" xfId="24855"/>
    <cellStyle name="Normal 3 3 19" xfId="24856"/>
    <cellStyle name="Normal 3 3 19 2" xfId="24857"/>
    <cellStyle name="Normal 3 3 2" xfId="54"/>
    <cellStyle name="Normal 3 3 2 10" xfId="24858"/>
    <cellStyle name="Normal 3 3 2 10 2" xfId="24859"/>
    <cellStyle name="Normal 3 3 2 10 2 2" xfId="24860"/>
    <cellStyle name="Normal 3 3 2 10 2 2 2" xfId="24861"/>
    <cellStyle name="Normal 3 3 2 10 2 2 2 2" xfId="24862"/>
    <cellStyle name="Normal 3 3 2 10 2 2 2 2 2" xfId="24863"/>
    <cellStyle name="Normal 3 3 2 10 2 2 2 3" xfId="24864"/>
    <cellStyle name="Normal 3 3 2 10 2 2 3" xfId="24865"/>
    <cellStyle name="Normal 3 3 2 10 2 2 3 2" xfId="24866"/>
    <cellStyle name="Normal 3 3 2 10 2 2 4" xfId="24867"/>
    <cellStyle name="Normal 3 3 2 10 2 3" xfId="24868"/>
    <cellStyle name="Normal 3 3 2 10 2 3 2" xfId="24869"/>
    <cellStyle name="Normal 3 3 2 10 2 3 2 2" xfId="24870"/>
    <cellStyle name="Normal 3 3 2 10 2 3 3" xfId="24871"/>
    <cellStyle name="Normal 3 3 2 10 2 4" xfId="24872"/>
    <cellStyle name="Normal 3 3 2 10 2 4 2" xfId="24873"/>
    <cellStyle name="Normal 3 3 2 10 2 5" xfId="24874"/>
    <cellStyle name="Normal 3 3 2 10 3" xfId="24875"/>
    <cellStyle name="Normal 3 3 2 10 3 2" xfId="24876"/>
    <cellStyle name="Normal 3 3 2 10 3 2 2" xfId="24877"/>
    <cellStyle name="Normal 3 3 2 10 3 2 2 2" xfId="24878"/>
    <cellStyle name="Normal 3 3 2 10 3 2 3" xfId="24879"/>
    <cellStyle name="Normal 3 3 2 10 3 3" xfId="24880"/>
    <cellStyle name="Normal 3 3 2 10 3 3 2" xfId="24881"/>
    <cellStyle name="Normal 3 3 2 10 3 4" xfId="24882"/>
    <cellStyle name="Normal 3 3 2 10 4" xfId="24883"/>
    <cellStyle name="Normal 3 3 2 10 4 2" xfId="24884"/>
    <cellStyle name="Normal 3 3 2 10 4 2 2" xfId="24885"/>
    <cellStyle name="Normal 3 3 2 10 4 3" xfId="24886"/>
    <cellStyle name="Normal 3 3 2 10 5" xfId="24887"/>
    <cellStyle name="Normal 3 3 2 10 5 2" xfId="24888"/>
    <cellStyle name="Normal 3 3 2 10 6" xfId="24889"/>
    <cellStyle name="Normal 3 3 2 11" xfId="24890"/>
    <cellStyle name="Normal 3 3 2 11 2" xfId="24891"/>
    <cellStyle name="Normal 3 3 2 11 2 2" xfId="24892"/>
    <cellStyle name="Normal 3 3 2 11 2 2 2" xfId="24893"/>
    <cellStyle name="Normal 3 3 2 11 2 2 2 2" xfId="24894"/>
    <cellStyle name="Normal 3 3 2 11 2 2 2 2 2" xfId="24895"/>
    <cellStyle name="Normal 3 3 2 11 2 2 2 3" xfId="24896"/>
    <cellStyle name="Normal 3 3 2 11 2 2 3" xfId="24897"/>
    <cellStyle name="Normal 3 3 2 11 2 2 3 2" xfId="24898"/>
    <cellStyle name="Normal 3 3 2 11 2 2 4" xfId="24899"/>
    <cellStyle name="Normal 3 3 2 11 2 3" xfId="24900"/>
    <cellStyle name="Normal 3 3 2 11 2 3 2" xfId="24901"/>
    <cellStyle name="Normal 3 3 2 11 2 3 2 2" xfId="24902"/>
    <cellStyle name="Normal 3 3 2 11 2 3 3" xfId="24903"/>
    <cellStyle name="Normal 3 3 2 11 2 4" xfId="24904"/>
    <cellStyle name="Normal 3 3 2 11 2 4 2" xfId="24905"/>
    <cellStyle name="Normal 3 3 2 11 2 5" xfId="24906"/>
    <cellStyle name="Normal 3 3 2 11 3" xfId="24907"/>
    <cellStyle name="Normal 3 3 2 11 3 2" xfId="24908"/>
    <cellStyle name="Normal 3 3 2 11 3 2 2" xfId="24909"/>
    <cellStyle name="Normal 3 3 2 11 3 2 2 2" xfId="24910"/>
    <cellStyle name="Normal 3 3 2 11 3 2 3" xfId="24911"/>
    <cellStyle name="Normal 3 3 2 11 3 3" xfId="24912"/>
    <cellStyle name="Normal 3 3 2 11 3 3 2" xfId="24913"/>
    <cellStyle name="Normal 3 3 2 11 3 4" xfId="24914"/>
    <cellStyle name="Normal 3 3 2 11 4" xfId="24915"/>
    <cellStyle name="Normal 3 3 2 11 4 2" xfId="24916"/>
    <cellStyle name="Normal 3 3 2 11 4 2 2" xfId="24917"/>
    <cellStyle name="Normal 3 3 2 11 4 3" xfId="24918"/>
    <cellStyle name="Normal 3 3 2 11 5" xfId="24919"/>
    <cellStyle name="Normal 3 3 2 11 5 2" xfId="24920"/>
    <cellStyle name="Normal 3 3 2 11 6" xfId="24921"/>
    <cellStyle name="Normal 3 3 2 12" xfId="24922"/>
    <cellStyle name="Normal 3 3 2 12 2" xfId="24923"/>
    <cellStyle name="Normal 3 3 2 12 2 2" xfId="24924"/>
    <cellStyle name="Normal 3 3 2 12 2 2 2" xfId="24925"/>
    <cellStyle name="Normal 3 3 2 12 2 2 2 2" xfId="24926"/>
    <cellStyle name="Normal 3 3 2 12 2 2 3" xfId="24927"/>
    <cellStyle name="Normal 3 3 2 12 2 3" xfId="24928"/>
    <cellStyle name="Normal 3 3 2 12 2 3 2" xfId="24929"/>
    <cellStyle name="Normal 3 3 2 12 2 4" xfId="24930"/>
    <cellStyle name="Normal 3 3 2 12 3" xfId="24931"/>
    <cellStyle name="Normal 3 3 2 12 3 2" xfId="24932"/>
    <cellStyle name="Normal 3 3 2 12 3 2 2" xfId="24933"/>
    <cellStyle name="Normal 3 3 2 12 3 3" xfId="24934"/>
    <cellStyle name="Normal 3 3 2 12 4" xfId="24935"/>
    <cellStyle name="Normal 3 3 2 12 4 2" xfId="24936"/>
    <cellStyle name="Normal 3 3 2 12 5" xfId="24937"/>
    <cellStyle name="Normal 3 3 2 13" xfId="24938"/>
    <cellStyle name="Normal 3 3 2 13 2" xfId="24939"/>
    <cellStyle name="Normal 3 3 2 13 2 2" xfId="24940"/>
    <cellStyle name="Normal 3 3 2 13 2 2 2" xfId="24941"/>
    <cellStyle name="Normal 3 3 2 13 2 3" xfId="24942"/>
    <cellStyle name="Normal 3 3 2 13 3" xfId="24943"/>
    <cellStyle name="Normal 3 3 2 13 3 2" xfId="24944"/>
    <cellStyle name="Normal 3 3 2 13 4" xfId="24945"/>
    <cellStyle name="Normal 3 3 2 14" xfId="24946"/>
    <cellStyle name="Normal 3 3 2 14 2" xfId="24947"/>
    <cellStyle name="Normal 3 3 2 14 2 2" xfId="24948"/>
    <cellStyle name="Normal 3 3 2 14 2 2 2" xfId="24949"/>
    <cellStyle name="Normal 3 3 2 14 2 3" xfId="24950"/>
    <cellStyle name="Normal 3 3 2 14 3" xfId="24951"/>
    <cellStyle name="Normal 3 3 2 14 3 2" xfId="24952"/>
    <cellStyle name="Normal 3 3 2 14 4" xfId="24953"/>
    <cellStyle name="Normal 3 3 2 15" xfId="24954"/>
    <cellStyle name="Normal 3 3 2 15 2" xfId="24955"/>
    <cellStyle name="Normal 3 3 2 15 2 2" xfId="24956"/>
    <cellStyle name="Normal 3 3 2 15 2 2 2" xfId="24957"/>
    <cellStyle name="Normal 3 3 2 15 2 3" xfId="24958"/>
    <cellStyle name="Normal 3 3 2 15 3" xfId="24959"/>
    <cellStyle name="Normal 3 3 2 15 3 2" xfId="24960"/>
    <cellStyle name="Normal 3 3 2 15 4" xfId="24961"/>
    <cellStyle name="Normal 3 3 2 16" xfId="24962"/>
    <cellStyle name="Normal 3 3 2 16 2" xfId="24963"/>
    <cellStyle name="Normal 3 3 2 16 2 2" xfId="24964"/>
    <cellStyle name="Normal 3 3 2 16 3" xfId="24965"/>
    <cellStyle name="Normal 3 3 2 17" xfId="24966"/>
    <cellStyle name="Normal 3 3 2 17 2" xfId="24967"/>
    <cellStyle name="Normal 3 3 2 18" xfId="24968"/>
    <cellStyle name="Normal 3 3 2 18 2" xfId="24969"/>
    <cellStyle name="Normal 3 3 2 19" xfId="24970"/>
    <cellStyle name="Normal 3 3 2 2" xfId="24971"/>
    <cellStyle name="Normal 3 3 2 2 10" xfId="24972"/>
    <cellStyle name="Normal 3 3 2 2 10 2" xfId="24973"/>
    <cellStyle name="Normal 3 3 2 2 10 2 2" xfId="24974"/>
    <cellStyle name="Normal 3 3 2 2 10 2 2 2" xfId="24975"/>
    <cellStyle name="Normal 3 3 2 2 10 2 2 2 2" xfId="24976"/>
    <cellStyle name="Normal 3 3 2 2 10 2 2 2 2 2" xfId="24977"/>
    <cellStyle name="Normal 3 3 2 2 10 2 2 2 3" xfId="24978"/>
    <cellStyle name="Normal 3 3 2 2 10 2 2 3" xfId="24979"/>
    <cellStyle name="Normal 3 3 2 2 10 2 2 3 2" xfId="24980"/>
    <cellStyle name="Normal 3 3 2 2 10 2 2 4" xfId="24981"/>
    <cellStyle name="Normal 3 3 2 2 10 2 3" xfId="24982"/>
    <cellStyle name="Normal 3 3 2 2 10 2 3 2" xfId="24983"/>
    <cellStyle name="Normal 3 3 2 2 10 2 3 2 2" xfId="24984"/>
    <cellStyle name="Normal 3 3 2 2 10 2 3 3" xfId="24985"/>
    <cellStyle name="Normal 3 3 2 2 10 2 4" xfId="24986"/>
    <cellStyle name="Normal 3 3 2 2 10 2 4 2" xfId="24987"/>
    <cellStyle name="Normal 3 3 2 2 10 2 5" xfId="24988"/>
    <cellStyle name="Normal 3 3 2 2 10 3" xfId="24989"/>
    <cellStyle name="Normal 3 3 2 2 10 3 2" xfId="24990"/>
    <cellStyle name="Normal 3 3 2 2 10 3 2 2" xfId="24991"/>
    <cellStyle name="Normal 3 3 2 2 10 3 2 2 2" xfId="24992"/>
    <cellStyle name="Normal 3 3 2 2 10 3 2 3" xfId="24993"/>
    <cellStyle name="Normal 3 3 2 2 10 3 3" xfId="24994"/>
    <cellStyle name="Normal 3 3 2 2 10 3 3 2" xfId="24995"/>
    <cellStyle name="Normal 3 3 2 2 10 3 4" xfId="24996"/>
    <cellStyle name="Normal 3 3 2 2 10 4" xfId="24997"/>
    <cellStyle name="Normal 3 3 2 2 10 4 2" xfId="24998"/>
    <cellStyle name="Normal 3 3 2 2 10 4 2 2" xfId="24999"/>
    <cellStyle name="Normal 3 3 2 2 10 4 3" xfId="25000"/>
    <cellStyle name="Normal 3 3 2 2 10 5" xfId="25001"/>
    <cellStyle name="Normal 3 3 2 2 10 5 2" xfId="25002"/>
    <cellStyle name="Normal 3 3 2 2 10 6" xfId="25003"/>
    <cellStyle name="Normal 3 3 2 2 11" xfId="25004"/>
    <cellStyle name="Normal 3 3 2 2 11 2" xfId="25005"/>
    <cellStyle name="Normal 3 3 2 2 11 2 2" xfId="25006"/>
    <cellStyle name="Normal 3 3 2 2 11 2 2 2" xfId="25007"/>
    <cellStyle name="Normal 3 3 2 2 11 2 2 2 2" xfId="25008"/>
    <cellStyle name="Normal 3 3 2 2 11 2 2 3" xfId="25009"/>
    <cellStyle name="Normal 3 3 2 2 11 2 3" xfId="25010"/>
    <cellStyle name="Normal 3 3 2 2 11 2 3 2" xfId="25011"/>
    <cellStyle name="Normal 3 3 2 2 11 2 4" xfId="25012"/>
    <cellStyle name="Normal 3 3 2 2 11 3" xfId="25013"/>
    <cellStyle name="Normal 3 3 2 2 11 3 2" xfId="25014"/>
    <cellStyle name="Normal 3 3 2 2 11 3 2 2" xfId="25015"/>
    <cellStyle name="Normal 3 3 2 2 11 3 3" xfId="25016"/>
    <cellStyle name="Normal 3 3 2 2 11 4" xfId="25017"/>
    <cellStyle name="Normal 3 3 2 2 11 4 2" xfId="25018"/>
    <cellStyle name="Normal 3 3 2 2 11 5" xfId="25019"/>
    <cellStyle name="Normal 3 3 2 2 12" xfId="25020"/>
    <cellStyle name="Normal 3 3 2 2 12 2" xfId="25021"/>
    <cellStyle name="Normal 3 3 2 2 12 2 2" xfId="25022"/>
    <cellStyle name="Normal 3 3 2 2 12 2 2 2" xfId="25023"/>
    <cellStyle name="Normal 3 3 2 2 12 2 3" xfId="25024"/>
    <cellStyle name="Normal 3 3 2 2 12 3" xfId="25025"/>
    <cellStyle name="Normal 3 3 2 2 12 3 2" xfId="25026"/>
    <cellStyle name="Normal 3 3 2 2 12 4" xfId="25027"/>
    <cellStyle name="Normal 3 3 2 2 13" xfId="25028"/>
    <cellStyle name="Normal 3 3 2 2 13 2" xfId="25029"/>
    <cellStyle name="Normal 3 3 2 2 13 2 2" xfId="25030"/>
    <cellStyle name="Normal 3 3 2 2 13 2 2 2" xfId="25031"/>
    <cellStyle name="Normal 3 3 2 2 13 2 3" xfId="25032"/>
    <cellStyle name="Normal 3 3 2 2 13 3" xfId="25033"/>
    <cellStyle name="Normal 3 3 2 2 13 3 2" xfId="25034"/>
    <cellStyle name="Normal 3 3 2 2 13 4" xfId="25035"/>
    <cellStyle name="Normal 3 3 2 2 14" xfId="25036"/>
    <cellStyle name="Normal 3 3 2 2 14 2" xfId="25037"/>
    <cellStyle name="Normal 3 3 2 2 14 2 2" xfId="25038"/>
    <cellStyle name="Normal 3 3 2 2 14 2 2 2" xfId="25039"/>
    <cellStyle name="Normal 3 3 2 2 14 2 3" xfId="25040"/>
    <cellStyle name="Normal 3 3 2 2 14 3" xfId="25041"/>
    <cellStyle name="Normal 3 3 2 2 14 3 2" xfId="25042"/>
    <cellStyle name="Normal 3 3 2 2 14 4" xfId="25043"/>
    <cellStyle name="Normal 3 3 2 2 15" xfId="25044"/>
    <cellStyle name="Normal 3 3 2 2 15 2" xfId="25045"/>
    <cellStyle name="Normal 3 3 2 2 15 2 2" xfId="25046"/>
    <cellStyle name="Normal 3 3 2 2 15 3" xfId="25047"/>
    <cellStyle name="Normal 3 3 2 2 16" xfId="25048"/>
    <cellStyle name="Normal 3 3 2 2 16 2" xfId="25049"/>
    <cellStyle name="Normal 3 3 2 2 17" xfId="25050"/>
    <cellStyle name="Normal 3 3 2 2 17 2" xfId="25051"/>
    <cellStyle name="Normal 3 3 2 2 18" xfId="25052"/>
    <cellStyle name="Normal 3 3 2 2 19" xfId="25053"/>
    <cellStyle name="Normal 3 3 2 2 2" xfId="25054"/>
    <cellStyle name="Normal 3 3 2 2 2 10" xfId="25055"/>
    <cellStyle name="Normal 3 3 2 2 2 10 2" xfId="25056"/>
    <cellStyle name="Normal 3 3 2 2 2 10 2 2" xfId="25057"/>
    <cellStyle name="Normal 3 3 2 2 2 10 2 2 2" xfId="25058"/>
    <cellStyle name="Normal 3 3 2 2 2 10 2 3" xfId="25059"/>
    <cellStyle name="Normal 3 3 2 2 2 10 3" xfId="25060"/>
    <cellStyle name="Normal 3 3 2 2 2 10 3 2" xfId="25061"/>
    <cellStyle name="Normal 3 3 2 2 2 10 4" xfId="25062"/>
    <cellStyle name="Normal 3 3 2 2 2 11" xfId="25063"/>
    <cellStyle name="Normal 3 3 2 2 2 11 2" xfId="25064"/>
    <cellStyle name="Normal 3 3 2 2 2 11 2 2" xfId="25065"/>
    <cellStyle name="Normal 3 3 2 2 2 11 2 2 2" xfId="25066"/>
    <cellStyle name="Normal 3 3 2 2 2 11 2 3" xfId="25067"/>
    <cellStyle name="Normal 3 3 2 2 2 11 3" xfId="25068"/>
    <cellStyle name="Normal 3 3 2 2 2 11 3 2" xfId="25069"/>
    <cellStyle name="Normal 3 3 2 2 2 11 4" xfId="25070"/>
    <cellStyle name="Normal 3 3 2 2 2 12" xfId="25071"/>
    <cellStyle name="Normal 3 3 2 2 2 12 2" xfId="25072"/>
    <cellStyle name="Normal 3 3 2 2 2 12 2 2" xfId="25073"/>
    <cellStyle name="Normal 3 3 2 2 2 12 2 2 2" xfId="25074"/>
    <cellStyle name="Normal 3 3 2 2 2 12 2 3" xfId="25075"/>
    <cellStyle name="Normal 3 3 2 2 2 12 3" xfId="25076"/>
    <cellStyle name="Normal 3 3 2 2 2 12 3 2" xfId="25077"/>
    <cellStyle name="Normal 3 3 2 2 2 12 4" xfId="25078"/>
    <cellStyle name="Normal 3 3 2 2 2 13" xfId="25079"/>
    <cellStyle name="Normal 3 3 2 2 2 13 2" xfId="25080"/>
    <cellStyle name="Normal 3 3 2 2 2 13 2 2" xfId="25081"/>
    <cellStyle name="Normal 3 3 2 2 2 13 3" xfId="25082"/>
    <cellStyle name="Normal 3 3 2 2 2 14" xfId="25083"/>
    <cellStyle name="Normal 3 3 2 2 2 14 2" xfId="25084"/>
    <cellStyle name="Normal 3 3 2 2 2 15" xfId="25085"/>
    <cellStyle name="Normal 3 3 2 2 2 15 2" xfId="25086"/>
    <cellStyle name="Normal 3 3 2 2 2 16" xfId="25087"/>
    <cellStyle name="Normal 3 3 2 2 2 17" xfId="25088"/>
    <cellStyle name="Normal 3 3 2 2 2 2" xfId="25089"/>
    <cellStyle name="Normal 3 3 2 2 2 2 10" xfId="25090"/>
    <cellStyle name="Normal 3 3 2 2 2 2 11" xfId="25091"/>
    <cellStyle name="Normal 3 3 2 2 2 2 2" xfId="25092"/>
    <cellStyle name="Normal 3 3 2 2 2 2 2 10" xfId="25093"/>
    <cellStyle name="Normal 3 3 2 2 2 2 2 2" xfId="25094"/>
    <cellStyle name="Normal 3 3 2 2 2 2 2 2 2" xfId="25095"/>
    <cellStyle name="Normal 3 3 2 2 2 2 2 2 2 2" xfId="25096"/>
    <cellStyle name="Normal 3 3 2 2 2 2 2 2 2 2 2" xfId="25097"/>
    <cellStyle name="Normal 3 3 2 2 2 2 2 2 2 2 2 2" xfId="25098"/>
    <cellStyle name="Normal 3 3 2 2 2 2 2 2 2 2 2 2 2" xfId="25099"/>
    <cellStyle name="Normal 3 3 2 2 2 2 2 2 2 2 2 3" xfId="25100"/>
    <cellStyle name="Normal 3 3 2 2 2 2 2 2 2 2 3" xfId="25101"/>
    <cellStyle name="Normal 3 3 2 2 2 2 2 2 2 2 3 2" xfId="25102"/>
    <cellStyle name="Normal 3 3 2 2 2 2 2 2 2 2 4" xfId="25103"/>
    <cellStyle name="Normal 3 3 2 2 2 2 2 2 2 3" xfId="25104"/>
    <cellStyle name="Normal 3 3 2 2 2 2 2 2 2 3 2" xfId="25105"/>
    <cellStyle name="Normal 3 3 2 2 2 2 2 2 2 3 2 2" xfId="25106"/>
    <cellStyle name="Normal 3 3 2 2 2 2 2 2 2 3 3" xfId="25107"/>
    <cellStyle name="Normal 3 3 2 2 2 2 2 2 2 4" xfId="25108"/>
    <cellStyle name="Normal 3 3 2 2 2 2 2 2 2 4 2" xfId="25109"/>
    <cellStyle name="Normal 3 3 2 2 2 2 2 2 2 5" xfId="25110"/>
    <cellStyle name="Normal 3 3 2 2 2 2 2 2 3" xfId="25111"/>
    <cellStyle name="Normal 3 3 2 2 2 2 2 2 3 2" xfId="25112"/>
    <cellStyle name="Normal 3 3 2 2 2 2 2 2 3 2 2" xfId="25113"/>
    <cellStyle name="Normal 3 3 2 2 2 2 2 2 3 2 2 2" xfId="25114"/>
    <cellStyle name="Normal 3 3 2 2 2 2 2 2 3 2 3" xfId="25115"/>
    <cellStyle name="Normal 3 3 2 2 2 2 2 2 3 3" xfId="25116"/>
    <cellStyle name="Normal 3 3 2 2 2 2 2 2 3 3 2" xfId="25117"/>
    <cellStyle name="Normal 3 3 2 2 2 2 2 2 3 4" xfId="25118"/>
    <cellStyle name="Normal 3 3 2 2 2 2 2 2 4" xfId="25119"/>
    <cellStyle name="Normal 3 3 2 2 2 2 2 2 4 2" xfId="25120"/>
    <cellStyle name="Normal 3 3 2 2 2 2 2 2 4 2 2" xfId="25121"/>
    <cellStyle name="Normal 3 3 2 2 2 2 2 2 4 2 2 2" xfId="25122"/>
    <cellStyle name="Normal 3 3 2 2 2 2 2 2 4 2 3" xfId="25123"/>
    <cellStyle name="Normal 3 3 2 2 2 2 2 2 4 3" xfId="25124"/>
    <cellStyle name="Normal 3 3 2 2 2 2 2 2 4 3 2" xfId="25125"/>
    <cellStyle name="Normal 3 3 2 2 2 2 2 2 4 4" xfId="25126"/>
    <cellStyle name="Normal 3 3 2 2 2 2 2 2 5" xfId="25127"/>
    <cellStyle name="Normal 3 3 2 2 2 2 2 2 5 2" xfId="25128"/>
    <cellStyle name="Normal 3 3 2 2 2 2 2 2 5 2 2" xfId="25129"/>
    <cellStyle name="Normal 3 3 2 2 2 2 2 2 5 3" xfId="25130"/>
    <cellStyle name="Normal 3 3 2 2 2 2 2 2 6" xfId="25131"/>
    <cellStyle name="Normal 3 3 2 2 2 2 2 2 6 2" xfId="25132"/>
    <cellStyle name="Normal 3 3 2 2 2 2 2 2 7" xfId="25133"/>
    <cellStyle name="Normal 3 3 2 2 2 2 2 2 7 2" xfId="25134"/>
    <cellStyle name="Normal 3 3 2 2 2 2 2 2 8" xfId="25135"/>
    <cellStyle name="Normal 3 3 2 2 2 2 2 3" xfId="25136"/>
    <cellStyle name="Normal 3 3 2 2 2 2 2 3 2" xfId="25137"/>
    <cellStyle name="Normal 3 3 2 2 2 2 2 3 2 2" xfId="25138"/>
    <cellStyle name="Normal 3 3 2 2 2 2 2 3 2 2 2" xfId="25139"/>
    <cellStyle name="Normal 3 3 2 2 2 2 2 3 2 2 2 2" xfId="25140"/>
    <cellStyle name="Normal 3 3 2 2 2 2 2 3 2 2 3" xfId="25141"/>
    <cellStyle name="Normal 3 3 2 2 2 2 2 3 2 3" xfId="25142"/>
    <cellStyle name="Normal 3 3 2 2 2 2 2 3 2 3 2" xfId="25143"/>
    <cellStyle name="Normal 3 3 2 2 2 2 2 3 2 4" xfId="25144"/>
    <cellStyle name="Normal 3 3 2 2 2 2 2 3 3" xfId="25145"/>
    <cellStyle name="Normal 3 3 2 2 2 2 2 3 3 2" xfId="25146"/>
    <cellStyle name="Normal 3 3 2 2 2 2 2 3 3 2 2" xfId="25147"/>
    <cellStyle name="Normal 3 3 2 2 2 2 2 3 3 3" xfId="25148"/>
    <cellStyle name="Normal 3 3 2 2 2 2 2 3 4" xfId="25149"/>
    <cellStyle name="Normal 3 3 2 2 2 2 2 3 4 2" xfId="25150"/>
    <cellStyle name="Normal 3 3 2 2 2 2 2 3 5" xfId="25151"/>
    <cellStyle name="Normal 3 3 2 2 2 2 2 4" xfId="25152"/>
    <cellStyle name="Normal 3 3 2 2 2 2 2 4 2" xfId="25153"/>
    <cellStyle name="Normal 3 3 2 2 2 2 2 4 2 2" xfId="25154"/>
    <cellStyle name="Normal 3 3 2 2 2 2 2 4 2 2 2" xfId="25155"/>
    <cellStyle name="Normal 3 3 2 2 2 2 2 4 2 3" xfId="25156"/>
    <cellStyle name="Normal 3 3 2 2 2 2 2 4 3" xfId="25157"/>
    <cellStyle name="Normal 3 3 2 2 2 2 2 4 3 2" xfId="25158"/>
    <cellStyle name="Normal 3 3 2 2 2 2 2 4 4" xfId="25159"/>
    <cellStyle name="Normal 3 3 2 2 2 2 2 5" xfId="25160"/>
    <cellStyle name="Normal 3 3 2 2 2 2 2 5 2" xfId="25161"/>
    <cellStyle name="Normal 3 3 2 2 2 2 2 5 2 2" xfId="25162"/>
    <cellStyle name="Normal 3 3 2 2 2 2 2 5 2 2 2" xfId="25163"/>
    <cellStyle name="Normal 3 3 2 2 2 2 2 5 2 3" xfId="25164"/>
    <cellStyle name="Normal 3 3 2 2 2 2 2 5 3" xfId="25165"/>
    <cellStyle name="Normal 3 3 2 2 2 2 2 5 3 2" xfId="25166"/>
    <cellStyle name="Normal 3 3 2 2 2 2 2 5 4" xfId="25167"/>
    <cellStyle name="Normal 3 3 2 2 2 2 2 6" xfId="25168"/>
    <cellStyle name="Normal 3 3 2 2 2 2 2 6 2" xfId="25169"/>
    <cellStyle name="Normal 3 3 2 2 2 2 2 6 2 2" xfId="25170"/>
    <cellStyle name="Normal 3 3 2 2 2 2 2 6 3" xfId="25171"/>
    <cellStyle name="Normal 3 3 2 2 2 2 2 7" xfId="25172"/>
    <cellStyle name="Normal 3 3 2 2 2 2 2 7 2" xfId="25173"/>
    <cellStyle name="Normal 3 3 2 2 2 2 2 8" xfId="25174"/>
    <cellStyle name="Normal 3 3 2 2 2 2 2 8 2" xfId="25175"/>
    <cellStyle name="Normal 3 3 2 2 2 2 2 9" xfId="25176"/>
    <cellStyle name="Normal 3 3 2 2 2 2 3" xfId="25177"/>
    <cellStyle name="Normal 3 3 2 2 2 2 3 2" xfId="25178"/>
    <cellStyle name="Normal 3 3 2 2 2 2 3 2 2" xfId="25179"/>
    <cellStyle name="Normal 3 3 2 2 2 2 3 2 2 2" xfId="25180"/>
    <cellStyle name="Normal 3 3 2 2 2 2 3 2 2 2 2" xfId="25181"/>
    <cellStyle name="Normal 3 3 2 2 2 2 3 2 2 2 2 2" xfId="25182"/>
    <cellStyle name="Normal 3 3 2 2 2 2 3 2 2 2 3" xfId="25183"/>
    <cellStyle name="Normal 3 3 2 2 2 2 3 2 2 3" xfId="25184"/>
    <cellStyle name="Normal 3 3 2 2 2 2 3 2 2 3 2" xfId="25185"/>
    <cellStyle name="Normal 3 3 2 2 2 2 3 2 2 4" xfId="25186"/>
    <cellStyle name="Normal 3 3 2 2 2 2 3 2 3" xfId="25187"/>
    <cellStyle name="Normal 3 3 2 2 2 2 3 2 3 2" xfId="25188"/>
    <cellStyle name="Normal 3 3 2 2 2 2 3 2 3 2 2" xfId="25189"/>
    <cellStyle name="Normal 3 3 2 2 2 2 3 2 3 3" xfId="25190"/>
    <cellStyle name="Normal 3 3 2 2 2 2 3 2 4" xfId="25191"/>
    <cellStyle name="Normal 3 3 2 2 2 2 3 2 4 2" xfId="25192"/>
    <cellStyle name="Normal 3 3 2 2 2 2 3 2 5" xfId="25193"/>
    <cellStyle name="Normal 3 3 2 2 2 2 3 3" xfId="25194"/>
    <cellStyle name="Normal 3 3 2 2 2 2 3 3 2" xfId="25195"/>
    <cellStyle name="Normal 3 3 2 2 2 2 3 3 2 2" xfId="25196"/>
    <cellStyle name="Normal 3 3 2 2 2 2 3 3 2 2 2" xfId="25197"/>
    <cellStyle name="Normal 3 3 2 2 2 2 3 3 2 3" xfId="25198"/>
    <cellStyle name="Normal 3 3 2 2 2 2 3 3 3" xfId="25199"/>
    <cellStyle name="Normal 3 3 2 2 2 2 3 3 3 2" xfId="25200"/>
    <cellStyle name="Normal 3 3 2 2 2 2 3 3 4" xfId="25201"/>
    <cellStyle name="Normal 3 3 2 2 2 2 3 4" xfId="25202"/>
    <cellStyle name="Normal 3 3 2 2 2 2 3 4 2" xfId="25203"/>
    <cellStyle name="Normal 3 3 2 2 2 2 3 4 2 2" xfId="25204"/>
    <cellStyle name="Normal 3 3 2 2 2 2 3 4 2 2 2" xfId="25205"/>
    <cellStyle name="Normal 3 3 2 2 2 2 3 4 2 3" xfId="25206"/>
    <cellStyle name="Normal 3 3 2 2 2 2 3 4 3" xfId="25207"/>
    <cellStyle name="Normal 3 3 2 2 2 2 3 4 3 2" xfId="25208"/>
    <cellStyle name="Normal 3 3 2 2 2 2 3 4 4" xfId="25209"/>
    <cellStyle name="Normal 3 3 2 2 2 2 3 5" xfId="25210"/>
    <cellStyle name="Normal 3 3 2 2 2 2 3 5 2" xfId="25211"/>
    <cellStyle name="Normal 3 3 2 2 2 2 3 5 2 2" xfId="25212"/>
    <cellStyle name="Normal 3 3 2 2 2 2 3 5 3" xfId="25213"/>
    <cellStyle name="Normal 3 3 2 2 2 2 3 6" xfId="25214"/>
    <cellStyle name="Normal 3 3 2 2 2 2 3 6 2" xfId="25215"/>
    <cellStyle name="Normal 3 3 2 2 2 2 3 7" xfId="25216"/>
    <cellStyle name="Normal 3 3 2 2 2 2 3 7 2" xfId="25217"/>
    <cellStyle name="Normal 3 3 2 2 2 2 3 8" xfId="25218"/>
    <cellStyle name="Normal 3 3 2 2 2 2 4" xfId="25219"/>
    <cellStyle name="Normal 3 3 2 2 2 2 4 2" xfId="25220"/>
    <cellStyle name="Normal 3 3 2 2 2 2 4 2 2" xfId="25221"/>
    <cellStyle name="Normal 3 3 2 2 2 2 4 2 2 2" xfId="25222"/>
    <cellStyle name="Normal 3 3 2 2 2 2 4 2 2 2 2" xfId="25223"/>
    <cellStyle name="Normal 3 3 2 2 2 2 4 2 2 3" xfId="25224"/>
    <cellStyle name="Normal 3 3 2 2 2 2 4 2 3" xfId="25225"/>
    <cellStyle name="Normal 3 3 2 2 2 2 4 2 3 2" xfId="25226"/>
    <cellStyle name="Normal 3 3 2 2 2 2 4 2 4" xfId="25227"/>
    <cellStyle name="Normal 3 3 2 2 2 2 4 3" xfId="25228"/>
    <cellStyle name="Normal 3 3 2 2 2 2 4 3 2" xfId="25229"/>
    <cellStyle name="Normal 3 3 2 2 2 2 4 3 2 2" xfId="25230"/>
    <cellStyle name="Normal 3 3 2 2 2 2 4 3 3" xfId="25231"/>
    <cellStyle name="Normal 3 3 2 2 2 2 4 4" xfId="25232"/>
    <cellStyle name="Normal 3 3 2 2 2 2 4 4 2" xfId="25233"/>
    <cellStyle name="Normal 3 3 2 2 2 2 4 5" xfId="25234"/>
    <cellStyle name="Normal 3 3 2 2 2 2 5" xfId="25235"/>
    <cellStyle name="Normal 3 3 2 2 2 2 5 2" xfId="25236"/>
    <cellStyle name="Normal 3 3 2 2 2 2 5 2 2" xfId="25237"/>
    <cellStyle name="Normal 3 3 2 2 2 2 5 2 2 2" xfId="25238"/>
    <cellStyle name="Normal 3 3 2 2 2 2 5 2 3" xfId="25239"/>
    <cellStyle name="Normal 3 3 2 2 2 2 5 3" xfId="25240"/>
    <cellStyle name="Normal 3 3 2 2 2 2 5 3 2" xfId="25241"/>
    <cellStyle name="Normal 3 3 2 2 2 2 5 4" xfId="25242"/>
    <cellStyle name="Normal 3 3 2 2 2 2 6" xfId="25243"/>
    <cellStyle name="Normal 3 3 2 2 2 2 6 2" xfId="25244"/>
    <cellStyle name="Normal 3 3 2 2 2 2 6 2 2" xfId="25245"/>
    <cellStyle name="Normal 3 3 2 2 2 2 6 2 2 2" xfId="25246"/>
    <cellStyle name="Normal 3 3 2 2 2 2 6 2 3" xfId="25247"/>
    <cellStyle name="Normal 3 3 2 2 2 2 6 3" xfId="25248"/>
    <cellStyle name="Normal 3 3 2 2 2 2 6 3 2" xfId="25249"/>
    <cellStyle name="Normal 3 3 2 2 2 2 6 4" xfId="25250"/>
    <cellStyle name="Normal 3 3 2 2 2 2 7" xfId="25251"/>
    <cellStyle name="Normal 3 3 2 2 2 2 7 2" xfId="25252"/>
    <cellStyle name="Normal 3 3 2 2 2 2 7 2 2" xfId="25253"/>
    <cellStyle name="Normal 3 3 2 2 2 2 7 3" xfId="25254"/>
    <cellStyle name="Normal 3 3 2 2 2 2 8" xfId="25255"/>
    <cellStyle name="Normal 3 3 2 2 2 2 8 2" xfId="25256"/>
    <cellStyle name="Normal 3 3 2 2 2 2 9" xfId="25257"/>
    <cellStyle name="Normal 3 3 2 2 2 2 9 2" xfId="25258"/>
    <cellStyle name="Normal 3 3 2 2 2 3" xfId="25259"/>
    <cellStyle name="Normal 3 3 2 2 2 3 10" xfId="25260"/>
    <cellStyle name="Normal 3 3 2 2 2 3 11" xfId="25261"/>
    <cellStyle name="Normal 3 3 2 2 2 3 2" xfId="25262"/>
    <cellStyle name="Normal 3 3 2 2 2 3 2 10" xfId="25263"/>
    <cellStyle name="Normal 3 3 2 2 2 3 2 2" xfId="25264"/>
    <cellStyle name="Normal 3 3 2 2 2 3 2 2 2" xfId="25265"/>
    <cellStyle name="Normal 3 3 2 2 2 3 2 2 2 2" xfId="25266"/>
    <cellStyle name="Normal 3 3 2 2 2 3 2 2 2 2 2" xfId="25267"/>
    <cellStyle name="Normal 3 3 2 2 2 3 2 2 2 2 2 2" xfId="25268"/>
    <cellStyle name="Normal 3 3 2 2 2 3 2 2 2 2 2 2 2" xfId="25269"/>
    <cellStyle name="Normal 3 3 2 2 2 3 2 2 2 2 2 3" xfId="25270"/>
    <cellStyle name="Normal 3 3 2 2 2 3 2 2 2 2 3" xfId="25271"/>
    <cellStyle name="Normal 3 3 2 2 2 3 2 2 2 2 3 2" xfId="25272"/>
    <cellStyle name="Normal 3 3 2 2 2 3 2 2 2 2 4" xfId="25273"/>
    <cellStyle name="Normal 3 3 2 2 2 3 2 2 2 3" xfId="25274"/>
    <cellStyle name="Normal 3 3 2 2 2 3 2 2 2 3 2" xfId="25275"/>
    <cellStyle name="Normal 3 3 2 2 2 3 2 2 2 3 2 2" xfId="25276"/>
    <cellStyle name="Normal 3 3 2 2 2 3 2 2 2 3 3" xfId="25277"/>
    <cellStyle name="Normal 3 3 2 2 2 3 2 2 2 4" xfId="25278"/>
    <cellStyle name="Normal 3 3 2 2 2 3 2 2 2 4 2" xfId="25279"/>
    <cellStyle name="Normal 3 3 2 2 2 3 2 2 2 5" xfId="25280"/>
    <cellStyle name="Normal 3 3 2 2 2 3 2 2 3" xfId="25281"/>
    <cellStyle name="Normal 3 3 2 2 2 3 2 2 3 2" xfId="25282"/>
    <cellStyle name="Normal 3 3 2 2 2 3 2 2 3 2 2" xfId="25283"/>
    <cellStyle name="Normal 3 3 2 2 2 3 2 2 3 2 2 2" xfId="25284"/>
    <cellStyle name="Normal 3 3 2 2 2 3 2 2 3 2 3" xfId="25285"/>
    <cellStyle name="Normal 3 3 2 2 2 3 2 2 3 3" xfId="25286"/>
    <cellStyle name="Normal 3 3 2 2 2 3 2 2 3 3 2" xfId="25287"/>
    <cellStyle name="Normal 3 3 2 2 2 3 2 2 3 4" xfId="25288"/>
    <cellStyle name="Normal 3 3 2 2 2 3 2 2 4" xfId="25289"/>
    <cellStyle name="Normal 3 3 2 2 2 3 2 2 4 2" xfId="25290"/>
    <cellStyle name="Normal 3 3 2 2 2 3 2 2 4 2 2" xfId="25291"/>
    <cellStyle name="Normal 3 3 2 2 2 3 2 2 4 2 2 2" xfId="25292"/>
    <cellStyle name="Normal 3 3 2 2 2 3 2 2 4 2 3" xfId="25293"/>
    <cellStyle name="Normal 3 3 2 2 2 3 2 2 4 3" xfId="25294"/>
    <cellStyle name="Normal 3 3 2 2 2 3 2 2 4 3 2" xfId="25295"/>
    <cellStyle name="Normal 3 3 2 2 2 3 2 2 4 4" xfId="25296"/>
    <cellStyle name="Normal 3 3 2 2 2 3 2 2 5" xfId="25297"/>
    <cellStyle name="Normal 3 3 2 2 2 3 2 2 5 2" xfId="25298"/>
    <cellStyle name="Normal 3 3 2 2 2 3 2 2 5 2 2" xfId="25299"/>
    <cellStyle name="Normal 3 3 2 2 2 3 2 2 5 3" xfId="25300"/>
    <cellStyle name="Normal 3 3 2 2 2 3 2 2 6" xfId="25301"/>
    <cellStyle name="Normal 3 3 2 2 2 3 2 2 6 2" xfId="25302"/>
    <cellStyle name="Normal 3 3 2 2 2 3 2 2 7" xfId="25303"/>
    <cellStyle name="Normal 3 3 2 2 2 3 2 2 7 2" xfId="25304"/>
    <cellStyle name="Normal 3 3 2 2 2 3 2 2 8" xfId="25305"/>
    <cellStyle name="Normal 3 3 2 2 2 3 2 3" xfId="25306"/>
    <cellStyle name="Normal 3 3 2 2 2 3 2 3 2" xfId="25307"/>
    <cellStyle name="Normal 3 3 2 2 2 3 2 3 2 2" xfId="25308"/>
    <cellStyle name="Normal 3 3 2 2 2 3 2 3 2 2 2" xfId="25309"/>
    <cellStyle name="Normal 3 3 2 2 2 3 2 3 2 2 2 2" xfId="25310"/>
    <cellStyle name="Normal 3 3 2 2 2 3 2 3 2 2 3" xfId="25311"/>
    <cellStyle name="Normal 3 3 2 2 2 3 2 3 2 3" xfId="25312"/>
    <cellStyle name="Normal 3 3 2 2 2 3 2 3 2 3 2" xfId="25313"/>
    <cellStyle name="Normal 3 3 2 2 2 3 2 3 2 4" xfId="25314"/>
    <cellStyle name="Normal 3 3 2 2 2 3 2 3 3" xfId="25315"/>
    <cellStyle name="Normal 3 3 2 2 2 3 2 3 3 2" xfId="25316"/>
    <cellStyle name="Normal 3 3 2 2 2 3 2 3 3 2 2" xfId="25317"/>
    <cellStyle name="Normal 3 3 2 2 2 3 2 3 3 3" xfId="25318"/>
    <cellStyle name="Normal 3 3 2 2 2 3 2 3 4" xfId="25319"/>
    <cellStyle name="Normal 3 3 2 2 2 3 2 3 4 2" xfId="25320"/>
    <cellStyle name="Normal 3 3 2 2 2 3 2 3 5" xfId="25321"/>
    <cellStyle name="Normal 3 3 2 2 2 3 2 4" xfId="25322"/>
    <cellStyle name="Normal 3 3 2 2 2 3 2 4 2" xfId="25323"/>
    <cellStyle name="Normal 3 3 2 2 2 3 2 4 2 2" xfId="25324"/>
    <cellStyle name="Normal 3 3 2 2 2 3 2 4 2 2 2" xfId="25325"/>
    <cellStyle name="Normal 3 3 2 2 2 3 2 4 2 3" xfId="25326"/>
    <cellStyle name="Normal 3 3 2 2 2 3 2 4 3" xfId="25327"/>
    <cellStyle name="Normal 3 3 2 2 2 3 2 4 3 2" xfId="25328"/>
    <cellStyle name="Normal 3 3 2 2 2 3 2 4 4" xfId="25329"/>
    <cellStyle name="Normal 3 3 2 2 2 3 2 5" xfId="25330"/>
    <cellStyle name="Normal 3 3 2 2 2 3 2 5 2" xfId="25331"/>
    <cellStyle name="Normal 3 3 2 2 2 3 2 5 2 2" xfId="25332"/>
    <cellStyle name="Normal 3 3 2 2 2 3 2 5 2 2 2" xfId="25333"/>
    <cellStyle name="Normal 3 3 2 2 2 3 2 5 2 3" xfId="25334"/>
    <cellStyle name="Normal 3 3 2 2 2 3 2 5 3" xfId="25335"/>
    <cellStyle name="Normal 3 3 2 2 2 3 2 5 3 2" xfId="25336"/>
    <cellStyle name="Normal 3 3 2 2 2 3 2 5 4" xfId="25337"/>
    <cellStyle name="Normal 3 3 2 2 2 3 2 6" xfId="25338"/>
    <cellStyle name="Normal 3 3 2 2 2 3 2 6 2" xfId="25339"/>
    <cellStyle name="Normal 3 3 2 2 2 3 2 6 2 2" xfId="25340"/>
    <cellStyle name="Normal 3 3 2 2 2 3 2 6 3" xfId="25341"/>
    <cellStyle name="Normal 3 3 2 2 2 3 2 7" xfId="25342"/>
    <cellStyle name="Normal 3 3 2 2 2 3 2 7 2" xfId="25343"/>
    <cellStyle name="Normal 3 3 2 2 2 3 2 8" xfId="25344"/>
    <cellStyle name="Normal 3 3 2 2 2 3 2 8 2" xfId="25345"/>
    <cellStyle name="Normal 3 3 2 2 2 3 2 9" xfId="25346"/>
    <cellStyle name="Normal 3 3 2 2 2 3 3" xfId="25347"/>
    <cellStyle name="Normal 3 3 2 2 2 3 3 2" xfId="25348"/>
    <cellStyle name="Normal 3 3 2 2 2 3 3 2 2" xfId="25349"/>
    <cellStyle name="Normal 3 3 2 2 2 3 3 2 2 2" xfId="25350"/>
    <cellStyle name="Normal 3 3 2 2 2 3 3 2 2 2 2" xfId="25351"/>
    <cellStyle name="Normal 3 3 2 2 2 3 3 2 2 2 2 2" xfId="25352"/>
    <cellStyle name="Normal 3 3 2 2 2 3 3 2 2 2 3" xfId="25353"/>
    <cellStyle name="Normal 3 3 2 2 2 3 3 2 2 3" xfId="25354"/>
    <cellStyle name="Normal 3 3 2 2 2 3 3 2 2 3 2" xfId="25355"/>
    <cellStyle name="Normal 3 3 2 2 2 3 3 2 2 4" xfId="25356"/>
    <cellStyle name="Normal 3 3 2 2 2 3 3 2 3" xfId="25357"/>
    <cellStyle name="Normal 3 3 2 2 2 3 3 2 3 2" xfId="25358"/>
    <cellStyle name="Normal 3 3 2 2 2 3 3 2 3 2 2" xfId="25359"/>
    <cellStyle name="Normal 3 3 2 2 2 3 3 2 3 3" xfId="25360"/>
    <cellStyle name="Normal 3 3 2 2 2 3 3 2 4" xfId="25361"/>
    <cellStyle name="Normal 3 3 2 2 2 3 3 2 4 2" xfId="25362"/>
    <cellStyle name="Normal 3 3 2 2 2 3 3 2 5" xfId="25363"/>
    <cellStyle name="Normal 3 3 2 2 2 3 3 3" xfId="25364"/>
    <cellStyle name="Normal 3 3 2 2 2 3 3 3 2" xfId="25365"/>
    <cellStyle name="Normal 3 3 2 2 2 3 3 3 2 2" xfId="25366"/>
    <cellStyle name="Normal 3 3 2 2 2 3 3 3 2 2 2" xfId="25367"/>
    <cellStyle name="Normal 3 3 2 2 2 3 3 3 2 3" xfId="25368"/>
    <cellStyle name="Normal 3 3 2 2 2 3 3 3 3" xfId="25369"/>
    <cellStyle name="Normal 3 3 2 2 2 3 3 3 3 2" xfId="25370"/>
    <cellStyle name="Normal 3 3 2 2 2 3 3 3 4" xfId="25371"/>
    <cellStyle name="Normal 3 3 2 2 2 3 3 4" xfId="25372"/>
    <cellStyle name="Normal 3 3 2 2 2 3 3 4 2" xfId="25373"/>
    <cellStyle name="Normal 3 3 2 2 2 3 3 4 2 2" xfId="25374"/>
    <cellStyle name="Normal 3 3 2 2 2 3 3 4 2 2 2" xfId="25375"/>
    <cellStyle name="Normal 3 3 2 2 2 3 3 4 2 3" xfId="25376"/>
    <cellStyle name="Normal 3 3 2 2 2 3 3 4 3" xfId="25377"/>
    <cellStyle name="Normal 3 3 2 2 2 3 3 4 3 2" xfId="25378"/>
    <cellStyle name="Normal 3 3 2 2 2 3 3 4 4" xfId="25379"/>
    <cellStyle name="Normal 3 3 2 2 2 3 3 5" xfId="25380"/>
    <cellStyle name="Normal 3 3 2 2 2 3 3 5 2" xfId="25381"/>
    <cellStyle name="Normal 3 3 2 2 2 3 3 5 2 2" xfId="25382"/>
    <cellStyle name="Normal 3 3 2 2 2 3 3 5 3" xfId="25383"/>
    <cellStyle name="Normal 3 3 2 2 2 3 3 6" xfId="25384"/>
    <cellStyle name="Normal 3 3 2 2 2 3 3 6 2" xfId="25385"/>
    <cellStyle name="Normal 3 3 2 2 2 3 3 7" xfId="25386"/>
    <cellStyle name="Normal 3 3 2 2 2 3 3 7 2" xfId="25387"/>
    <cellStyle name="Normal 3 3 2 2 2 3 3 8" xfId="25388"/>
    <cellStyle name="Normal 3 3 2 2 2 3 4" xfId="25389"/>
    <cellStyle name="Normal 3 3 2 2 2 3 4 2" xfId="25390"/>
    <cellStyle name="Normal 3 3 2 2 2 3 4 2 2" xfId="25391"/>
    <cellStyle name="Normal 3 3 2 2 2 3 4 2 2 2" xfId="25392"/>
    <cellStyle name="Normal 3 3 2 2 2 3 4 2 2 2 2" xfId="25393"/>
    <cellStyle name="Normal 3 3 2 2 2 3 4 2 2 3" xfId="25394"/>
    <cellStyle name="Normal 3 3 2 2 2 3 4 2 3" xfId="25395"/>
    <cellStyle name="Normal 3 3 2 2 2 3 4 2 3 2" xfId="25396"/>
    <cellStyle name="Normal 3 3 2 2 2 3 4 2 4" xfId="25397"/>
    <cellStyle name="Normal 3 3 2 2 2 3 4 3" xfId="25398"/>
    <cellStyle name="Normal 3 3 2 2 2 3 4 3 2" xfId="25399"/>
    <cellStyle name="Normal 3 3 2 2 2 3 4 3 2 2" xfId="25400"/>
    <cellStyle name="Normal 3 3 2 2 2 3 4 3 3" xfId="25401"/>
    <cellStyle name="Normal 3 3 2 2 2 3 4 4" xfId="25402"/>
    <cellStyle name="Normal 3 3 2 2 2 3 4 4 2" xfId="25403"/>
    <cellStyle name="Normal 3 3 2 2 2 3 4 5" xfId="25404"/>
    <cellStyle name="Normal 3 3 2 2 2 3 5" xfId="25405"/>
    <cellStyle name="Normal 3 3 2 2 2 3 5 2" xfId="25406"/>
    <cellStyle name="Normal 3 3 2 2 2 3 5 2 2" xfId="25407"/>
    <cellStyle name="Normal 3 3 2 2 2 3 5 2 2 2" xfId="25408"/>
    <cellStyle name="Normal 3 3 2 2 2 3 5 2 3" xfId="25409"/>
    <cellStyle name="Normal 3 3 2 2 2 3 5 3" xfId="25410"/>
    <cellStyle name="Normal 3 3 2 2 2 3 5 3 2" xfId="25411"/>
    <cellStyle name="Normal 3 3 2 2 2 3 5 4" xfId="25412"/>
    <cellStyle name="Normal 3 3 2 2 2 3 6" xfId="25413"/>
    <cellStyle name="Normal 3 3 2 2 2 3 6 2" xfId="25414"/>
    <cellStyle name="Normal 3 3 2 2 2 3 6 2 2" xfId="25415"/>
    <cellStyle name="Normal 3 3 2 2 2 3 6 2 2 2" xfId="25416"/>
    <cellStyle name="Normal 3 3 2 2 2 3 6 2 3" xfId="25417"/>
    <cellStyle name="Normal 3 3 2 2 2 3 6 3" xfId="25418"/>
    <cellStyle name="Normal 3 3 2 2 2 3 6 3 2" xfId="25419"/>
    <cellStyle name="Normal 3 3 2 2 2 3 6 4" xfId="25420"/>
    <cellStyle name="Normal 3 3 2 2 2 3 7" xfId="25421"/>
    <cellStyle name="Normal 3 3 2 2 2 3 7 2" xfId="25422"/>
    <cellStyle name="Normal 3 3 2 2 2 3 7 2 2" xfId="25423"/>
    <cellStyle name="Normal 3 3 2 2 2 3 7 3" xfId="25424"/>
    <cellStyle name="Normal 3 3 2 2 2 3 8" xfId="25425"/>
    <cellStyle name="Normal 3 3 2 2 2 3 8 2" xfId="25426"/>
    <cellStyle name="Normal 3 3 2 2 2 3 9" xfId="25427"/>
    <cellStyle name="Normal 3 3 2 2 2 3 9 2" xfId="25428"/>
    <cellStyle name="Normal 3 3 2 2 2 4" xfId="25429"/>
    <cellStyle name="Normal 3 3 2 2 2 4 10" xfId="25430"/>
    <cellStyle name="Normal 3 3 2 2 2 4 11" xfId="25431"/>
    <cellStyle name="Normal 3 3 2 2 2 4 2" xfId="25432"/>
    <cellStyle name="Normal 3 3 2 2 2 4 2 2" xfId="25433"/>
    <cellStyle name="Normal 3 3 2 2 2 4 2 2 2" xfId="25434"/>
    <cellStyle name="Normal 3 3 2 2 2 4 2 2 2 2" xfId="25435"/>
    <cellStyle name="Normal 3 3 2 2 2 4 2 2 2 2 2" xfId="25436"/>
    <cellStyle name="Normal 3 3 2 2 2 4 2 2 2 2 2 2" xfId="25437"/>
    <cellStyle name="Normal 3 3 2 2 2 4 2 2 2 2 2 2 2" xfId="25438"/>
    <cellStyle name="Normal 3 3 2 2 2 4 2 2 2 2 2 3" xfId="25439"/>
    <cellStyle name="Normal 3 3 2 2 2 4 2 2 2 2 3" xfId="25440"/>
    <cellStyle name="Normal 3 3 2 2 2 4 2 2 2 2 3 2" xfId="25441"/>
    <cellStyle name="Normal 3 3 2 2 2 4 2 2 2 2 4" xfId="25442"/>
    <cellStyle name="Normal 3 3 2 2 2 4 2 2 2 3" xfId="25443"/>
    <cellStyle name="Normal 3 3 2 2 2 4 2 2 2 3 2" xfId="25444"/>
    <cellStyle name="Normal 3 3 2 2 2 4 2 2 2 3 2 2" xfId="25445"/>
    <cellStyle name="Normal 3 3 2 2 2 4 2 2 2 3 3" xfId="25446"/>
    <cellStyle name="Normal 3 3 2 2 2 4 2 2 2 4" xfId="25447"/>
    <cellStyle name="Normal 3 3 2 2 2 4 2 2 2 4 2" xfId="25448"/>
    <cellStyle name="Normal 3 3 2 2 2 4 2 2 2 5" xfId="25449"/>
    <cellStyle name="Normal 3 3 2 2 2 4 2 2 3" xfId="25450"/>
    <cellStyle name="Normal 3 3 2 2 2 4 2 2 3 2" xfId="25451"/>
    <cellStyle name="Normal 3 3 2 2 2 4 2 2 3 2 2" xfId="25452"/>
    <cellStyle name="Normal 3 3 2 2 2 4 2 2 3 2 2 2" xfId="25453"/>
    <cellStyle name="Normal 3 3 2 2 2 4 2 2 3 2 3" xfId="25454"/>
    <cellStyle name="Normal 3 3 2 2 2 4 2 2 3 3" xfId="25455"/>
    <cellStyle name="Normal 3 3 2 2 2 4 2 2 3 3 2" xfId="25456"/>
    <cellStyle name="Normal 3 3 2 2 2 4 2 2 3 4" xfId="25457"/>
    <cellStyle name="Normal 3 3 2 2 2 4 2 2 4" xfId="25458"/>
    <cellStyle name="Normal 3 3 2 2 2 4 2 2 4 2" xfId="25459"/>
    <cellStyle name="Normal 3 3 2 2 2 4 2 2 4 2 2" xfId="25460"/>
    <cellStyle name="Normal 3 3 2 2 2 4 2 2 4 2 2 2" xfId="25461"/>
    <cellStyle name="Normal 3 3 2 2 2 4 2 2 4 2 3" xfId="25462"/>
    <cellStyle name="Normal 3 3 2 2 2 4 2 2 4 3" xfId="25463"/>
    <cellStyle name="Normal 3 3 2 2 2 4 2 2 4 3 2" xfId="25464"/>
    <cellStyle name="Normal 3 3 2 2 2 4 2 2 4 4" xfId="25465"/>
    <cellStyle name="Normal 3 3 2 2 2 4 2 2 5" xfId="25466"/>
    <cellStyle name="Normal 3 3 2 2 2 4 2 2 5 2" xfId="25467"/>
    <cellStyle name="Normal 3 3 2 2 2 4 2 2 5 2 2" xfId="25468"/>
    <cellStyle name="Normal 3 3 2 2 2 4 2 2 5 3" xfId="25469"/>
    <cellStyle name="Normal 3 3 2 2 2 4 2 2 6" xfId="25470"/>
    <cellStyle name="Normal 3 3 2 2 2 4 2 2 6 2" xfId="25471"/>
    <cellStyle name="Normal 3 3 2 2 2 4 2 2 7" xfId="25472"/>
    <cellStyle name="Normal 3 3 2 2 2 4 2 2 7 2" xfId="25473"/>
    <cellStyle name="Normal 3 3 2 2 2 4 2 2 8" xfId="25474"/>
    <cellStyle name="Normal 3 3 2 2 2 4 2 3" xfId="25475"/>
    <cellStyle name="Normal 3 3 2 2 2 4 2 3 2" xfId="25476"/>
    <cellStyle name="Normal 3 3 2 2 2 4 2 3 2 2" xfId="25477"/>
    <cellStyle name="Normal 3 3 2 2 2 4 2 3 2 2 2" xfId="25478"/>
    <cellStyle name="Normal 3 3 2 2 2 4 2 3 2 2 2 2" xfId="25479"/>
    <cellStyle name="Normal 3 3 2 2 2 4 2 3 2 2 3" xfId="25480"/>
    <cellStyle name="Normal 3 3 2 2 2 4 2 3 2 3" xfId="25481"/>
    <cellStyle name="Normal 3 3 2 2 2 4 2 3 2 3 2" xfId="25482"/>
    <cellStyle name="Normal 3 3 2 2 2 4 2 3 2 4" xfId="25483"/>
    <cellStyle name="Normal 3 3 2 2 2 4 2 3 3" xfId="25484"/>
    <cellStyle name="Normal 3 3 2 2 2 4 2 3 3 2" xfId="25485"/>
    <cellStyle name="Normal 3 3 2 2 2 4 2 3 3 2 2" xfId="25486"/>
    <cellStyle name="Normal 3 3 2 2 2 4 2 3 3 3" xfId="25487"/>
    <cellStyle name="Normal 3 3 2 2 2 4 2 3 4" xfId="25488"/>
    <cellStyle name="Normal 3 3 2 2 2 4 2 3 4 2" xfId="25489"/>
    <cellStyle name="Normal 3 3 2 2 2 4 2 3 5" xfId="25490"/>
    <cellStyle name="Normal 3 3 2 2 2 4 2 4" xfId="25491"/>
    <cellStyle name="Normal 3 3 2 2 2 4 2 4 2" xfId="25492"/>
    <cellStyle name="Normal 3 3 2 2 2 4 2 4 2 2" xfId="25493"/>
    <cellStyle name="Normal 3 3 2 2 2 4 2 4 2 2 2" xfId="25494"/>
    <cellStyle name="Normal 3 3 2 2 2 4 2 4 2 3" xfId="25495"/>
    <cellStyle name="Normal 3 3 2 2 2 4 2 4 3" xfId="25496"/>
    <cellStyle name="Normal 3 3 2 2 2 4 2 4 3 2" xfId="25497"/>
    <cellStyle name="Normal 3 3 2 2 2 4 2 4 4" xfId="25498"/>
    <cellStyle name="Normal 3 3 2 2 2 4 2 5" xfId="25499"/>
    <cellStyle name="Normal 3 3 2 2 2 4 2 5 2" xfId="25500"/>
    <cellStyle name="Normal 3 3 2 2 2 4 2 5 2 2" xfId="25501"/>
    <cellStyle name="Normal 3 3 2 2 2 4 2 5 2 2 2" xfId="25502"/>
    <cellStyle name="Normal 3 3 2 2 2 4 2 5 2 3" xfId="25503"/>
    <cellStyle name="Normal 3 3 2 2 2 4 2 5 3" xfId="25504"/>
    <cellStyle name="Normal 3 3 2 2 2 4 2 5 3 2" xfId="25505"/>
    <cellStyle name="Normal 3 3 2 2 2 4 2 5 4" xfId="25506"/>
    <cellStyle name="Normal 3 3 2 2 2 4 2 6" xfId="25507"/>
    <cellStyle name="Normal 3 3 2 2 2 4 2 6 2" xfId="25508"/>
    <cellStyle name="Normal 3 3 2 2 2 4 2 6 2 2" xfId="25509"/>
    <cellStyle name="Normal 3 3 2 2 2 4 2 6 3" xfId="25510"/>
    <cellStyle name="Normal 3 3 2 2 2 4 2 7" xfId="25511"/>
    <cellStyle name="Normal 3 3 2 2 2 4 2 7 2" xfId="25512"/>
    <cellStyle name="Normal 3 3 2 2 2 4 2 8" xfId="25513"/>
    <cellStyle name="Normal 3 3 2 2 2 4 2 8 2" xfId="25514"/>
    <cellStyle name="Normal 3 3 2 2 2 4 2 9" xfId="25515"/>
    <cellStyle name="Normal 3 3 2 2 2 4 3" xfId="25516"/>
    <cellStyle name="Normal 3 3 2 2 2 4 3 2" xfId="25517"/>
    <cellStyle name="Normal 3 3 2 2 2 4 3 2 2" xfId="25518"/>
    <cellStyle name="Normal 3 3 2 2 2 4 3 2 2 2" xfId="25519"/>
    <cellStyle name="Normal 3 3 2 2 2 4 3 2 2 2 2" xfId="25520"/>
    <cellStyle name="Normal 3 3 2 2 2 4 3 2 2 2 2 2" xfId="25521"/>
    <cellStyle name="Normal 3 3 2 2 2 4 3 2 2 2 3" xfId="25522"/>
    <cellStyle name="Normal 3 3 2 2 2 4 3 2 2 3" xfId="25523"/>
    <cellStyle name="Normal 3 3 2 2 2 4 3 2 2 3 2" xfId="25524"/>
    <cellStyle name="Normal 3 3 2 2 2 4 3 2 2 4" xfId="25525"/>
    <cellStyle name="Normal 3 3 2 2 2 4 3 2 3" xfId="25526"/>
    <cellStyle name="Normal 3 3 2 2 2 4 3 2 3 2" xfId="25527"/>
    <cellStyle name="Normal 3 3 2 2 2 4 3 2 3 2 2" xfId="25528"/>
    <cellStyle name="Normal 3 3 2 2 2 4 3 2 3 3" xfId="25529"/>
    <cellStyle name="Normal 3 3 2 2 2 4 3 2 4" xfId="25530"/>
    <cellStyle name="Normal 3 3 2 2 2 4 3 2 4 2" xfId="25531"/>
    <cellStyle name="Normal 3 3 2 2 2 4 3 2 5" xfId="25532"/>
    <cellStyle name="Normal 3 3 2 2 2 4 3 3" xfId="25533"/>
    <cellStyle name="Normal 3 3 2 2 2 4 3 3 2" xfId="25534"/>
    <cellStyle name="Normal 3 3 2 2 2 4 3 3 2 2" xfId="25535"/>
    <cellStyle name="Normal 3 3 2 2 2 4 3 3 2 2 2" xfId="25536"/>
    <cellStyle name="Normal 3 3 2 2 2 4 3 3 2 3" xfId="25537"/>
    <cellStyle name="Normal 3 3 2 2 2 4 3 3 3" xfId="25538"/>
    <cellStyle name="Normal 3 3 2 2 2 4 3 3 3 2" xfId="25539"/>
    <cellStyle name="Normal 3 3 2 2 2 4 3 3 4" xfId="25540"/>
    <cellStyle name="Normal 3 3 2 2 2 4 3 4" xfId="25541"/>
    <cellStyle name="Normal 3 3 2 2 2 4 3 4 2" xfId="25542"/>
    <cellStyle name="Normal 3 3 2 2 2 4 3 4 2 2" xfId="25543"/>
    <cellStyle name="Normal 3 3 2 2 2 4 3 4 2 2 2" xfId="25544"/>
    <cellStyle name="Normal 3 3 2 2 2 4 3 4 2 3" xfId="25545"/>
    <cellStyle name="Normal 3 3 2 2 2 4 3 4 3" xfId="25546"/>
    <cellStyle name="Normal 3 3 2 2 2 4 3 4 3 2" xfId="25547"/>
    <cellStyle name="Normal 3 3 2 2 2 4 3 4 4" xfId="25548"/>
    <cellStyle name="Normal 3 3 2 2 2 4 3 5" xfId="25549"/>
    <cellStyle name="Normal 3 3 2 2 2 4 3 5 2" xfId="25550"/>
    <cellStyle name="Normal 3 3 2 2 2 4 3 5 2 2" xfId="25551"/>
    <cellStyle name="Normal 3 3 2 2 2 4 3 5 3" xfId="25552"/>
    <cellStyle name="Normal 3 3 2 2 2 4 3 6" xfId="25553"/>
    <cellStyle name="Normal 3 3 2 2 2 4 3 6 2" xfId="25554"/>
    <cellStyle name="Normal 3 3 2 2 2 4 3 7" xfId="25555"/>
    <cellStyle name="Normal 3 3 2 2 2 4 3 7 2" xfId="25556"/>
    <cellStyle name="Normal 3 3 2 2 2 4 3 8" xfId="25557"/>
    <cellStyle name="Normal 3 3 2 2 2 4 4" xfId="25558"/>
    <cellStyle name="Normal 3 3 2 2 2 4 4 2" xfId="25559"/>
    <cellStyle name="Normal 3 3 2 2 2 4 4 2 2" xfId="25560"/>
    <cellStyle name="Normal 3 3 2 2 2 4 4 2 2 2" xfId="25561"/>
    <cellStyle name="Normal 3 3 2 2 2 4 4 2 2 2 2" xfId="25562"/>
    <cellStyle name="Normal 3 3 2 2 2 4 4 2 2 3" xfId="25563"/>
    <cellStyle name="Normal 3 3 2 2 2 4 4 2 3" xfId="25564"/>
    <cellStyle name="Normal 3 3 2 2 2 4 4 2 3 2" xfId="25565"/>
    <cellStyle name="Normal 3 3 2 2 2 4 4 2 4" xfId="25566"/>
    <cellStyle name="Normal 3 3 2 2 2 4 4 3" xfId="25567"/>
    <cellStyle name="Normal 3 3 2 2 2 4 4 3 2" xfId="25568"/>
    <cellStyle name="Normal 3 3 2 2 2 4 4 3 2 2" xfId="25569"/>
    <cellStyle name="Normal 3 3 2 2 2 4 4 3 3" xfId="25570"/>
    <cellStyle name="Normal 3 3 2 2 2 4 4 4" xfId="25571"/>
    <cellStyle name="Normal 3 3 2 2 2 4 4 4 2" xfId="25572"/>
    <cellStyle name="Normal 3 3 2 2 2 4 4 5" xfId="25573"/>
    <cellStyle name="Normal 3 3 2 2 2 4 5" xfId="25574"/>
    <cellStyle name="Normal 3 3 2 2 2 4 5 2" xfId="25575"/>
    <cellStyle name="Normal 3 3 2 2 2 4 5 2 2" xfId="25576"/>
    <cellStyle name="Normal 3 3 2 2 2 4 5 2 2 2" xfId="25577"/>
    <cellStyle name="Normal 3 3 2 2 2 4 5 2 3" xfId="25578"/>
    <cellStyle name="Normal 3 3 2 2 2 4 5 3" xfId="25579"/>
    <cellStyle name="Normal 3 3 2 2 2 4 5 3 2" xfId="25580"/>
    <cellStyle name="Normal 3 3 2 2 2 4 5 4" xfId="25581"/>
    <cellStyle name="Normal 3 3 2 2 2 4 6" xfId="25582"/>
    <cellStyle name="Normal 3 3 2 2 2 4 6 2" xfId="25583"/>
    <cellStyle name="Normal 3 3 2 2 2 4 6 2 2" xfId="25584"/>
    <cellStyle name="Normal 3 3 2 2 2 4 6 2 2 2" xfId="25585"/>
    <cellStyle name="Normal 3 3 2 2 2 4 6 2 3" xfId="25586"/>
    <cellStyle name="Normal 3 3 2 2 2 4 6 3" xfId="25587"/>
    <cellStyle name="Normal 3 3 2 2 2 4 6 3 2" xfId="25588"/>
    <cellStyle name="Normal 3 3 2 2 2 4 6 4" xfId="25589"/>
    <cellStyle name="Normal 3 3 2 2 2 4 7" xfId="25590"/>
    <cellStyle name="Normal 3 3 2 2 2 4 7 2" xfId="25591"/>
    <cellStyle name="Normal 3 3 2 2 2 4 7 2 2" xfId="25592"/>
    <cellStyle name="Normal 3 3 2 2 2 4 7 3" xfId="25593"/>
    <cellStyle name="Normal 3 3 2 2 2 4 8" xfId="25594"/>
    <cellStyle name="Normal 3 3 2 2 2 4 8 2" xfId="25595"/>
    <cellStyle name="Normal 3 3 2 2 2 4 9" xfId="25596"/>
    <cellStyle name="Normal 3 3 2 2 2 4 9 2" xfId="25597"/>
    <cellStyle name="Normal 3 3 2 2 2 5" xfId="25598"/>
    <cellStyle name="Normal 3 3 2 2 2 5 2" xfId="25599"/>
    <cellStyle name="Normal 3 3 2 2 2 5 2 2" xfId="25600"/>
    <cellStyle name="Normal 3 3 2 2 2 5 2 2 2" xfId="25601"/>
    <cellStyle name="Normal 3 3 2 2 2 5 2 2 2 2" xfId="25602"/>
    <cellStyle name="Normal 3 3 2 2 2 5 2 2 2 2 2" xfId="25603"/>
    <cellStyle name="Normal 3 3 2 2 2 5 2 2 2 2 2 2" xfId="25604"/>
    <cellStyle name="Normal 3 3 2 2 2 5 2 2 2 2 3" xfId="25605"/>
    <cellStyle name="Normal 3 3 2 2 2 5 2 2 2 3" xfId="25606"/>
    <cellStyle name="Normal 3 3 2 2 2 5 2 2 2 3 2" xfId="25607"/>
    <cellStyle name="Normal 3 3 2 2 2 5 2 2 2 4" xfId="25608"/>
    <cellStyle name="Normal 3 3 2 2 2 5 2 2 3" xfId="25609"/>
    <cellStyle name="Normal 3 3 2 2 2 5 2 2 3 2" xfId="25610"/>
    <cellStyle name="Normal 3 3 2 2 2 5 2 2 3 2 2" xfId="25611"/>
    <cellStyle name="Normal 3 3 2 2 2 5 2 2 3 3" xfId="25612"/>
    <cellStyle name="Normal 3 3 2 2 2 5 2 2 4" xfId="25613"/>
    <cellStyle name="Normal 3 3 2 2 2 5 2 2 4 2" xfId="25614"/>
    <cellStyle name="Normal 3 3 2 2 2 5 2 2 5" xfId="25615"/>
    <cellStyle name="Normal 3 3 2 2 2 5 2 3" xfId="25616"/>
    <cellStyle name="Normal 3 3 2 2 2 5 2 3 2" xfId="25617"/>
    <cellStyle name="Normal 3 3 2 2 2 5 2 3 2 2" xfId="25618"/>
    <cellStyle name="Normal 3 3 2 2 2 5 2 3 2 2 2" xfId="25619"/>
    <cellStyle name="Normal 3 3 2 2 2 5 2 3 2 3" xfId="25620"/>
    <cellStyle name="Normal 3 3 2 2 2 5 2 3 3" xfId="25621"/>
    <cellStyle name="Normal 3 3 2 2 2 5 2 3 3 2" xfId="25622"/>
    <cellStyle name="Normal 3 3 2 2 2 5 2 3 4" xfId="25623"/>
    <cellStyle name="Normal 3 3 2 2 2 5 2 4" xfId="25624"/>
    <cellStyle name="Normal 3 3 2 2 2 5 2 4 2" xfId="25625"/>
    <cellStyle name="Normal 3 3 2 2 2 5 2 4 2 2" xfId="25626"/>
    <cellStyle name="Normal 3 3 2 2 2 5 2 4 2 2 2" xfId="25627"/>
    <cellStyle name="Normal 3 3 2 2 2 5 2 4 2 3" xfId="25628"/>
    <cellStyle name="Normal 3 3 2 2 2 5 2 4 3" xfId="25629"/>
    <cellStyle name="Normal 3 3 2 2 2 5 2 4 3 2" xfId="25630"/>
    <cellStyle name="Normal 3 3 2 2 2 5 2 4 4" xfId="25631"/>
    <cellStyle name="Normal 3 3 2 2 2 5 2 5" xfId="25632"/>
    <cellStyle name="Normal 3 3 2 2 2 5 2 5 2" xfId="25633"/>
    <cellStyle name="Normal 3 3 2 2 2 5 2 5 2 2" xfId="25634"/>
    <cellStyle name="Normal 3 3 2 2 2 5 2 5 3" xfId="25635"/>
    <cellStyle name="Normal 3 3 2 2 2 5 2 6" xfId="25636"/>
    <cellStyle name="Normal 3 3 2 2 2 5 2 6 2" xfId="25637"/>
    <cellStyle name="Normal 3 3 2 2 2 5 2 7" xfId="25638"/>
    <cellStyle name="Normal 3 3 2 2 2 5 2 7 2" xfId="25639"/>
    <cellStyle name="Normal 3 3 2 2 2 5 2 8" xfId="25640"/>
    <cellStyle name="Normal 3 3 2 2 2 5 3" xfId="25641"/>
    <cellStyle name="Normal 3 3 2 2 2 5 3 2" xfId="25642"/>
    <cellStyle name="Normal 3 3 2 2 2 5 3 2 2" xfId="25643"/>
    <cellStyle name="Normal 3 3 2 2 2 5 3 2 2 2" xfId="25644"/>
    <cellStyle name="Normal 3 3 2 2 2 5 3 2 2 2 2" xfId="25645"/>
    <cellStyle name="Normal 3 3 2 2 2 5 3 2 2 3" xfId="25646"/>
    <cellStyle name="Normal 3 3 2 2 2 5 3 2 3" xfId="25647"/>
    <cellStyle name="Normal 3 3 2 2 2 5 3 2 3 2" xfId="25648"/>
    <cellStyle name="Normal 3 3 2 2 2 5 3 2 4" xfId="25649"/>
    <cellStyle name="Normal 3 3 2 2 2 5 3 3" xfId="25650"/>
    <cellStyle name="Normal 3 3 2 2 2 5 3 3 2" xfId="25651"/>
    <cellStyle name="Normal 3 3 2 2 2 5 3 3 2 2" xfId="25652"/>
    <cellStyle name="Normal 3 3 2 2 2 5 3 3 3" xfId="25653"/>
    <cellStyle name="Normal 3 3 2 2 2 5 3 4" xfId="25654"/>
    <cellStyle name="Normal 3 3 2 2 2 5 3 4 2" xfId="25655"/>
    <cellStyle name="Normal 3 3 2 2 2 5 3 5" xfId="25656"/>
    <cellStyle name="Normal 3 3 2 2 2 5 4" xfId="25657"/>
    <cellStyle name="Normal 3 3 2 2 2 5 4 2" xfId="25658"/>
    <cellStyle name="Normal 3 3 2 2 2 5 4 2 2" xfId="25659"/>
    <cellStyle name="Normal 3 3 2 2 2 5 4 2 2 2" xfId="25660"/>
    <cellStyle name="Normal 3 3 2 2 2 5 4 2 3" xfId="25661"/>
    <cellStyle name="Normal 3 3 2 2 2 5 4 3" xfId="25662"/>
    <cellStyle name="Normal 3 3 2 2 2 5 4 3 2" xfId="25663"/>
    <cellStyle name="Normal 3 3 2 2 2 5 4 4" xfId="25664"/>
    <cellStyle name="Normal 3 3 2 2 2 5 5" xfId="25665"/>
    <cellStyle name="Normal 3 3 2 2 2 5 5 2" xfId="25666"/>
    <cellStyle name="Normal 3 3 2 2 2 5 5 2 2" xfId="25667"/>
    <cellStyle name="Normal 3 3 2 2 2 5 5 2 2 2" xfId="25668"/>
    <cellStyle name="Normal 3 3 2 2 2 5 5 2 3" xfId="25669"/>
    <cellStyle name="Normal 3 3 2 2 2 5 5 3" xfId="25670"/>
    <cellStyle name="Normal 3 3 2 2 2 5 5 3 2" xfId="25671"/>
    <cellStyle name="Normal 3 3 2 2 2 5 5 4" xfId="25672"/>
    <cellStyle name="Normal 3 3 2 2 2 5 6" xfId="25673"/>
    <cellStyle name="Normal 3 3 2 2 2 5 6 2" xfId="25674"/>
    <cellStyle name="Normal 3 3 2 2 2 5 6 2 2" xfId="25675"/>
    <cellStyle name="Normal 3 3 2 2 2 5 6 3" xfId="25676"/>
    <cellStyle name="Normal 3 3 2 2 2 5 7" xfId="25677"/>
    <cellStyle name="Normal 3 3 2 2 2 5 7 2" xfId="25678"/>
    <cellStyle name="Normal 3 3 2 2 2 5 8" xfId="25679"/>
    <cellStyle name="Normal 3 3 2 2 2 5 8 2" xfId="25680"/>
    <cellStyle name="Normal 3 3 2 2 2 5 9" xfId="25681"/>
    <cellStyle name="Normal 3 3 2 2 2 6" xfId="25682"/>
    <cellStyle name="Normal 3 3 2 2 2 6 2" xfId="25683"/>
    <cellStyle name="Normal 3 3 2 2 2 6 2 2" xfId="25684"/>
    <cellStyle name="Normal 3 3 2 2 2 6 2 2 2" xfId="25685"/>
    <cellStyle name="Normal 3 3 2 2 2 6 2 2 2 2" xfId="25686"/>
    <cellStyle name="Normal 3 3 2 2 2 6 2 2 2 2 2" xfId="25687"/>
    <cellStyle name="Normal 3 3 2 2 2 6 2 2 2 3" xfId="25688"/>
    <cellStyle name="Normal 3 3 2 2 2 6 2 2 3" xfId="25689"/>
    <cellStyle name="Normal 3 3 2 2 2 6 2 2 3 2" xfId="25690"/>
    <cellStyle name="Normal 3 3 2 2 2 6 2 2 4" xfId="25691"/>
    <cellStyle name="Normal 3 3 2 2 2 6 2 3" xfId="25692"/>
    <cellStyle name="Normal 3 3 2 2 2 6 2 3 2" xfId="25693"/>
    <cellStyle name="Normal 3 3 2 2 2 6 2 3 2 2" xfId="25694"/>
    <cellStyle name="Normal 3 3 2 2 2 6 2 3 3" xfId="25695"/>
    <cellStyle name="Normal 3 3 2 2 2 6 2 4" xfId="25696"/>
    <cellStyle name="Normal 3 3 2 2 2 6 2 4 2" xfId="25697"/>
    <cellStyle name="Normal 3 3 2 2 2 6 2 5" xfId="25698"/>
    <cellStyle name="Normal 3 3 2 2 2 6 3" xfId="25699"/>
    <cellStyle name="Normal 3 3 2 2 2 6 3 2" xfId="25700"/>
    <cellStyle name="Normal 3 3 2 2 2 6 3 2 2" xfId="25701"/>
    <cellStyle name="Normal 3 3 2 2 2 6 3 2 2 2" xfId="25702"/>
    <cellStyle name="Normal 3 3 2 2 2 6 3 2 3" xfId="25703"/>
    <cellStyle name="Normal 3 3 2 2 2 6 3 3" xfId="25704"/>
    <cellStyle name="Normal 3 3 2 2 2 6 3 3 2" xfId="25705"/>
    <cellStyle name="Normal 3 3 2 2 2 6 3 4" xfId="25706"/>
    <cellStyle name="Normal 3 3 2 2 2 6 4" xfId="25707"/>
    <cellStyle name="Normal 3 3 2 2 2 6 4 2" xfId="25708"/>
    <cellStyle name="Normal 3 3 2 2 2 6 4 2 2" xfId="25709"/>
    <cellStyle name="Normal 3 3 2 2 2 6 4 2 2 2" xfId="25710"/>
    <cellStyle name="Normal 3 3 2 2 2 6 4 2 3" xfId="25711"/>
    <cellStyle name="Normal 3 3 2 2 2 6 4 3" xfId="25712"/>
    <cellStyle name="Normal 3 3 2 2 2 6 4 3 2" xfId="25713"/>
    <cellStyle name="Normal 3 3 2 2 2 6 4 4" xfId="25714"/>
    <cellStyle name="Normal 3 3 2 2 2 6 5" xfId="25715"/>
    <cellStyle name="Normal 3 3 2 2 2 6 5 2" xfId="25716"/>
    <cellStyle name="Normal 3 3 2 2 2 6 5 2 2" xfId="25717"/>
    <cellStyle name="Normal 3 3 2 2 2 6 5 3" xfId="25718"/>
    <cellStyle name="Normal 3 3 2 2 2 6 6" xfId="25719"/>
    <cellStyle name="Normal 3 3 2 2 2 6 6 2" xfId="25720"/>
    <cellStyle name="Normal 3 3 2 2 2 6 7" xfId="25721"/>
    <cellStyle name="Normal 3 3 2 2 2 6 7 2" xfId="25722"/>
    <cellStyle name="Normal 3 3 2 2 2 6 8" xfId="25723"/>
    <cellStyle name="Normal 3 3 2 2 2 7" xfId="25724"/>
    <cellStyle name="Normal 3 3 2 2 2 7 2" xfId="25725"/>
    <cellStyle name="Normal 3 3 2 2 2 7 2 2" xfId="25726"/>
    <cellStyle name="Normal 3 3 2 2 2 7 2 2 2" xfId="25727"/>
    <cellStyle name="Normal 3 3 2 2 2 7 2 2 2 2" xfId="25728"/>
    <cellStyle name="Normal 3 3 2 2 2 7 2 2 2 2 2" xfId="25729"/>
    <cellStyle name="Normal 3 3 2 2 2 7 2 2 2 3" xfId="25730"/>
    <cellStyle name="Normal 3 3 2 2 2 7 2 2 3" xfId="25731"/>
    <cellStyle name="Normal 3 3 2 2 2 7 2 2 3 2" xfId="25732"/>
    <cellStyle name="Normal 3 3 2 2 2 7 2 2 4" xfId="25733"/>
    <cellStyle name="Normal 3 3 2 2 2 7 2 3" xfId="25734"/>
    <cellStyle name="Normal 3 3 2 2 2 7 2 3 2" xfId="25735"/>
    <cellStyle name="Normal 3 3 2 2 2 7 2 3 2 2" xfId="25736"/>
    <cellStyle name="Normal 3 3 2 2 2 7 2 3 3" xfId="25737"/>
    <cellStyle name="Normal 3 3 2 2 2 7 2 4" xfId="25738"/>
    <cellStyle name="Normal 3 3 2 2 2 7 2 4 2" xfId="25739"/>
    <cellStyle name="Normal 3 3 2 2 2 7 2 5" xfId="25740"/>
    <cellStyle name="Normal 3 3 2 2 2 7 3" xfId="25741"/>
    <cellStyle name="Normal 3 3 2 2 2 7 3 2" xfId="25742"/>
    <cellStyle name="Normal 3 3 2 2 2 7 3 2 2" xfId="25743"/>
    <cellStyle name="Normal 3 3 2 2 2 7 3 2 2 2" xfId="25744"/>
    <cellStyle name="Normal 3 3 2 2 2 7 3 2 3" xfId="25745"/>
    <cellStyle name="Normal 3 3 2 2 2 7 3 3" xfId="25746"/>
    <cellStyle name="Normal 3 3 2 2 2 7 3 3 2" xfId="25747"/>
    <cellStyle name="Normal 3 3 2 2 2 7 3 4" xfId="25748"/>
    <cellStyle name="Normal 3 3 2 2 2 7 4" xfId="25749"/>
    <cellStyle name="Normal 3 3 2 2 2 7 4 2" xfId="25750"/>
    <cellStyle name="Normal 3 3 2 2 2 7 4 2 2" xfId="25751"/>
    <cellStyle name="Normal 3 3 2 2 2 7 4 3" xfId="25752"/>
    <cellStyle name="Normal 3 3 2 2 2 7 5" xfId="25753"/>
    <cellStyle name="Normal 3 3 2 2 2 7 5 2" xfId="25754"/>
    <cellStyle name="Normal 3 3 2 2 2 7 6" xfId="25755"/>
    <cellStyle name="Normal 3 3 2 2 2 8" xfId="25756"/>
    <cellStyle name="Normal 3 3 2 2 2 8 2" xfId="25757"/>
    <cellStyle name="Normal 3 3 2 2 2 8 2 2" xfId="25758"/>
    <cellStyle name="Normal 3 3 2 2 2 8 2 2 2" xfId="25759"/>
    <cellStyle name="Normal 3 3 2 2 2 8 2 2 2 2" xfId="25760"/>
    <cellStyle name="Normal 3 3 2 2 2 8 2 2 2 2 2" xfId="25761"/>
    <cellStyle name="Normal 3 3 2 2 2 8 2 2 2 3" xfId="25762"/>
    <cellStyle name="Normal 3 3 2 2 2 8 2 2 3" xfId="25763"/>
    <cellStyle name="Normal 3 3 2 2 2 8 2 2 3 2" xfId="25764"/>
    <cellStyle name="Normal 3 3 2 2 2 8 2 2 4" xfId="25765"/>
    <cellStyle name="Normal 3 3 2 2 2 8 2 3" xfId="25766"/>
    <cellStyle name="Normal 3 3 2 2 2 8 2 3 2" xfId="25767"/>
    <cellStyle name="Normal 3 3 2 2 2 8 2 3 2 2" xfId="25768"/>
    <cellStyle name="Normal 3 3 2 2 2 8 2 3 3" xfId="25769"/>
    <cellStyle name="Normal 3 3 2 2 2 8 2 4" xfId="25770"/>
    <cellStyle name="Normal 3 3 2 2 2 8 2 4 2" xfId="25771"/>
    <cellStyle name="Normal 3 3 2 2 2 8 2 5" xfId="25772"/>
    <cellStyle name="Normal 3 3 2 2 2 8 3" xfId="25773"/>
    <cellStyle name="Normal 3 3 2 2 2 8 3 2" xfId="25774"/>
    <cellStyle name="Normal 3 3 2 2 2 8 3 2 2" xfId="25775"/>
    <cellStyle name="Normal 3 3 2 2 2 8 3 2 2 2" xfId="25776"/>
    <cellStyle name="Normal 3 3 2 2 2 8 3 2 3" xfId="25777"/>
    <cellStyle name="Normal 3 3 2 2 2 8 3 3" xfId="25778"/>
    <cellStyle name="Normal 3 3 2 2 2 8 3 3 2" xfId="25779"/>
    <cellStyle name="Normal 3 3 2 2 2 8 3 4" xfId="25780"/>
    <cellStyle name="Normal 3 3 2 2 2 8 4" xfId="25781"/>
    <cellStyle name="Normal 3 3 2 2 2 8 4 2" xfId="25782"/>
    <cellStyle name="Normal 3 3 2 2 2 8 4 2 2" xfId="25783"/>
    <cellStyle name="Normal 3 3 2 2 2 8 4 3" xfId="25784"/>
    <cellStyle name="Normal 3 3 2 2 2 8 5" xfId="25785"/>
    <cellStyle name="Normal 3 3 2 2 2 8 5 2" xfId="25786"/>
    <cellStyle name="Normal 3 3 2 2 2 8 6" xfId="25787"/>
    <cellStyle name="Normal 3 3 2 2 2 9" xfId="25788"/>
    <cellStyle name="Normal 3 3 2 2 2 9 2" xfId="25789"/>
    <cellStyle name="Normal 3 3 2 2 2 9 2 2" xfId="25790"/>
    <cellStyle name="Normal 3 3 2 2 2 9 2 2 2" xfId="25791"/>
    <cellStyle name="Normal 3 3 2 2 2 9 2 2 2 2" xfId="25792"/>
    <cellStyle name="Normal 3 3 2 2 2 9 2 2 3" xfId="25793"/>
    <cellStyle name="Normal 3 3 2 2 2 9 2 3" xfId="25794"/>
    <cellStyle name="Normal 3 3 2 2 2 9 2 3 2" xfId="25795"/>
    <cellStyle name="Normal 3 3 2 2 2 9 2 4" xfId="25796"/>
    <cellStyle name="Normal 3 3 2 2 2 9 3" xfId="25797"/>
    <cellStyle name="Normal 3 3 2 2 2 9 3 2" xfId="25798"/>
    <cellStyle name="Normal 3 3 2 2 2 9 3 2 2" xfId="25799"/>
    <cellStyle name="Normal 3 3 2 2 2 9 3 3" xfId="25800"/>
    <cellStyle name="Normal 3 3 2 2 2 9 4" xfId="25801"/>
    <cellStyle name="Normal 3 3 2 2 2 9 4 2" xfId="25802"/>
    <cellStyle name="Normal 3 3 2 2 2 9 5" xfId="25803"/>
    <cellStyle name="Normal 3 3 2 2 2_T-straight with PEDs adjustor" xfId="25804"/>
    <cellStyle name="Normal 3 3 2 2 3" xfId="25805"/>
    <cellStyle name="Normal 3 3 2 2 3 10" xfId="25806"/>
    <cellStyle name="Normal 3 3 2 2 3 11" xfId="25807"/>
    <cellStyle name="Normal 3 3 2 2 3 2" xfId="25808"/>
    <cellStyle name="Normal 3 3 2 2 3 2 10" xfId="25809"/>
    <cellStyle name="Normal 3 3 2 2 3 2 2" xfId="25810"/>
    <cellStyle name="Normal 3 3 2 2 3 2 2 2" xfId="25811"/>
    <cellStyle name="Normal 3 3 2 2 3 2 2 2 2" xfId="25812"/>
    <cellStyle name="Normal 3 3 2 2 3 2 2 2 2 2" xfId="25813"/>
    <cellStyle name="Normal 3 3 2 2 3 2 2 2 2 2 2" xfId="25814"/>
    <cellStyle name="Normal 3 3 2 2 3 2 2 2 2 2 2 2" xfId="25815"/>
    <cellStyle name="Normal 3 3 2 2 3 2 2 2 2 2 3" xfId="25816"/>
    <cellStyle name="Normal 3 3 2 2 3 2 2 2 2 3" xfId="25817"/>
    <cellStyle name="Normal 3 3 2 2 3 2 2 2 2 3 2" xfId="25818"/>
    <cellStyle name="Normal 3 3 2 2 3 2 2 2 2 4" xfId="25819"/>
    <cellStyle name="Normal 3 3 2 2 3 2 2 2 3" xfId="25820"/>
    <cellStyle name="Normal 3 3 2 2 3 2 2 2 3 2" xfId="25821"/>
    <cellStyle name="Normal 3 3 2 2 3 2 2 2 3 2 2" xfId="25822"/>
    <cellStyle name="Normal 3 3 2 2 3 2 2 2 3 3" xfId="25823"/>
    <cellStyle name="Normal 3 3 2 2 3 2 2 2 4" xfId="25824"/>
    <cellStyle name="Normal 3 3 2 2 3 2 2 2 4 2" xfId="25825"/>
    <cellStyle name="Normal 3 3 2 2 3 2 2 2 5" xfId="25826"/>
    <cellStyle name="Normal 3 3 2 2 3 2 2 3" xfId="25827"/>
    <cellStyle name="Normal 3 3 2 2 3 2 2 3 2" xfId="25828"/>
    <cellStyle name="Normal 3 3 2 2 3 2 2 3 2 2" xfId="25829"/>
    <cellStyle name="Normal 3 3 2 2 3 2 2 3 2 2 2" xfId="25830"/>
    <cellStyle name="Normal 3 3 2 2 3 2 2 3 2 3" xfId="25831"/>
    <cellStyle name="Normal 3 3 2 2 3 2 2 3 3" xfId="25832"/>
    <cellStyle name="Normal 3 3 2 2 3 2 2 3 3 2" xfId="25833"/>
    <cellStyle name="Normal 3 3 2 2 3 2 2 3 4" xfId="25834"/>
    <cellStyle name="Normal 3 3 2 2 3 2 2 4" xfId="25835"/>
    <cellStyle name="Normal 3 3 2 2 3 2 2 4 2" xfId="25836"/>
    <cellStyle name="Normal 3 3 2 2 3 2 2 4 2 2" xfId="25837"/>
    <cellStyle name="Normal 3 3 2 2 3 2 2 4 2 2 2" xfId="25838"/>
    <cellStyle name="Normal 3 3 2 2 3 2 2 4 2 3" xfId="25839"/>
    <cellStyle name="Normal 3 3 2 2 3 2 2 4 3" xfId="25840"/>
    <cellStyle name="Normal 3 3 2 2 3 2 2 4 3 2" xfId="25841"/>
    <cellStyle name="Normal 3 3 2 2 3 2 2 4 4" xfId="25842"/>
    <cellStyle name="Normal 3 3 2 2 3 2 2 5" xfId="25843"/>
    <cellStyle name="Normal 3 3 2 2 3 2 2 5 2" xfId="25844"/>
    <cellStyle name="Normal 3 3 2 2 3 2 2 5 2 2" xfId="25845"/>
    <cellStyle name="Normal 3 3 2 2 3 2 2 5 3" xfId="25846"/>
    <cellStyle name="Normal 3 3 2 2 3 2 2 6" xfId="25847"/>
    <cellStyle name="Normal 3 3 2 2 3 2 2 6 2" xfId="25848"/>
    <cellStyle name="Normal 3 3 2 2 3 2 2 7" xfId="25849"/>
    <cellStyle name="Normal 3 3 2 2 3 2 2 7 2" xfId="25850"/>
    <cellStyle name="Normal 3 3 2 2 3 2 2 8" xfId="25851"/>
    <cellStyle name="Normal 3 3 2 2 3 2 3" xfId="25852"/>
    <cellStyle name="Normal 3 3 2 2 3 2 3 2" xfId="25853"/>
    <cellStyle name="Normal 3 3 2 2 3 2 3 2 2" xfId="25854"/>
    <cellStyle name="Normal 3 3 2 2 3 2 3 2 2 2" xfId="25855"/>
    <cellStyle name="Normal 3 3 2 2 3 2 3 2 2 2 2" xfId="25856"/>
    <cellStyle name="Normal 3 3 2 2 3 2 3 2 2 3" xfId="25857"/>
    <cellStyle name="Normal 3 3 2 2 3 2 3 2 3" xfId="25858"/>
    <cellStyle name="Normal 3 3 2 2 3 2 3 2 3 2" xfId="25859"/>
    <cellStyle name="Normal 3 3 2 2 3 2 3 2 4" xfId="25860"/>
    <cellStyle name="Normal 3 3 2 2 3 2 3 3" xfId="25861"/>
    <cellStyle name="Normal 3 3 2 2 3 2 3 3 2" xfId="25862"/>
    <cellStyle name="Normal 3 3 2 2 3 2 3 3 2 2" xfId="25863"/>
    <cellStyle name="Normal 3 3 2 2 3 2 3 3 3" xfId="25864"/>
    <cellStyle name="Normal 3 3 2 2 3 2 3 4" xfId="25865"/>
    <cellStyle name="Normal 3 3 2 2 3 2 3 4 2" xfId="25866"/>
    <cellStyle name="Normal 3 3 2 2 3 2 3 5" xfId="25867"/>
    <cellStyle name="Normal 3 3 2 2 3 2 4" xfId="25868"/>
    <cellStyle name="Normal 3 3 2 2 3 2 4 2" xfId="25869"/>
    <cellStyle name="Normal 3 3 2 2 3 2 4 2 2" xfId="25870"/>
    <cellStyle name="Normal 3 3 2 2 3 2 4 2 2 2" xfId="25871"/>
    <cellStyle name="Normal 3 3 2 2 3 2 4 2 3" xfId="25872"/>
    <cellStyle name="Normal 3 3 2 2 3 2 4 3" xfId="25873"/>
    <cellStyle name="Normal 3 3 2 2 3 2 4 3 2" xfId="25874"/>
    <cellStyle name="Normal 3 3 2 2 3 2 4 4" xfId="25875"/>
    <cellStyle name="Normal 3 3 2 2 3 2 5" xfId="25876"/>
    <cellStyle name="Normal 3 3 2 2 3 2 5 2" xfId="25877"/>
    <cellStyle name="Normal 3 3 2 2 3 2 5 2 2" xfId="25878"/>
    <cellStyle name="Normal 3 3 2 2 3 2 5 2 2 2" xfId="25879"/>
    <cellStyle name="Normal 3 3 2 2 3 2 5 2 3" xfId="25880"/>
    <cellStyle name="Normal 3 3 2 2 3 2 5 3" xfId="25881"/>
    <cellStyle name="Normal 3 3 2 2 3 2 5 3 2" xfId="25882"/>
    <cellStyle name="Normal 3 3 2 2 3 2 5 4" xfId="25883"/>
    <cellStyle name="Normal 3 3 2 2 3 2 6" xfId="25884"/>
    <cellStyle name="Normal 3 3 2 2 3 2 6 2" xfId="25885"/>
    <cellStyle name="Normal 3 3 2 2 3 2 6 2 2" xfId="25886"/>
    <cellStyle name="Normal 3 3 2 2 3 2 6 3" xfId="25887"/>
    <cellStyle name="Normal 3 3 2 2 3 2 7" xfId="25888"/>
    <cellStyle name="Normal 3 3 2 2 3 2 7 2" xfId="25889"/>
    <cellStyle name="Normal 3 3 2 2 3 2 8" xfId="25890"/>
    <cellStyle name="Normal 3 3 2 2 3 2 8 2" xfId="25891"/>
    <cellStyle name="Normal 3 3 2 2 3 2 9" xfId="25892"/>
    <cellStyle name="Normal 3 3 2 2 3 3" xfId="25893"/>
    <cellStyle name="Normal 3 3 2 2 3 3 2" xfId="25894"/>
    <cellStyle name="Normal 3 3 2 2 3 3 2 2" xfId="25895"/>
    <cellStyle name="Normal 3 3 2 2 3 3 2 2 2" xfId="25896"/>
    <cellStyle name="Normal 3 3 2 2 3 3 2 2 2 2" xfId="25897"/>
    <cellStyle name="Normal 3 3 2 2 3 3 2 2 2 2 2" xfId="25898"/>
    <cellStyle name="Normal 3 3 2 2 3 3 2 2 2 3" xfId="25899"/>
    <cellStyle name="Normal 3 3 2 2 3 3 2 2 3" xfId="25900"/>
    <cellStyle name="Normal 3 3 2 2 3 3 2 2 3 2" xfId="25901"/>
    <cellStyle name="Normal 3 3 2 2 3 3 2 2 4" xfId="25902"/>
    <cellStyle name="Normal 3 3 2 2 3 3 2 3" xfId="25903"/>
    <cellStyle name="Normal 3 3 2 2 3 3 2 3 2" xfId="25904"/>
    <cellStyle name="Normal 3 3 2 2 3 3 2 3 2 2" xfId="25905"/>
    <cellStyle name="Normal 3 3 2 2 3 3 2 3 3" xfId="25906"/>
    <cellStyle name="Normal 3 3 2 2 3 3 2 4" xfId="25907"/>
    <cellStyle name="Normal 3 3 2 2 3 3 2 4 2" xfId="25908"/>
    <cellStyle name="Normal 3 3 2 2 3 3 2 5" xfId="25909"/>
    <cellStyle name="Normal 3 3 2 2 3 3 3" xfId="25910"/>
    <cellStyle name="Normal 3 3 2 2 3 3 3 2" xfId="25911"/>
    <cellStyle name="Normal 3 3 2 2 3 3 3 2 2" xfId="25912"/>
    <cellStyle name="Normal 3 3 2 2 3 3 3 2 2 2" xfId="25913"/>
    <cellStyle name="Normal 3 3 2 2 3 3 3 2 3" xfId="25914"/>
    <cellStyle name="Normal 3 3 2 2 3 3 3 3" xfId="25915"/>
    <cellStyle name="Normal 3 3 2 2 3 3 3 3 2" xfId="25916"/>
    <cellStyle name="Normal 3 3 2 2 3 3 3 4" xfId="25917"/>
    <cellStyle name="Normal 3 3 2 2 3 3 4" xfId="25918"/>
    <cellStyle name="Normal 3 3 2 2 3 3 4 2" xfId="25919"/>
    <cellStyle name="Normal 3 3 2 2 3 3 4 2 2" xfId="25920"/>
    <cellStyle name="Normal 3 3 2 2 3 3 4 2 2 2" xfId="25921"/>
    <cellStyle name="Normal 3 3 2 2 3 3 4 2 3" xfId="25922"/>
    <cellStyle name="Normal 3 3 2 2 3 3 4 3" xfId="25923"/>
    <cellStyle name="Normal 3 3 2 2 3 3 4 3 2" xfId="25924"/>
    <cellStyle name="Normal 3 3 2 2 3 3 4 4" xfId="25925"/>
    <cellStyle name="Normal 3 3 2 2 3 3 5" xfId="25926"/>
    <cellStyle name="Normal 3 3 2 2 3 3 5 2" xfId="25927"/>
    <cellStyle name="Normal 3 3 2 2 3 3 5 2 2" xfId="25928"/>
    <cellStyle name="Normal 3 3 2 2 3 3 5 3" xfId="25929"/>
    <cellStyle name="Normal 3 3 2 2 3 3 6" xfId="25930"/>
    <cellStyle name="Normal 3 3 2 2 3 3 6 2" xfId="25931"/>
    <cellStyle name="Normal 3 3 2 2 3 3 7" xfId="25932"/>
    <cellStyle name="Normal 3 3 2 2 3 3 7 2" xfId="25933"/>
    <cellStyle name="Normal 3 3 2 2 3 3 8" xfId="25934"/>
    <cellStyle name="Normal 3 3 2 2 3 4" xfId="25935"/>
    <cellStyle name="Normal 3 3 2 2 3 4 2" xfId="25936"/>
    <cellStyle name="Normal 3 3 2 2 3 4 2 2" xfId="25937"/>
    <cellStyle name="Normal 3 3 2 2 3 4 2 2 2" xfId="25938"/>
    <cellStyle name="Normal 3 3 2 2 3 4 2 2 2 2" xfId="25939"/>
    <cellStyle name="Normal 3 3 2 2 3 4 2 2 3" xfId="25940"/>
    <cellStyle name="Normal 3 3 2 2 3 4 2 3" xfId="25941"/>
    <cellStyle name="Normal 3 3 2 2 3 4 2 3 2" xfId="25942"/>
    <cellStyle name="Normal 3 3 2 2 3 4 2 4" xfId="25943"/>
    <cellStyle name="Normal 3 3 2 2 3 4 3" xfId="25944"/>
    <cellStyle name="Normal 3 3 2 2 3 4 3 2" xfId="25945"/>
    <cellStyle name="Normal 3 3 2 2 3 4 3 2 2" xfId="25946"/>
    <cellStyle name="Normal 3 3 2 2 3 4 3 3" xfId="25947"/>
    <cellStyle name="Normal 3 3 2 2 3 4 4" xfId="25948"/>
    <cellStyle name="Normal 3 3 2 2 3 4 4 2" xfId="25949"/>
    <cellStyle name="Normal 3 3 2 2 3 4 5" xfId="25950"/>
    <cellStyle name="Normal 3 3 2 2 3 5" xfId="25951"/>
    <cellStyle name="Normal 3 3 2 2 3 5 2" xfId="25952"/>
    <cellStyle name="Normal 3 3 2 2 3 5 2 2" xfId="25953"/>
    <cellStyle name="Normal 3 3 2 2 3 5 2 2 2" xfId="25954"/>
    <cellStyle name="Normal 3 3 2 2 3 5 2 3" xfId="25955"/>
    <cellStyle name="Normal 3 3 2 2 3 5 3" xfId="25956"/>
    <cellStyle name="Normal 3 3 2 2 3 5 3 2" xfId="25957"/>
    <cellStyle name="Normal 3 3 2 2 3 5 4" xfId="25958"/>
    <cellStyle name="Normal 3 3 2 2 3 6" xfId="25959"/>
    <cellStyle name="Normal 3 3 2 2 3 6 2" xfId="25960"/>
    <cellStyle name="Normal 3 3 2 2 3 6 2 2" xfId="25961"/>
    <cellStyle name="Normal 3 3 2 2 3 6 2 2 2" xfId="25962"/>
    <cellStyle name="Normal 3 3 2 2 3 6 2 3" xfId="25963"/>
    <cellStyle name="Normal 3 3 2 2 3 6 3" xfId="25964"/>
    <cellStyle name="Normal 3 3 2 2 3 6 3 2" xfId="25965"/>
    <cellStyle name="Normal 3 3 2 2 3 6 4" xfId="25966"/>
    <cellStyle name="Normal 3 3 2 2 3 7" xfId="25967"/>
    <cellStyle name="Normal 3 3 2 2 3 7 2" xfId="25968"/>
    <cellStyle name="Normal 3 3 2 2 3 7 2 2" xfId="25969"/>
    <cellStyle name="Normal 3 3 2 2 3 7 3" xfId="25970"/>
    <cellStyle name="Normal 3 3 2 2 3 8" xfId="25971"/>
    <cellStyle name="Normal 3 3 2 2 3 8 2" xfId="25972"/>
    <cellStyle name="Normal 3 3 2 2 3 9" xfId="25973"/>
    <cellStyle name="Normal 3 3 2 2 3 9 2" xfId="25974"/>
    <cellStyle name="Normal 3 3 2 2 4" xfId="25975"/>
    <cellStyle name="Normal 3 3 2 2 4 10" xfId="25976"/>
    <cellStyle name="Normal 3 3 2 2 4 11" xfId="25977"/>
    <cellStyle name="Normal 3 3 2 2 4 2" xfId="25978"/>
    <cellStyle name="Normal 3 3 2 2 4 2 10" xfId="25979"/>
    <cellStyle name="Normal 3 3 2 2 4 2 2" xfId="25980"/>
    <cellStyle name="Normal 3 3 2 2 4 2 2 2" xfId="25981"/>
    <cellStyle name="Normal 3 3 2 2 4 2 2 2 2" xfId="25982"/>
    <cellStyle name="Normal 3 3 2 2 4 2 2 2 2 2" xfId="25983"/>
    <cellStyle name="Normal 3 3 2 2 4 2 2 2 2 2 2" xfId="25984"/>
    <cellStyle name="Normal 3 3 2 2 4 2 2 2 2 2 2 2" xfId="25985"/>
    <cellStyle name="Normal 3 3 2 2 4 2 2 2 2 2 3" xfId="25986"/>
    <cellStyle name="Normal 3 3 2 2 4 2 2 2 2 3" xfId="25987"/>
    <cellStyle name="Normal 3 3 2 2 4 2 2 2 2 3 2" xfId="25988"/>
    <cellStyle name="Normal 3 3 2 2 4 2 2 2 2 4" xfId="25989"/>
    <cellStyle name="Normal 3 3 2 2 4 2 2 2 3" xfId="25990"/>
    <cellStyle name="Normal 3 3 2 2 4 2 2 2 3 2" xfId="25991"/>
    <cellStyle name="Normal 3 3 2 2 4 2 2 2 3 2 2" xfId="25992"/>
    <cellStyle name="Normal 3 3 2 2 4 2 2 2 3 3" xfId="25993"/>
    <cellStyle name="Normal 3 3 2 2 4 2 2 2 4" xfId="25994"/>
    <cellStyle name="Normal 3 3 2 2 4 2 2 2 4 2" xfId="25995"/>
    <cellStyle name="Normal 3 3 2 2 4 2 2 2 5" xfId="25996"/>
    <cellStyle name="Normal 3 3 2 2 4 2 2 3" xfId="25997"/>
    <cellStyle name="Normal 3 3 2 2 4 2 2 3 2" xfId="25998"/>
    <cellStyle name="Normal 3 3 2 2 4 2 2 3 2 2" xfId="25999"/>
    <cellStyle name="Normal 3 3 2 2 4 2 2 3 2 2 2" xfId="26000"/>
    <cellStyle name="Normal 3 3 2 2 4 2 2 3 2 3" xfId="26001"/>
    <cellStyle name="Normal 3 3 2 2 4 2 2 3 3" xfId="26002"/>
    <cellStyle name="Normal 3 3 2 2 4 2 2 3 3 2" xfId="26003"/>
    <cellStyle name="Normal 3 3 2 2 4 2 2 3 4" xfId="26004"/>
    <cellStyle name="Normal 3 3 2 2 4 2 2 4" xfId="26005"/>
    <cellStyle name="Normal 3 3 2 2 4 2 2 4 2" xfId="26006"/>
    <cellStyle name="Normal 3 3 2 2 4 2 2 4 2 2" xfId="26007"/>
    <cellStyle name="Normal 3 3 2 2 4 2 2 4 2 2 2" xfId="26008"/>
    <cellStyle name="Normal 3 3 2 2 4 2 2 4 2 3" xfId="26009"/>
    <cellStyle name="Normal 3 3 2 2 4 2 2 4 3" xfId="26010"/>
    <cellStyle name="Normal 3 3 2 2 4 2 2 4 3 2" xfId="26011"/>
    <cellStyle name="Normal 3 3 2 2 4 2 2 4 4" xfId="26012"/>
    <cellStyle name="Normal 3 3 2 2 4 2 2 5" xfId="26013"/>
    <cellStyle name="Normal 3 3 2 2 4 2 2 5 2" xfId="26014"/>
    <cellStyle name="Normal 3 3 2 2 4 2 2 5 2 2" xfId="26015"/>
    <cellStyle name="Normal 3 3 2 2 4 2 2 5 3" xfId="26016"/>
    <cellStyle name="Normal 3 3 2 2 4 2 2 6" xfId="26017"/>
    <cellStyle name="Normal 3 3 2 2 4 2 2 6 2" xfId="26018"/>
    <cellStyle name="Normal 3 3 2 2 4 2 2 7" xfId="26019"/>
    <cellStyle name="Normal 3 3 2 2 4 2 2 7 2" xfId="26020"/>
    <cellStyle name="Normal 3 3 2 2 4 2 2 8" xfId="26021"/>
    <cellStyle name="Normal 3 3 2 2 4 2 3" xfId="26022"/>
    <cellStyle name="Normal 3 3 2 2 4 2 3 2" xfId="26023"/>
    <cellStyle name="Normal 3 3 2 2 4 2 3 2 2" xfId="26024"/>
    <cellStyle name="Normal 3 3 2 2 4 2 3 2 2 2" xfId="26025"/>
    <cellStyle name="Normal 3 3 2 2 4 2 3 2 2 2 2" xfId="26026"/>
    <cellStyle name="Normal 3 3 2 2 4 2 3 2 2 3" xfId="26027"/>
    <cellStyle name="Normal 3 3 2 2 4 2 3 2 3" xfId="26028"/>
    <cellStyle name="Normal 3 3 2 2 4 2 3 2 3 2" xfId="26029"/>
    <cellStyle name="Normal 3 3 2 2 4 2 3 2 4" xfId="26030"/>
    <cellStyle name="Normal 3 3 2 2 4 2 3 3" xfId="26031"/>
    <cellStyle name="Normal 3 3 2 2 4 2 3 3 2" xfId="26032"/>
    <cellStyle name="Normal 3 3 2 2 4 2 3 3 2 2" xfId="26033"/>
    <cellStyle name="Normal 3 3 2 2 4 2 3 3 3" xfId="26034"/>
    <cellStyle name="Normal 3 3 2 2 4 2 3 4" xfId="26035"/>
    <cellStyle name="Normal 3 3 2 2 4 2 3 4 2" xfId="26036"/>
    <cellStyle name="Normal 3 3 2 2 4 2 3 5" xfId="26037"/>
    <cellStyle name="Normal 3 3 2 2 4 2 4" xfId="26038"/>
    <cellStyle name="Normal 3 3 2 2 4 2 4 2" xfId="26039"/>
    <cellStyle name="Normal 3 3 2 2 4 2 4 2 2" xfId="26040"/>
    <cellStyle name="Normal 3 3 2 2 4 2 4 2 2 2" xfId="26041"/>
    <cellStyle name="Normal 3 3 2 2 4 2 4 2 3" xfId="26042"/>
    <cellStyle name="Normal 3 3 2 2 4 2 4 3" xfId="26043"/>
    <cellStyle name="Normal 3 3 2 2 4 2 4 3 2" xfId="26044"/>
    <cellStyle name="Normal 3 3 2 2 4 2 4 4" xfId="26045"/>
    <cellStyle name="Normal 3 3 2 2 4 2 5" xfId="26046"/>
    <cellStyle name="Normal 3 3 2 2 4 2 5 2" xfId="26047"/>
    <cellStyle name="Normal 3 3 2 2 4 2 5 2 2" xfId="26048"/>
    <cellStyle name="Normal 3 3 2 2 4 2 5 2 2 2" xfId="26049"/>
    <cellStyle name="Normal 3 3 2 2 4 2 5 2 3" xfId="26050"/>
    <cellStyle name="Normal 3 3 2 2 4 2 5 3" xfId="26051"/>
    <cellStyle name="Normal 3 3 2 2 4 2 5 3 2" xfId="26052"/>
    <cellStyle name="Normal 3 3 2 2 4 2 5 4" xfId="26053"/>
    <cellStyle name="Normal 3 3 2 2 4 2 6" xfId="26054"/>
    <cellStyle name="Normal 3 3 2 2 4 2 6 2" xfId="26055"/>
    <cellStyle name="Normal 3 3 2 2 4 2 6 2 2" xfId="26056"/>
    <cellStyle name="Normal 3 3 2 2 4 2 6 3" xfId="26057"/>
    <cellStyle name="Normal 3 3 2 2 4 2 7" xfId="26058"/>
    <cellStyle name="Normal 3 3 2 2 4 2 7 2" xfId="26059"/>
    <cellStyle name="Normal 3 3 2 2 4 2 8" xfId="26060"/>
    <cellStyle name="Normal 3 3 2 2 4 2 8 2" xfId="26061"/>
    <cellStyle name="Normal 3 3 2 2 4 2 9" xfId="26062"/>
    <cellStyle name="Normal 3 3 2 2 4 3" xfId="26063"/>
    <cellStyle name="Normal 3 3 2 2 4 3 2" xfId="26064"/>
    <cellStyle name="Normal 3 3 2 2 4 3 2 2" xfId="26065"/>
    <cellStyle name="Normal 3 3 2 2 4 3 2 2 2" xfId="26066"/>
    <cellStyle name="Normal 3 3 2 2 4 3 2 2 2 2" xfId="26067"/>
    <cellStyle name="Normal 3 3 2 2 4 3 2 2 2 2 2" xfId="26068"/>
    <cellStyle name="Normal 3 3 2 2 4 3 2 2 2 3" xfId="26069"/>
    <cellStyle name="Normal 3 3 2 2 4 3 2 2 3" xfId="26070"/>
    <cellStyle name="Normal 3 3 2 2 4 3 2 2 3 2" xfId="26071"/>
    <cellStyle name="Normal 3 3 2 2 4 3 2 2 4" xfId="26072"/>
    <cellStyle name="Normal 3 3 2 2 4 3 2 3" xfId="26073"/>
    <cellStyle name="Normal 3 3 2 2 4 3 2 3 2" xfId="26074"/>
    <cellStyle name="Normal 3 3 2 2 4 3 2 3 2 2" xfId="26075"/>
    <cellStyle name="Normal 3 3 2 2 4 3 2 3 3" xfId="26076"/>
    <cellStyle name="Normal 3 3 2 2 4 3 2 4" xfId="26077"/>
    <cellStyle name="Normal 3 3 2 2 4 3 2 4 2" xfId="26078"/>
    <cellStyle name="Normal 3 3 2 2 4 3 2 5" xfId="26079"/>
    <cellStyle name="Normal 3 3 2 2 4 3 3" xfId="26080"/>
    <cellStyle name="Normal 3 3 2 2 4 3 3 2" xfId="26081"/>
    <cellStyle name="Normal 3 3 2 2 4 3 3 2 2" xfId="26082"/>
    <cellStyle name="Normal 3 3 2 2 4 3 3 2 2 2" xfId="26083"/>
    <cellStyle name="Normal 3 3 2 2 4 3 3 2 3" xfId="26084"/>
    <cellStyle name="Normal 3 3 2 2 4 3 3 3" xfId="26085"/>
    <cellStyle name="Normal 3 3 2 2 4 3 3 3 2" xfId="26086"/>
    <cellStyle name="Normal 3 3 2 2 4 3 3 4" xfId="26087"/>
    <cellStyle name="Normal 3 3 2 2 4 3 4" xfId="26088"/>
    <cellStyle name="Normal 3 3 2 2 4 3 4 2" xfId="26089"/>
    <cellStyle name="Normal 3 3 2 2 4 3 4 2 2" xfId="26090"/>
    <cellStyle name="Normal 3 3 2 2 4 3 4 2 2 2" xfId="26091"/>
    <cellStyle name="Normal 3 3 2 2 4 3 4 2 3" xfId="26092"/>
    <cellStyle name="Normal 3 3 2 2 4 3 4 3" xfId="26093"/>
    <cellStyle name="Normal 3 3 2 2 4 3 4 3 2" xfId="26094"/>
    <cellStyle name="Normal 3 3 2 2 4 3 4 4" xfId="26095"/>
    <cellStyle name="Normal 3 3 2 2 4 3 5" xfId="26096"/>
    <cellStyle name="Normal 3 3 2 2 4 3 5 2" xfId="26097"/>
    <cellStyle name="Normal 3 3 2 2 4 3 5 2 2" xfId="26098"/>
    <cellStyle name="Normal 3 3 2 2 4 3 5 3" xfId="26099"/>
    <cellStyle name="Normal 3 3 2 2 4 3 6" xfId="26100"/>
    <cellStyle name="Normal 3 3 2 2 4 3 6 2" xfId="26101"/>
    <cellStyle name="Normal 3 3 2 2 4 3 7" xfId="26102"/>
    <cellStyle name="Normal 3 3 2 2 4 3 7 2" xfId="26103"/>
    <cellStyle name="Normal 3 3 2 2 4 3 8" xfId="26104"/>
    <cellStyle name="Normal 3 3 2 2 4 4" xfId="26105"/>
    <cellStyle name="Normal 3 3 2 2 4 4 2" xfId="26106"/>
    <cellStyle name="Normal 3 3 2 2 4 4 2 2" xfId="26107"/>
    <cellStyle name="Normal 3 3 2 2 4 4 2 2 2" xfId="26108"/>
    <cellStyle name="Normal 3 3 2 2 4 4 2 2 2 2" xfId="26109"/>
    <cellStyle name="Normal 3 3 2 2 4 4 2 2 3" xfId="26110"/>
    <cellStyle name="Normal 3 3 2 2 4 4 2 3" xfId="26111"/>
    <cellStyle name="Normal 3 3 2 2 4 4 2 3 2" xfId="26112"/>
    <cellStyle name="Normal 3 3 2 2 4 4 2 4" xfId="26113"/>
    <cellStyle name="Normal 3 3 2 2 4 4 3" xfId="26114"/>
    <cellStyle name="Normal 3 3 2 2 4 4 3 2" xfId="26115"/>
    <cellStyle name="Normal 3 3 2 2 4 4 3 2 2" xfId="26116"/>
    <cellStyle name="Normal 3 3 2 2 4 4 3 3" xfId="26117"/>
    <cellStyle name="Normal 3 3 2 2 4 4 4" xfId="26118"/>
    <cellStyle name="Normal 3 3 2 2 4 4 4 2" xfId="26119"/>
    <cellStyle name="Normal 3 3 2 2 4 4 5" xfId="26120"/>
    <cellStyle name="Normal 3 3 2 2 4 5" xfId="26121"/>
    <cellStyle name="Normal 3 3 2 2 4 5 2" xfId="26122"/>
    <cellStyle name="Normal 3 3 2 2 4 5 2 2" xfId="26123"/>
    <cellStyle name="Normal 3 3 2 2 4 5 2 2 2" xfId="26124"/>
    <cellStyle name="Normal 3 3 2 2 4 5 2 3" xfId="26125"/>
    <cellStyle name="Normal 3 3 2 2 4 5 3" xfId="26126"/>
    <cellStyle name="Normal 3 3 2 2 4 5 3 2" xfId="26127"/>
    <cellStyle name="Normal 3 3 2 2 4 5 4" xfId="26128"/>
    <cellStyle name="Normal 3 3 2 2 4 6" xfId="26129"/>
    <cellStyle name="Normal 3 3 2 2 4 6 2" xfId="26130"/>
    <cellStyle name="Normal 3 3 2 2 4 6 2 2" xfId="26131"/>
    <cellStyle name="Normal 3 3 2 2 4 6 2 2 2" xfId="26132"/>
    <cellStyle name="Normal 3 3 2 2 4 6 2 3" xfId="26133"/>
    <cellStyle name="Normal 3 3 2 2 4 6 3" xfId="26134"/>
    <cellStyle name="Normal 3 3 2 2 4 6 3 2" xfId="26135"/>
    <cellStyle name="Normal 3 3 2 2 4 6 4" xfId="26136"/>
    <cellStyle name="Normal 3 3 2 2 4 7" xfId="26137"/>
    <cellStyle name="Normal 3 3 2 2 4 7 2" xfId="26138"/>
    <cellStyle name="Normal 3 3 2 2 4 7 2 2" xfId="26139"/>
    <cellStyle name="Normal 3 3 2 2 4 7 3" xfId="26140"/>
    <cellStyle name="Normal 3 3 2 2 4 8" xfId="26141"/>
    <cellStyle name="Normal 3 3 2 2 4 8 2" xfId="26142"/>
    <cellStyle name="Normal 3 3 2 2 4 9" xfId="26143"/>
    <cellStyle name="Normal 3 3 2 2 4 9 2" xfId="26144"/>
    <cellStyle name="Normal 3 3 2 2 5" xfId="26145"/>
    <cellStyle name="Normal 3 3 2 2 5 10" xfId="26146"/>
    <cellStyle name="Normal 3 3 2 2 5 11" xfId="26147"/>
    <cellStyle name="Normal 3 3 2 2 5 2" xfId="26148"/>
    <cellStyle name="Normal 3 3 2 2 5 2 2" xfId="26149"/>
    <cellStyle name="Normal 3 3 2 2 5 2 2 2" xfId="26150"/>
    <cellStyle name="Normal 3 3 2 2 5 2 2 2 2" xfId="26151"/>
    <cellStyle name="Normal 3 3 2 2 5 2 2 2 2 2" xfId="26152"/>
    <cellStyle name="Normal 3 3 2 2 5 2 2 2 2 2 2" xfId="26153"/>
    <cellStyle name="Normal 3 3 2 2 5 2 2 2 2 2 2 2" xfId="26154"/>
    <cellStyle name="Normal 3 3 2 2 5 2 2 2 2 2 3" xfId="26155"/>
    <cellStyle name="Normal 3 3 2 2 5 2 2 2 2 3" xfId="26156"/>
    <cellStyle name="Normal 3 3 2 2 5 2 2 2 2 3 2" xfId="26157"/>
    <cellStyle name="Normal 3 3 2 2 5 2 2 2 2 4" xfId="26158"/>
    <cellStyle name="Normal 3 3 2 2 5 2 2 2 3" xfId="26159"/>
    <cellStyle name="Normal 3 3 2 2 5 2 2 2 3 2" xfId="26160"/>
    <cellStyle name="Normal 3 3 2 2 5 2 2 2 3 2 2" xfId="26161"/>
    <cellStyle name="Normal 3 3 2 2 5 2 2 2 3 3" xfId="26162"/>
    <cellStyle name="Normal 3 3 2 2 5 2 2 2 4" xfId="26163"/>
    <cellStyle name="Normal 3 3 2 2 5 2 2 2 4 2" xfId="26164"/>
    <cellStyle name="Normal 3 3 2 2 5 2 2 2 5" xfId="26165"/>
    <cellStyle name="Normal 3 3 2 2 5 2 2 3" xfId="26166"/>
    <cellStyle name="Normal 3 3 2 2 5 2 2 3 2" xfId="26167"/>
    <cellStyle name="Normal 3 3 2 2 5 2 2 3 2 2" xfId="26168"/>
    <cellStyle name="Normal 3 3 2 2 5 2 2 3 2 2 2" xfId="26169"/>
    <cellStyle name="Normal 3 3 2 2 5 2 2 3 2 3" xfId="26170"/>
    <cellStyle name="Normal 3 3 2 2 5 2 2 3 3" xfId="26171"/>
    <cellStyle name="Normal 3 3 2 2 5 2 2 3 3 2" xfId="26172"/>
    <cellStyle name="Normal 3 3 2 2 5 2 2 3 4" xfId="26173"/>
    <cellStyle name="Normal 3 3 2 2 5 2 2 4" xfId="26174"/>
    <cellStyle name="Normal 3 3 2 2 5 2 2 4 2" xfId="26175"/>
    <cellStyle name="Normal 3 3 2 2 5 2 2 4 2 2" xfId="26176"/>
    <cellStyle name="Normal 3 3 2 2 5 2 2 4 2 2 2" xfId="26177"/>
    <cellStyle name="Normal 3 3 2 2 5 2 2 4 2 3" xfId="26178"/>
    <cellStyle name="Normal 3 3 2 2 5 2 2 4 3" xfId="26179"/>
    <cellStyle name="Normal 3 3 2 2 5 2 2 4 3 2" xfId="26180"/>
    <cellStyle name="Normal 3 3 2 2 5 2 2 4 4" xfId="26181"/>
    <cellStyle name="Normal 3 3 2 2 5 2 2 5" xfId="26182"/>
    <cellStyle name="Normal 3 3 2 2 5 2 2 5 2" xfId="26183"/>
    <cellStyle name="Normal 3 3 2 2 5 2 2 5 2 2" xfId="26184"/>
    <cellStyle name="Normal 3 3 2 2 5 2 2 5 3" xfId="26185"/>
    <cellStyle name="Normal 3 3 2 2 5 2 2 6" xfId="26186"/>
    <cellStyle name="Normal 3 3 2 2 5 2 2 6 2" xfId="26187"/>
    <cellStyle name="Normal 3 3 2 2 5 2 2 7" xfId="26188"/>
    <cellStyle name="Normal 3 3 2 2 5 2 2 7 2" xfId="26189"/>
    <cellStyle name="Normal 3 3 2 2 5 2 2 8" xfId="26190"/>
    <cellStyle name="Normal 3 3 2 2 5 2 3" xfId="26191"/>
    <cellStyle name="Normal 3 3 2 2 5 2 3 2" xfId="26192"/>
    <cellStyle name="Normal 3 3 2 2 5 2 3 2 2" xfId="26193"/>
    <cellStyle name="Normal 3 3 2 2 5 2 3 2 2 2" xfId="26194"/>
    <cellStyle name="Normal 3 3 2 2 5 2 3 2 2 2 2" xfId="26195"/>
    <cellStyle name="Normal 3 3 2 2 5 2 3 2 2 3" xfId="26196"/>
    <cellStyle name="Normal 3 3 2 2 5 2 3 2 3" xfId="26197"/>
    <cellStyle name="Normal 3 3 2 2 5 2 3 2 3 2" xfId="26198"/>
    <cellStyle name="Normal 3 3 2 2 5 2 3 2 4" xfId="26199"/>
    <cellStyle name="Normal 3 3 2 2 5 2 3 3" xfId="26200"/>
    <cellStyle name="Normal 3 3 2 2 5 2 3 3 2" xfId="26201"/>
    <cellStyle name="Normal 3 3 2 2 5 2 3 3 2 2" xfId="26202"/>
    <cellStyle name="Normal 3 3 2 2 5 2 3 3 3" xfId="26203"/>
    <cellStyle name="Normal 3 3 2 2 5 2 3 4" xfId="26204"/>
    <cellStyle name="Normal 3 3 2 2 5 2 3 4 2" xfId="26205"/>
    <cellStyle name="Normal 3 3 2 2 5 2 3 5" xfId="26206"/>
    <cellStyle name="Normal 3 3 2 2 5 2 4" xfId="26207"/>
    <cellStyle name="Normal 3 3 2 2 5 2 4 2" xfId="26208"/>
    <cellStyle name="Normal 3 3 2 2 5 2 4 2 2" xfId="26209"/>
    <cellStyle name="Normal 3 3 2 2 5 2 4 2 2 2" xfId="26210"/>
    <cellStyle name="Normal 3 3 2 2 5 2 4 2 3" xfId="26211"/>
    <cellStyle name="Normal 3 3 2 2 5 2 4 3" xfId="26212"/>
    <cellStyle name="Normal 3 3 2 2 5 2 4 3 2" xfId="26213"/>
    <cellStyle name="Normal 3 3 2 2 5 2 4 4" xfId="26214"/>
    <cellStyle name="Normal 3 3 2 2 5 2 5" xfId="26215"/>
    <cellStyle name="Normal 3 3 2 2 5 2 5 2" xfId="26216"/>
    <cellStyle name="Normal 3 3 2 2 5 2 5 2 2" xfId="26217"/>
    <cellStyle name="Normal 3 3 2 2 5 2 5 2 2 2" xfId="26218"/>
    <cellStyle name="Normal 3 3 2 2 5 2 5 2 3" xfId="26219"/>
    <cellStyle name="Normal 3 3 2 2 5 2 5 3" xfId="26220"/>
    <cellStyle name="Normal 3 3 2 2 5 2 5 3 2" xfId="26221"/>
    <cellStyle name="Normal 3 3 2 2 5 2 5 4" xfId="26222"/>
    <cellStyle name="Normal 3 3 2 2 5 2 6" xfId="26223"/>
    <cellStyle name="Normal 3 3 2 2 5 2 6 2" xfId="26224"/>
    <cellStyle name="Normal 3 3 2 2 5 2 6 2 2" xfId="26225"/>
    <cellStyle name="Normal 3 3 2 2 5 2 6 3" xfId="26226"/>
    <cellStyle name="Normal 3 3 2 2 5 2 7" xfId="26227"/>
    <cellStyle name="Normal 3 3 2 2 5 2 7 2" xfId="26228"/>
    <cellStyle name="Normal 3 3 2 2 5 2 8" xfId="26229"/>
    <cellStyle name="Normal 3 3 2 2 5 2 8 2" xfId="26230"/>
    <cellStyle name="Normal 3 3 2 2 5 2 9" xfId="26231"/>
    <cellStyle name="Normal 3 3 2 2 5 3" xfId="26232"/>
    <cellStyle name="Normal 3 3 2 2 5 3 2" xfId="26233"/>
    <cellStyle name="Normal 3 3 2 2 5 3 2 2" xfId="26234"/>
    <cellStyle name="Normal 3 3 2 2 5 3 2 2 2" xfId="26235"/>
    <cellStyle name="Normal 3 3 2 2 5 3 2 2 2 2" xfId="26236"/>
    <cellStyle name="Normal 3 3 2 2 5 3 2 2 2 2 2" xfId="26237"/>
    <cellStyle name="Normal 3 3 2 2 5 3 2 2 2 3" xfId="26238"/>
    <cellStyle name="Normal 3 3 2 2 5 3 2 2 3" xfId="26239"/>
    <cellStyle name="Normal 3 3 2 2 5 3 2 2 3 2" xfId="26240"/>
    <cellStyle name="Normal 3 3 2 2 5 3 2 2 4" xfId="26241"/>
    <cellStyle name="Normal 3 3 2 2 5 3 2 3" xfId="26242"/>
    <cellStyle name="Normal 3 3 2 2 5 3 2 3 2" xfId="26243"/>
    <cellStyle name="Normal 3 3 2 2 5 3 2 3 2 2" xfId="26244"/>
    <cellStyle name="Normal 3 3 2 2 5 3 2 3 3" xfId="26245"/>
    <cellStyle name="Normal 3 3 2 2 5 3 2 4" xfId="26246"/>
    <cellStyle name="Normal 3 3 2 2 5 3 2 4 2" xfId="26247"/>
    <cellStyle name="Normal 3 3 2 2 5 3 2 5" xfId="26248"/>
    <cellStyle name="Normal 3 3 2 2 5 3 3" xfId="26249"/>
    <cellStyle name="Normal 3 3 2 2 5 3 3 2" xfId="26250"/>
    <cellStyle name="Normal 3 3 2 2 5 3 3 2 2" xfId="26251"/>
    <cellStyle name="Normal 3 3 2 2 5 3 3 2 2 2" xfId="26252"/>
    <cellStyle name="Normal 3 3 2 2 5 3 3 2 3" xfId="26253"/>
    <cellStyle name="Normal 3 3 2 2 5 3 3 3" xfId="26254"/>
    <cellStyle name="Normal 3 3 2 2 5 3 3 3 2" xfId="26255"/>
    <cellStyle name="Normal 3 3 2 2 5 3 3 4" xfId="26256"/>
    <cellStyle name="Normal 3 3 2 2 5 3 4" xfId="26257"/>
    <cellStyle name="Normal 3 3 2 2 5 3 4 2" xfId="26258"/>
    <cellStyle name="Normal 3 3 2 2 5 3 4 2 2" xfId="26259"/>
    <cellStyle name="Normal 3 3 2 2 5 3 4 2 2 2" xfId="26260"/>
    <cellStyle name="Normal 3 3 2 2 5 3 4 2 3" xfId="26261"/>
    <cellStyle name="Normal 3 3 2 2 5 3 4 3" xfId="26262"/>
    <cellStyle name="Normal 3 3 2 2 5 3 4 3 2" xfId="26263"/>
    <cellStyle name="Normal 3 3 2 2 5 3 4 4" xfId="26264"/>
    <cellStyle name="Normal 3 3 2 2 5 3 5" xfId="26265"/>
    <cellStyle name="Normal 3 3 2 2 5 3 5 2" xfId="26266"/>
    <cellStyle name="Normal 3 3 2 2 5 3 5 2 2" xfId="26267"/>
    <cellStyle name="Normal 3 3 2 2 5 3 5 3" xfId="26268"/>
    <cellStyle name="Normal 3 3 2 2 5 3 6" xfId="26269"/>
    <cellStyle name="Normal 3 3 2 2 5 3 6 2" xfId="26270"/>
    <cellStyle name="Normal 3 3 2 2 5 3 7" xfId="26271"/>
    <cellStyle name="Normal 3 3 2 2 5 3 7 2" xfId="26272"/>
    <cellStyle name="Normal 3 3 2 2 5 3 8" xfId="26273"/>
    <cellStyle name="Normal 3 3 2 2 5 4" xfId="26274"/>
    <cellStyle name="Normal 3 3 2 2 5 4 2" xfId="26275"/>
    <cellStyle name="Normal 3 3 2 2 5 4 2 2" xfId="26276"/>
    <cellStyle name="Normal 3 3 2 2 5 4 2 2 2" xfId="26277"/>
    <cellStyle name="Normal 3 3 2 2 5 4 2 2 2 2" xfId="26278"/>
    <cellStyle name="Normal 3 3 2 2 5 4 2 2 3" xfId="26279"/>
    <cellStyle name="Normal 3 3 2 2 5 4 2 3" xfId="26280"/>
    <cellStyle name="Normal 3 3 2 2 5 4 2 3 2" xfId="26281"/>
    <cellStyle name="Normal 3 3 2 2 5 4 2 4" xfId="26282"/>
    <cellStyle name="Normal 3 3 2 2 5 4 3" xfId="26283"/>
    <cellStyle name="Normal 3 3 2 2 5 4 3 2" xfId="26284"/>
    <cellStyle name="Normal 3 3 2 2 5 4 3 2 2" xfId="26285"/>
    <cellStyle name="Normal 3 3 2 2 5 4 3 3" xfId="26286"/>
    <cellStyle name="Normal 3 3 2 2 5 4 4" xfId="26287"/>
    <cellStyle name="Normal 3 3 2 2 5 4 4 2" xfId="26288"/>
    <cellStyle name="Normal 3 3 2 2 5 4 5" xfId="26289"/>
    <cellStyle name="Normal 3 3 2 2 5 5" xfId="26290"/>
    <cellStyle name="Normal 3 3 2 2 5 5 2" xfId="26291"/>
    <cellStyle name="Normal 3 3 2 2 5 5 2 2" xfId="26292"/>
    <cellStyle name="Normal 3 3 2 2 5 5 2 2 2" xfId="26293"/>
    <cellStyle name="Normal 3 3 2 2 5 5 2 3" xfId="26294"/>
    <cellStyle name="Normal 3 3 2 2 5 5 3" xfId="26295"/>
    <cellStyle name="Normal 3 3 2 2 5 5 3 2" xfId="26296"/>
    <cellStyle name="Normal 3 3 2 2 5 5 4" xfId="26297"/>
    <cellStyle name="Normal 3 3 2 2 5 6" xfId="26298"/>
    <cellStyle name="Normal 3 3 2 2 5 6 2" xfId="26299"/>
    <cellStyle name="Normal 3 3 2 2 5 6 2 2" xfId="26300"/>
    <cellStyle name="Normal 3 3 2 2 5 6 2 2 2" xfId="26301"/>
    <cellStyle name="Normal 3 3 2 2 5 6 2 3" xfId="26302"/>
    <cellStyle name="Normal 3 3 2 2 5 6 3" xfId="26303"/>
    <cellStyle name="Normal 3 3 2 2 5 6 3 2" xfId="26304"/>
    <cellStyle name="Normal 3 3 2 2 5 6 4" xfId="26305"/>
    <cellStyle name="Normal 3 3 2 2 5 7" xfId="26306"/>
    <cellStyle name="Normal 3 3 2 2 5 7 2" xfId="26307"/>
    <cellStyle name="Normal 3 3 2 2 5 7 2 2" xfId="26308"/>
    <cellStyle name="Normal 3 3 2 2 5 7 3" xfId="26309"/>
    <cellStyle name="Normal 3 3 2 2 5 8" xfId="26310"/>
    <cellStyle name="Normal 3 3 2 2 5 8 2" xfId="26311"/>
    <cellStyle name="Normal 3 3 2 2 5 9" xfId="26312"/>
    <cellStyle name="Normal 3 3 2 2 5 9 2" xfId="26313"/>
    <cellStyle name="Normal 3 3 2 2 6" xfId="26314"/>
    <cellStyle name="Normal 3 3 2 2 6 2" xfId="26315"/>
    <cellStyle name="Normal 3 3 2 2 6 2 2" xfId="26316"/>
    <cellStyle name="Normal 3 3 2 2 6 2 2 2" xfId="26317"/>
    <cellStyle name="Normal 3 3 2 2 6 2 2 2 2" xfId="26318"/>
    <cellStyle name="Normal 3 3 2 2 6 2 2 2 2 2" xfId="26319"/>
    <cellStyle name="Normal 3 3 2 2 6 2 2 2 2 2 2" xfId="26320"/>
    <cellStyle name="Normal 3 3 2 2 6 2 2 2 2 3" xfId="26321"/>
    <cellStyle name="Normal 3 3 2 2 6 2 2 2 3" xfId="26322"/>
    <cellStyle name="Normal 3 3 2 2 6 2 2 2 3 2" xfId="26323"/>
    <cellStyle name="Normal 3 3 2 2 6 2 2 2 4" xfId="26324"/>
    <cellStyle name="Normal 3 3 2 2 6 2 2 3" xfId="26325"/>
    <cellStyle name="Normal 3 3 2 2 6 2 2 3 2" xfId="26326"/>
    <cellStyle name="Normal 3 3 2 2 6 2 2 3 2 2" xfId="26327"/>
    <cellStyle name="Normal 3 3 2 2 6 2 2 3 3" xfId="26328"/>
    <cellStyle name="Normal 3 3 2 2 6 2 2 4" xfId="26329"/>
    <cellStyle name="Normal 3 3 2 2 6 2 2 4 2" xfId="26330"/>
    <cellStyle name="Normal 3 3 2 2 6 2 2 5" xfId="26331"/>
    <cellStyle name="Normal 3 3 2 2 6 2 3" xfId="26332"/>
    <cellStyle name="Normal 3 3 2 2 6 2 3 2" xfId="26333"/>
    <cellStyle name="Normal 3 3 2 2 6 2 3 2 2" xfId="26334"/>
    <cellStyle name="Normal 3 3 2 2 6 2 3 2 2 2" xfId="26335"/>
    <cellStyle name="Normal 3 3 2 2 6 2 3 2 3" xfId="26336"/>
    <cellStyle name="Normal 3 3 2 2 6 2 3 3" xfId="26337"/>
    <cellStyle name="Normal 3 3 2 2 6 2 3 3 2" xfId="26338"/>
    <cellStyle name="Normal 3 3 2 2 6 2 3 4" xfId="26339"/>
    <cellStyle name="Normal 3 3 2 2 6 2 4" xfId="26340"/>
    <cellStyle name="Normal 3 3 2 2 6 2 4 2" xfId="26341"/>
    <cellStyle name="Normal 3 3 2 2 6 2 4 2 2" xfId="26342"/>
    <cellStyle name="Normal 3 3 2 2 6 2 4 2 2 2" xfId="26343"/>
    <cellStyle name="Normal 3 3 2 2 6 2 4 2 3" xfId="26344"/>
    <cellStyle name="Normal 3 3 2 2 6 2 4 3" xfId="26345"/>
    <cellStyle name="Normal 3 3 2 2 6 2 4 3 2" xfId="26346"/>
    <cellStyle name="Normal 3 3 2 2 6 2 4 4" xfId="26347"/>
    <cellStyle name="Normal 3 3 2 2 6 2 5" xfId="26348"/>
    <cellStyle name="Normal 3 3 2 2 6 2 5 2" xfId="26349"/>
    <cellStyle name="Normal 3 3 2 2 6 2 5 2 2" xfId="26350"/>
    <cellStyle name="Normal 3 3 2 2 6 2 5 3" xfId="26351"/>
    <cellStyle name="Normal 3 3 2 2 6 2 6" xfId="26352"/>
    <cellStyle name="Normal 3 3 2 2 6 2 6 2" xfId="26353"/>
    <cellStyle name="Normal 3 3 2 2 6 2 7" xfId="26354"/>
    <cellStyle name="Normal 3 3 2 2 6 2 7 2" xfId="26355"/>
    <cellStyle name="Normal 3 3 2 2 6 2 8" xfId="26356"/>
    <cellStyle name="Normal 3 3 2 2 6 3" xfId="26357"/>
    <cellStyle name="Normal 3 3 2 2 6 3 2" xfId="26358"/>
    <cellStyle name="Normal 3 3 2 2 6 3 2 2" xfId="26359"/>
    <cellStyle name="Normal 3 3 2 2 6 3 2 2 2" xfId="26360"/>
    <cellStyle name="Normal 3 3 2 2 6 3 2 2 2 2" xfId="26361"/>
    <cellStyle name="Normal 3 3 2 2 6 3 2 2 3" xfId="26362"/>
    <cellStyle name="Normal 3 3 2 2 6 3 2 3" xfId="26363"/>
    <cellStyle name="Normal 3 3 2 2 6 3 2 3 2" xfId="26364"/>
    <cellStyle name="Normal 3 3 2 2 6 3 2 4" xfId="26365"/>
    <cellStyle name="Normal 3 3 2 2 6 3 3" xfId="26366"/>
    <cellStyle name="Normal 3 3 2 2 6 3 3 2" xfId="26367"/>
    <cellStyle name="Normal 3 3 2 2 6 3 3 2 2" xfId="26368"/>
    <cellStyle name="Normal 3 3 2 2 6 3 3 3" xfId="26369"/>
    <cellStyle name="Normal 3 3 2 2 6 3 4" xfId="26370"/>
    <cellStyle name="Normal 3 3 2 2 6 3 4 2" xfId="26371"/>
    <cellStyle name="Normal 3 3 2 2 6 3 5" xfId="26372"/>
    <cellStyle name="Normal 3 3 2 2 6 4" xfId="26373"/>
    <cellStyle name="Normal 3 3 2 2 6 4 2" xfId="26374"/>
    <cellStyle name="Normal 3 3 2 2 6 4 2 2" xfId="26375"/>
    <cellStyle name="Normal 3 3 2 2 6 4 2 2 2" xfId="26376"/>
    <cellStyle name="Normal 3 3 2 2 6 4 2 3" xfId="26377"/>
    <cellStyle name="Normal 3 3 2 2 6 4 3" xfId="26378"/>
    <cellStyle name="Normal 3 3 2 2 6 4 3 2" xfId="26379"/>
    <cellStyle name="Normal 3 3 2 2 6 4 4" xfId="26380"/>
    <cellStyle name="Normal 3 3 2 2 6 5" xfId="26381"/>
    <cellStyle name="Normal 3 3 2 2 6 5 2" xfId="26382"/>
    <cellStyle name="Normal 3 3 2 2 6 5 2 2" xfId="26383"/>
    <cellStyle name="Normal 3 3 2 2 6 5 2 2 2" xfId="26384"/>
    <cellStyle name="Normal 3 3 2 2 6 5 2 3" xfId="26385"/>
    <cellStyle name="Normal 3 3 2 2 6 5 3" xfId="26386"/>
    <cellStyle name="Normal 3 3 2 2 6 5 3 2" xfId="26387"/>
    <cellStyle name="Normal 3 3 2 2 6 5 4" xfId="26388"/>
    <cellStyle name="Normal 3 3 2 2 6 6" xfId="26389"/>
    <cellStyle name="Normal 3 3 2 2 6 6 2" xfId="26390"/>
    <cellStyle name="Normal 3 3 2 2 6 6 2 2" xfId="26391"/>
    <cellStyle name="Normal 3 3 2 2 6 6 3" xfId="26392"/>
    <cellStyle name="Normal 3 3 2 2 6 7" xfId="26393"/>
    <cellStyle name="Normal 3 3 2 2 6 7 2" xfId="26394"/>
    <cellStyle name="Normal 3 3 2 2 6 8" xfId="26395"/>
    <cellStyle name="Normal 3 3 2 2 6 8 2" xfId="26396"/>
    <cellStyle name="Normal 3 3 2 2 6 9" xfId="26397"/>
    <cellStyle name="Normal 3 3 2 2 7" xfId="26398"/>
    <cellStyle name="Normal 3 3 2 2 7 2" xfId="26399"/>
    <cellStyle name="Normal 3 3 2 2 7 2 2" xfId="26400"/>
    <cellStyle name="Normal 3 3 2 2 7 2 2 2" xfId="26401"/>
    <cellStyle name="Normal 3 3 2 2 7 2 2 2 2" xfId="26402"/>
    <cellStyle name="Normal 3 3 2 2 7 2 2 2 2 2" xfId="26403"/>
    <cellStyle name="Normal 3 3 2 2 7 2 2 2 3" xfId="26404"/>
    <cellStyle name="Normal 3 3 2 2 7 2 2 3" xfId="26405"/>
    <cellStyle name="Normal 3 3 2 2 7 2 2 3 2" xfId="26406"/>
    <cellStyle name="Normal 3 3 2 2 7 2 2 4" xfId="26407"/>
    <cellStyle name="Normal 3 3 2 2 7 2 3" xfId="26408"/>
    <cellStyle name="Normal 3 3 2 2 7 2 3 2" xfId="26409"/>
    <cellStyle name="Normal 3 3 2 2 7 2 3 2 2" xfId="26410"/>
    <cellStyle name="Normal 3 3 2 2 7 2 3 3" xfId="26411"/>
    <cellStyle name="Normal 3 3 2 2 7 2 4" xfId="26412"/>
    <cellStyle name="Normal 3 3 2 2 7 2 4 2" xfId="26413"/>
    <cellStyle name="Normal 3 3 2 2 7 2 5" xfId="26414"/>
    <cellStyle name="Normal 3 3 2 2 7 3" xfId="26415"/>
    <cellStyle name="Normal 3 3 2 2 7 3 2" xfId="26416"/>
    <cellStyle name="Normal 3 3 2 2 7 3 2 2" xfId="26417"/>
    <cellStyle name="Normal 3 3 2 2 7 3 2 2 2" xfId="26418"/>
    <cellStyle name="Normal 3 3 2 2 7 3 2 3" xfId="26419"/>
    <cellStyle name="Normal 3 3 2 2 7 3 3" xfId="26420"/>
    <cellStyle name="Normal 3 3 2 2 7 3 3 2" xfId="26421"/>
    <cellStyle name="Normal 3 3 2 2 7 3 4" xfId="26422"/>
    <cellStyle name="Normal 3 3 2 2 7 4" xfId="26423"/>
    <cellStyle name="Normal 3 3 2 2 7 4 2" xfId="26424"/>
    <cellStyle name="Normal 3 3 2 2 7 4 2 2" xfId="26425"/>
    <cellStyle name="Normal 3 3 2 2 7 4 2 2 2" xfId="26426"/>
    <cellStyle name="Normal 3 3 2 2 7 4 2 3" xfId="26427"/>
    <cellStyle name="Normal 3 3 2 2 7 4 3" xfId="26428"/>
    <cellStyle name="Normal 3 3 2 2 7 4 3 2" xfId="26429"/>
    <cellStyle name="Normal 3 3 2 2 7 4 4" xfId="26430"/>
    <cellStyle name="Normal 3 3 2 2 7 5" xfId="26431"/>
    <cellStyle name="Normal 3 3 2 2 7 5 2" xfId="26432"/>
    <cellStyle name="Normal 3 3 2 2 7 5 2 2" xfId="26433"/>
    <cellStyle name="Normal 3 3 2 2 7 5 3" xfId="26434"/>
    <cellStyle name="Normal 3 3 2 2 7 6" xfId="26435"/>
    <cellStyle name="Normal 3 3 2 2 7 6 2" xfId="26436"/>
    <cellStyle name="Normal 3 3 2 2 7 7" xfId="26437"/>
    <cellStyle name="Normal 3 3 2 2 7 7 2" xfId="26438"/>
    <cellStyle name="Normal 3 3 2 2 7 8" xfId="26439"/>
    <cellStyle name="Normal 3 3 2 2 8" xfId="26440"/>
    <cellStyle name="Normal 3 3 2 2 8 2" xfId="26441"/>
    <cellStyle name="Normal 3 3 2 2 8 2 2" xfId="26442"/>
    <cellStyle name="Normal 3 3 2 2 8 2 2 2" xfId="26443"/>
    <cellStyle name="Normal 3 3 2 2 8 2 2 2 2" xfId="26444"/>
    <cellStyle name="Normal 3 3 2 2 8 2 2 2 2 2" xfId="26445"/>
    <cellStyle name="Normal 3 3 2 2 8 2 2 2 3" xfId="26446"/>
    <cellStyle name="Normal 3 3 2 2 8 2 2 3" xfId="26447"/>
    <cellStyle name="Normal 3 3 2 2 8 2 2 3 2" xfId="26448"/>
    <cellStyle name="Normal 3 3 2 2 8 2 2 4" xfId="26449"/>
    <cellStyle name="Normal 3 3 2 2 8 2 3" xfId="26450"/>
    <cellStyle name="Normal 3 3 2 2 8 2 3 2" xfId="26451"/>
    <cellStyle name="Normal 3 3 2 2 8 2 3 2 2" xfId="26452"/>
    <cellStyle name="Normal 3 3 2 2 8 2 3 3" xfId="26453"/>
    <cellStyle name="Normal 3 3 2 2 8 2 4" xfId="26454"/>
    <cellStyle name="Normal 3 3 2 2 8 2 4 2" xfId="26455"/>
    <cellStyle name="Normal 3 3 2 2 8 2 5" xfId="26456"/>
    <cellStyle name="Normal 3 3 2 2 8 3" xfId="26457"/>
    <cellStyle name="Normal 3 3 2 2 8 3 2" xfId="26458"/>
    <cellStyle name="Normal 3 3 2 2 8 3 2 2" xfId="26459"/>
    <cellStyle name="Normal 3 3 2 2 8 3 2 2 2" xfId="26460"/>
    <cellStyle name="Normal 3 3 2 2 8 3 2 3" xfId="26461"/>
    <cellStyle name="Normal 3 3 2 2 8 3 3" xfId="26462"/>
    <cellStyle name="Normal 3 3 2 2 8 3 3 2" xfId="26463"/>
    <cellStyle name="Normal 3 3 2 2 8 3 4" xfId="26464"/>
    <cellStyle name="Normal 3 3 2 2 8 4" xfId="26465"/>
    <cellStyle name="Normal 3 3 2 2 8 4 2" xfId="26466"/>
    <cellStyle name="Normal 3 3 2 2 8 4 2 2" xfId="26467"/>
    <cellStyle name="Normal 3 3 2 2 8 4 2 2 2" xfId="26468"/>
    <cellStyle name="Normal 3 3 2 2 8 4 2 3" xfId="26469"/>
    <cellStyle name="Normal 3 3 2 2 8 4 3" xfId="26470"/>
    <cellStyle name="Normal 3 3 2 2 8 4 3 2" xfId="26471"/>
    <cellStyle name="Normal 3 3 2 2 8 4 4" xfId="26472"/>
    <cellStyle name="Normal 3 3 2 2 8 5" xfId="26473"/>
    <cellStyle name="Normal 3 3 2 2 8 5 2" xfId="26474"/>
    <cellStyle name="Normal 3 3 2 2 8 5 2 2" xfId="26475"/>
    <cellStyle name="Normal 3 3 2 2 8 5 3" xfId="26476"/>
    <cellStyle name="Normal 3 3 2 2 8 6" xfId="26477"/>
    <cellStyle name="Normal 3 3 2 2 8 6 2" xfId="26478"/>
    <cellStyle name="Normal 3 3 2 2 8 7" xfId="26479"/>
    <cellStyle name="Normal 3 3 2 2 8 7 2" xfId="26480"/>
    <cellStyle name="Normal 3 3 2 2 8 8" xfId="26481"/>
    <cellStyle name="Normal 3 3 2 2 9" xfId="26482"/>
    <cellStyle name="Normal 3 3 2 2 9 2" xfId="26483"/>
    <cellStyle name="Normal 3 3 2 2 9 2 2" xfId="26484"/>
    <cellStyle name="Normal 3 3 2 2 9 2 2 2" xfId="26485"/>
    <cellStyle name="Normal 3 3 2 2 9 2 2 2 2" xfId="26486"/>
    <cellStyle name="Normal 3 3 2 2 9 2 2 2 2 2" xfId="26487"/>
    <cellStyle name="Normal 3 3 2 2 9 2 2 2 3" xfId="26488"/>
    <cellStyle name="Normal 3 3 2 2 9 2 2 3" xfId="26489"/>
    <cellStyle name="Normal 3 3 2 2 9 2 2 3 2" xfId="26490"/>
    <cellStyle name="Normal 3 3 2 2 9 2 2 4" xfId="26491"/>
    <cellStyle name="Normal 3 3 2 2 9 2 3" xfId="26492"/>
    <cellStyle name="Normal 3 3 2 2 9 2 3 2" xfId="26493"/>
    <cellStyle name="Normal 3 3 2 2 9 2 3 2 2" xfId="26494"/>
    <cellStyle name="Normal 3 3 2 2 9 2 3 3" xfId="26495"/>
    <cellStyle name="Normal 3 3 2 2 9 2 4" xfId="26496"/>
    <cellStyle name="Normal 3 3 2 2 9 2 4 2" xfId="26497"/>
    <cellStyle name="Normal 3 3 2 2 9 2 5" xfId="26498"/>
    <cellStyle name="Normal 3 3 2 2 9 3" xfId="26499"/>
    <cellStyle name="Normal 3 3 2 2 9 3 2" xfId="26500"/>
    <cellStyle name="Normal 3 3 2 2 9 3 2 2" xfId="26501"/>
    <cellStyle name="Normal 3 3 2 2 9 3 2 2 2" xfId="26502"/>
    <cellStyle name="Normal 3 3 2 2 9 3 2 3" xfId="26503"/>
    <cellStyle name="Normal 3 3 2 2 9 3 3" xfId="26504"/>
    <cellStyle name="Normal 3 3 2 2 9 3 3 2" xfId="26505"/>
    <cellStyle name="Normal 3 3 2 2 9 3 4" xfId="26506"/>
    <cellStyle name="Normal 3 3 2 2 9 4" xfId="26507"/>
    <cellStyle name="Normal 3 3 2 2 9 4 2" xfId="26508"/>
    <cellStyle name="Normal 3 3 2 2 9 4 2 2" xfId="26509"/>
    <cellStyle name="Normal 3 3 2 2 9 4 3" xfId="26510"/>
    <cellStyle name="Normal 3 3 2 2 9 5" xfId="26511"/>
    <cellStyle name="Normal 3 3 2 2 9 5 2" xfId="26512"/>
    <cellStyle name="Normal 3 3 2 2 9 6" xfId="26513"/>
    <cellStyle name="Normal 3 3 2 2_T-straight with PEDs adjustor" xfId="26514"/>
    <cellStyle name="Normal 3 3 2 20" xfId="26515"/>
    <cellStyle name="Normal 3 3 2 3" xfId="26516"/>
    <cellStyle name="Normal 3 3 2 3 10" xfId="26517"/>
    <cellStyle name="Normal 3 3 2 3 10 2" xfId="26518"/>
    <cellStyle name="Normal 3 3 2 3 10 2 2" xfId="26519"/>
    <cellStyle name="Normal 3 3 2 3 10 2 2 2" xfId="26520"/>
    <cellStyle name="Normal 3 3 2 3 10 2 3" xfId="26521"/>
    <cellStyle name="Normal 3 3 2 3 10 3" xfId="26522"/>
    <cellStyle name="Normal 3 3 2 3 10 3 2" xfId="26523"/>
    <cellStyle name="Normal 3 3 2 3 10 4" xfId="26524"/>
    <cellStyle name="Normal 3 3 2 3 11" xfId="26525"/>
    <cellStyle name="Normal 3 3 2 3 11 2" xfId="26526"/>
    <cellStyle name="Normal 3 3 2 3 11 2 2" xfId="26527"/>
    <cellStyle name="Normal 3 3 2 3 11 2 2 2" xfId="26528"/>
    <cellStyle name="Normal 3 3 2 3 11 2 3" xfId="26529"/>
    <cellStyle name="Normal 3 3 2 3 11 3" xfId="26530"/>
    <cellStyle name="Normal 3 3 2 3 11 3 2" xfId="26531"/>
    <cellStyle name="Normal 3 3 2 3 11 4" xfId="26532"/>
    <cellStyle name="Normal 3 3 2 3 12" xfId="26533"/>
    <cellStyle name="Normal 3 3 2 3 12 2" xfId="26534"/>
    <cellStyle name="Normal 3 3 2 3 12 2 2" xfId="26535"/>
    <cellStyle name="Normal 3 3 2 3 12 2 2 2" xfId="26536"/>
    <cellStyle name="Normal 3 3 2 3 12 2 3" xfId="26537"/>
    <cellStyle name="Normal 3 3 2 3 12 3" xfId="26538"/>
    <cellStyle name="Normal 3 3 2 3 12 3 2" xfId="26539"/>
    <cellStyle name="Normal 3 3 2 3 12 4" xfId="26540"/>
    <cellStyle name="Normal 3 3 2 3 13" xfId="26541"/>
    <cellStyle name="Normal 3 3 2 3 13 2" xfId="26542"/>
    <cellStyle name="Normal 3 3 2 3 13 2 2" xfId="26543"/>
    <cellStyle name="Normal 3 3 2 3 13 3" xfId="26544"/>
    <cellStyle name="Normal 3 3 2 3 14" xfId="26545"/>
    <cellStyle name="Normal 3 3 2 3 14 2" xfId="26546"/>
    <cellStyle name="Normal 3 3 2 3 15" xfId="26547"/>
    <cellStyle name="Normal 3 3 2 3 15 2" xfId="26548"/>
    <cellStyle name="Normal 3 3 2 3 16" xfId="26549"/>
    <cellStyle name="Normal 3 3 2 3 17" xfId="26550"/>
    <cellStyle name="Normal 3 3 2 3 2" xfId="26551"/>
    <cellStyle name="Normal 3 3 2 3 2 10" xfId="26552"/>
    <cellStyle name="Normal 3 3 2 3 2 11" xfId="26553"/>
    <cellStyle name="Normal 3 3 2 3 2 2" xfId="26554"/>
    <cellStyle name="Normal 3 3 2 3 2 2 10" xfId="26555"/>
    <cellStyle name="Normal 3 3 2 3 2 2 2" xfId="26556"/>
    <cellStyle name="Normal 3 3 2 3 2 2 2 2" xfId="26557"/>
    <cellStyle name="Normal 3 3 2 3 2 2 2 2 2" xfId="26558"/>
    <cellStyle name="Normal 3 3 2 3 2 2 2 2 2 2" xfId="26559"/>
    <cellStyle name="Normal 3 3 2 3 2 2 2 2 2 2 2" xfId="26560"/>
    <cellStyle name="Normal 3 3 2 3 2 2 2 2 2 2 2 2" xfId="26561"/>
    <cellStyle name="Normal 3 3 2 3 2 2 2 2 2 2 3" xfId="26562"/>
    <cellStyle name="Normal 3 3 2 3 2 2 2 2 2 3" xfId="26563"/>
    <cellStyle name="Normal 3 3 2 3 2 2 2 2 2 3 2" xfId="26564"/>
    <cellStyle name="Normal 3 3 2 3 2 2 2 2 2 4" xfId="26565"/>
    <cellStyle name="Normal 3 3 2 3 2 2 2 2 3" xfId="26566"/>
    <cellStyle name="Normal 3 3 2 3 2 2 2 2 3 2" xfId="26567"/>
    <cellStyle name="Normal 3 3 2 3 2 2 2 2 3 2 2" xfId="26568"/>
    <cellStyle name="Normal 3 3 2 3 2 2 2 2 3 3" xfId="26569"/>
    <cellStyle name="Normal 3 3 2 3 2 2 2 2 4" xfId="26570"/>
    <cellStyle name="Normal 3 3 2 3 2 2 2 2 4 2" xfId="26571"/>
    <cellStyle name="Normal 3 3 2 3 2 2 2 2 5" xfId="26572"/>
    <cellStyle name="Normal 3 3 2 3 2 2 2 3" xfId="26573"/>
    <cellStyle name="Normal 3 3 2 3 2 2 2 3 2" xfId="26574"/>
    <cellStyle name="Normal 3 3 2 3 2 2 2 3 2 2" xfId="26575"/>
    <cellStyle name="Normal 3 3 2 3 2 2 2 3 2 2 2" xfId="26576"/>
    <cellStyle name="Normal 3 3 2 3 2 2 2 3 2 3" xfId="26577"/>
    <cellStyle name="Normal 3 3 2 3 2 2 2 3 3" xfId="26578"/>
    <cellStyle name="Normal 3 3 2 3 2 2 2 3 3 2" xfId="26579"/>
    <cellStyle name="Normal 3 3 2 3 2 2 2 3 4" xfId="26580"/>
    <cellStyle name="Normal 3 3 2 3 2 2 2 4" xfId="26581"/>
    <cellStyle name="Normal 3 3 2 3 2 2 2 4 2" xfId="26582"/>
    <cellStyle name="Normal 3 3 2 3 2 2 2 4 2 2" xfId="26583"/>
    <cellStyle name="Normal 3 3 2 3 2 2 2 4 2 2 2" xfId="26584"/>
    <cellStyle name="Normal 3 3 2 3 2 2 2 4 2 3" xfId="26585"/>
    <cellStyle name="Normal 3 3 2 3 2 2 2 4 3" xfId="26586"/>
    <cellStyle name="Normal 3 3 2 3 2 2 2 4 3 2" xfId="26587"/>
    <cellStyle name="Normal 3 3 2 3 2 2 2 4 4" xfId="26588"/>
    <cellStyle name="Normal 3 3 2 3 2 2 2 5" xfId="26589"/>
    <cellStyle name="Normal 3 3 2 3 2 2 2 5 2" xfId="26590"/>
    <cellStyle name="Normal 3 3 2 3 2 2 2 5 2 2" xfId="26591"/>
    <cellStyle name="Normal 3 3 2 3 2 2 2 5 3" xfId="26592"/>
    <cellStyle name="Normal 3 3 2 3 2 2 2 6" xfId="26593"/>
    <cellStyle name="Normal 3 3 2 3 2 2 2 6 2" xfId="26594"/>
    <cellStyle name="Normal 3 3 2 3 2 2 2 7" xfId="26595"/>
    <cellStyle name="Normal 3 3 2 3 2 2 2 7 2" xfId="26596"/>
    <cellStyle name="Normal 3 3 2 3 2 2 2 8" xfId="26597"/>
    <cellStyle name="Normal 3 3 2 3 2 2 3" xfId="26598"/>
    <cellStyle name="Normal 3 3 2 3 2 2 3 2" xfId="26599"/>
    <cellStyle name="Normal 3 3 2 3 2 2 3 2 2" xfId="26600"/>
    <cellStyle name="Normal 3 3 2 3 2 2 3 2 2 2" xfId="26601"/>
    <cellStyle name="Normal 3 3 2 3 2 2 3 2 2 2 2" xfId="26602"/>
    <cellStyle name="Normal 3 3 2 3 2 2 3 2 2 3" xfId="26603"/>
    <cellStyle name="Normal 3 3 2 3 2 2 3 2 3" xfId="26604"/>
    <cellStyle name="Normal 3 3 2 3 2 2 3 2 3 2" xfId="26605"/>
    <cellStyle name="Normal 3 3 2 3 2 2 3 2 4" xfId="26606"/>
    <cellStyle name="Normal 3 3 2 3 2 2 3 3" xfId="26607"/>
    <cellStyle name="Normal 3 3 2 3 2 2 3 3 2" xfId="26608"/>
    <cellStyle name="Normal 3 3 2 3 2 2 3 3 2 2" xfId="26609"/>
    <cellStyle name="Normal 3 3 2 3 2 2 3 3 3" xfId="26610"/>
    <cellStyle name="Normal 3 3 2 3 2 2 3 4" xfId="26611"/>
    <cellStyle name="Normal 3 3 2 3 2 2 3 4 2" xfId="26612"/>
    <cellStyle name="Normal 3 3 2 3 2 2 3 5" xfId="26613"/>
    <cellStyle name="Normal 3 3 2 3 2 2 4" xfId="26614"/>
    <cellStyle name="Normal 3 3 2 3 2 2 4 2" xfId="26615"/>
    <cellStyle name="Normal 3 3 2 3 2 2 4 2 2" xfId="26616"/>
    <cellStyle name="Normal 3 3 2 3 2 2 4 2 2 2" xfId="26617"/>
    <cellStyle name="Normal 3 3 2 3 2 2 4 2 3" xfId="26618"/>
    <cellStyle name="Normal 3 3 2 3 2 2 4 3" xfId="26619"/>
    <cellStyle name="Normal 3 3 2 3 2 2 4 3 2" xfId="26620"/>
    <cellStyle name="Normal 3 3 2 3 2 2 4 4" xfId="26621"/>
    <cellStyle name="Normal 3 3 2 3 2 2 5" xfId="26622"/>
    <cellStyle name="Normal 3 3 2 3 2 2 5 2" xfId="26623"/>
    <cellStyle name="Normal 3 3 2 3 2 2 5 2 2" xfId="26624"/>
    <cellStyle name="Normal 3 3 2 3 2 2 5 2 2 2" xfId="26625"/>
    <cellStyle name="Normal 3 3 2 3 2 2 5 2 3" xfId="26626"/>
    <cellStyle name="Normal 3 3 2 3 2 2 5 3" xfId="26627"/>
    <cellStyle name="Normal 3 3 2 3 2 2 5 3 2" xfId="26628"/>
    <cellStyle name="Normal 3 3 2 3 2 2 5 4" xfId="26629"/>
    <cellStyle name="Normal 3 3 2 3 2 2 6" xfId="26630"/>
    <cellStyle name="Normal 3 3 2 3 2 2 6 2" xfId="26631"/>
    <cellStyle name="Normal 3 3 2 3 2 2 6 2 2" xfId="26632"/>
    <cellStyle name="Normal 3 3 2 3 2 2 6 3" xfId="26633"/>
    <cellStyle name="Normal 3 3 2 3 2 2 7" xfId="26634"/>
    <cellStyle name="Normal 3 3 2 3 2 2 7 2" xfId="26635"/>
    <cellStyle name="Normal 3 3 2 3 2 2 8" xfId="26636"/>
    <cellStyle name="Normal 3 3 2 3 2 2 8 2" xfId="26637"/>
    <cellStyle name="Normal 3 3 2 3 2 2 9" xfId="26638"/>
    <cellStyle name="Normal 3 3 2 3 2 3" xfId="26639"/>
    <cellStyle name="Normal 3 3 2 3 2 3 2" xfId="26640"/>
    <cellStyle name="Normal 3 3 2 3 2 3 2 2" xfId="26641"/>
    <cellStyle name="Normal 3 3 2 3 2 3 2 2 2" xfId="26642"/>
    <cellStyle name="Normal 3 3 2 3 2 3 2 2 2 2" xfId="26643"/>
    <cellStyle name="Normal 3 3 2 3 2 3 2 2 2 2 2" xfId="26644"/>
    <cellStyle name="Normal 3 3 2 3 2 3 2 2 2 3" xfId="26645"/>
    <cellStyle name="Normal 3 3 2 3 2 3 2 2 3" xfId="26646"/>
    <cellStyle name="Normal 3 3 2 3 2 3 2 2 3 2" xfId="26647"/>
    <cellStyle name="Normal 3 3 2 3 2 3 2 2 4" xfId="26648"/>
    <cellStyle name="Normal 3 3 2 3 2 3 2 3" xfId="26649"/>
    <cellStyle name="Normal 3 3 2 3 2 3 2 3 2" xfId="26650"/>
    <cellStyle name="Normal 3 3 2 3 2 3 2 3 2 2" xfId="26651"/>
    <cellStyle name="Normal 3 3 2 3 2 3 2 3 3" xfId="26652"/>
    <cellStyle name="Normal 3 3 2 3 2 3 2 4" xfId="26653"/>
    <cellStyle name="Normal 3 3 2 3 2 3 2 4 2" xfId="26654"/>
    <cellStyle name="Normal 3 3 2 3 2 3 2 5" xfId="26655"/>
    <cellStyle name="Normal 3 3 2 3 2 3 3" xfId="26656"/>
    <cellStyle name="Normal 3 3 2 3 2 3 3 2" xfId="26657"/>
    <cellStyle name="Normal 3 3 2 3 2 3 3 2 2" xfId="26658"/>
    <cellStyle name="Normal 3 3 2 3 2 3 3 2 2 2" xfId="26659"/>
    <cellStyle name="Normal 3 3 2 3 2 3 3 2 3" xfId="26660"/>
    <cellStyle name="Normal 3 3 2 3 2 3 3 3" xfId="26661"/>
    <cellStyle name="Normal 3 3 2 3 2 3 3 3 2" xfId="26662"/>
    <cellStyle name="Normal 3 3 2 3 2 3 3 4" xfId="26663"/>
    <cellStyle name="Normal 3 3 2 3 2 3 4" xfId="26664"/>
    <cellStyle name="Normal 3 3 2 3 2 3 4 2" xfId="26665"/>
    <cellStyle name="Normal 3 3 2 3 2 3 4 2 2" xfId="26666"/>
    <cellStyle name="Normal 3 3 2 3 2 3 4 2 2 2" xfId="26667"/>
    <cellStyle name="Normal 3 3 2 3 2 3 4 2 3" xfId="26668"/>
    <cellStyle name="Normal 3 3 2 3 2 3 4 3" xfId="26669"/>
    <cellStyle name="Normal 3 3 2 3 2 3 4 3 2" xfId="26670"/>
    <cellStyle name="Normal 3 3 2 3 2 3 4 4" xfId="26671"/>
    <cellStyle name="Normal 3 3 2 3 2 3 5" xfId="26672"/>
    <cellStyle name="Normal 3 3 2 3 2 3 5 2" xfId="26673"/>
    <cellStyle name="Normal 3 3 2 3 2 3 5 2 2" xfId="26674"/>
    <cellStyle name="Normal 3 3 2 3 2 3 5 3" xfId="26675"/>
    <cellStyle name="Normal 3 3 2 3 2 3 6" xfId="26676"/>
    <cellStyle name="Normal 3 3 2 3 2 3 6 2" xfId="26677"/>
    <cellStyle name="Normal 3 3 2 3 2 3 7" xfId="26678"/>
    <cellStyle name="Normal 3 3 2 3 2 3 7 2" xfId="26679"/>
    <cellStyle name="Normal 3 3 2 3 2 3 8" xfId="26680"/>
    <cellStyle name="Normal 3 3 2 3 2 4" xfId="26681"/>
    <cellStyle name="Normal 3 3 2 3 2 4 2" xfId="26682"/>
    <cellStyle name="Normal 3 3 2 3 2 4 2 2" xfId="26683"/>
    <cellStyle name="Normal 3 3 2 3 2 4 2 2 2" xfId="26684"/>
    <cellStyle name="Normal 3 3 2 3 2 4 2 2 2 2" xfId="26685"/>
    <cellStyle name="Normal 3 3 2 3 2 4 2 2 3" xfId="26686"/>
    <cellStyle name="Normal 3 3 2 3 2 4 2 3" xfId="26687"/>
    <cellStyle name="Normal 3 3 2 3 2 4 2 3 2" xfId="26688"/>
    <cellStyle name="Normal 3 3 2 3 2 4 2 4" xfId="26689"/>
    <cellStyle name="Normal 3 3 2 3 2 4 3" xfId="26690"/>
    <cellStyle name="Normal 3 3 2 3 2 4 3 2" xfId="26691"/>
    <cellStyle name="Normal 3 3 2 3 2 4 3 2 2" xfId="26692"/>
    <cellStyle name="Normal 3 3 2 3 2 4 3 3" xfId="26693"/>
    <cellStyle name="Normal 3 3 2 3 2 4 4" xfId="26694"/>
    <cellStyle name="Normal 3 3 2 3 2 4 4 2" xfId="26695"/>
    <cellStyle name="Normal 3 3 2 3 2 4 5" xfId="26696"/>
    <cellStyle name="Normal 3 3 2 3 2 5" xfId="26697"/>
    <cellStyle name="Normal 3 3 2 3 2 5 2" xfId="26698"/>
    <cellStyle name="Normal 3 3 2 3 2 5 2 2" xfId="26699"/>
    <cellStyle name="Normal 3 3 2 3 2 5 2 2 2" xfId="26700"/>
    <cellStyle name="Normal 3 3 2 3 2 5 2 3" xfId="26701"/>
    <cellStyle name="Normal 3 3 2 3 2 5 3" xfId="26702"/>
    <cellStyle name="Normal 3 3 2 3 2 5 3 2" xfId="26703"/>
    <cellStyle name="Normal 3 3 2 3 2 5 4" xfId="26704"/>
    <cellStyle name="Normal 3 3 2 3 2 6" xfId="26705"/>
    <cellStyle name="Normal 3 3 2 3 2 6 2" xfId="26706"/>
    <cellStyle name="Normal 3 3 2 3 2 6 2 2" xfId="26707"/>
    <cellStyle name="Normal 3 3 2 3 2 6 2 2 2" xfId="26708"/>
    <cellStyle name="Normal 3 3 2 3 2 6 2 3" xfId="26709"/>
    <cellStyle name="Normal 3 3 2 3 2 6 3" xfId="26710"/>
    <cellStyle name="Normal 3 3 2 3 2 6 3 2" xfId="26711"/>
    <cellStyle name="Normal 3 3 2 3 2 6 4" xfId="26712"/>
    <cellStyle name="Normal 3 3 2 3 2 7" xfId="26713"/>
    <cellStyle name="Normal 3 3 2 3 2 7 2" xfId="26714"/>
    <cellStyle name="Normal 3 3 2 3 2 7 2 2" xfId="26715"/>
    <cellStyle name="Normal 3 3 2 3 2 7 3" xfId="26716"/>
    <cellStyle name="Normal 3 3 2 3 2 8" xfId="26717"/>
    <cellStyle name="Normal 3 3 2 3 2 8 2" xfId="26718"/>
    <cellStyle name="Normal 3 3 2 3 2 9" xfId="26719"/>
    <cellStyle name="Normal 3 3 2 3 2 9 2" xfId="26720"/>
    <cellStyle name="Normal 3 3 2 3 3" xfId="26721"/>
    <cellStyle name="Normal 3 3 2 3 3 10" xfId="26722"/>
    <cellStyle name="Normal 3 3 2 3 3 11" xfId="26723"/>
    <cellStyle name="Normal 3 3 2 3 3 2" xfId="26724"/>
    <cellStyle name="Normal 3 3 2 3 3 2 10" xfId="26725"/>
    <cellStyle name="Normal 3 3 2 3 3 2 2" xfId="26726"/>
    <cellStyle name="Normal 3 3 2 3 3 2 2 2" xfId="26727"/>
    <cellStyle name="Normal 3 3 2 3 3 2 2 2 2" xfId="26728"/>
    <cellStyle name="Normal 3 3 2 3 3 2 2 2 2 2" xfId="26729"/>
    <cellStyle name="Normal 3 3 2 3 3 2 2 2 2 2 2" xfId="26730"/>
    <cellStyle name="Normal 3 3 2 3 3 2 2 2 2 2 2 2" xfId="26731"/>
    <cellStyle name="Normal 3 3 2 3 3 2 2 2 2 2 3" xfId="26732"/>
    <cellStyle name="Normal 3 3 2 3 3 2 2 2 2 3" xfId="26733"/>
    <cellStyle name="Normal 3 3 2 3 3 2 2 2 2 3 2" xfId="26734"/>
    <cellStyle name="Normal 3 3 2 3 3 2 2 2 2 4" xfId="26735"/>
    <cellStyle name="Normal 3 3 2 3 3 2 2 2 3" xfId="26736"/>
    <cellStyle name="Normal 3 3 2 3 3 2 2 2 3 2" xfId="26737"/>
    <cellStyle name="Normal 3 3 2 3 3 2 2 2 3 2 2" xfId="26738"/>
    <cellStyle name="Normal 3 3 2 3 3 2 2 2 3 3" xfId="26739"/>
    <cellStyle name="Normal 3 3 2 3 3 2 2 2 4" xfId="26740"/>
    <cellStyle name="Normal 3 3 2 3 3 2 2 2 4 2" xfId="26741"/>
    <cellStyle name="Normal 3 3 2 3 3 2 2 2 5" xfId="26742"/>
    <cellStyle name="Normal 3 3 2 3 3 2 2 3" xfId="26743"/>
    <cellStyle name="Normal 3 3 2 3 3 2 2 3 2" xfId="26744"/>
    <cellStyle name="Normal 3 3 2 3 3 2 2 3 2 2" xfId="26745"/>
    <cellStyle name="Normal 3 3 2 3 3 2 2 3 2 2 2" xfId="26746"/>
    <cellStyle name="Normal 3 3 2 3 3 2 2 3 2 3" xfId="26747"/>
    <cellStyle name="Normal 3 3 2 3 3 2 2 3 3" xfId="26748"/>
    <cellStyle name="Normal 3 3 2 3 3 2 2 3 3 2" xfId="26749"/>
    <cellStyle name="Normal 3 3 2 3 3 2 2 3 4" xfId="26750"/>
    <cellStyle name="Normal 3 3 2 3 3 2 2 4" xfId="26751"/>
    <cellStyle name="Normal 3 3 2 3 3 2 2 4 2" xfId="26752"/>
    <cellStyle name="Normal 3 3 2 3 3 2 2 4 2 2" xfId="26753"/>
    <cellStyle name="Normal 3 3 2 3 3 2 2 4 2 2 2" xfId="26754"/>
    <cellStyle name="Normal 3 3 2 3 3 2 2 4 2 3" xfId="26755"/>
    <cellStyle name="Normal 3 3 2 3 3 2 2 4 3" xfId="26756"/>
    <cellStyle name="Normal 3 3 2 3 3 2 2 4 3 2" xfId="26757"/>
    <cellStyle name="Normal 3 3 2 3 3 2 2 4 4" xfId="26758"/>
    <cellStyle name="Normal 3 3 2 3 3 2 2 5" xfId="26759"/>
    <cellStyle name="Normal 3 3 2 3 3 2 2 5 2" xfId="26760"/>
    <cellStyle name="Normal 3 3 2 3 3 2 2 5 2 2" xfId="26761"/>
    <cellStyle name="Normal 3 3 2 3 3 2 2 5 3" xfId="26762"/>
    <cellStyle name="Normal 3 3 2 3 3 2 2 6" xfId="26763"/>
    <cellStyle name="Normal 3 3 2 3 3 2 2 6 2" xfId="26764"/>
    <cellStyle name="Normal 3 3 2 3 3 2 2 7" xfId="26765"/>
    <cellStyle name="Normal 3 3 2 3 3 2 2 7 2" xfId="26766"/>
    <cellStyle name="Normal 3 3 2 3 3 2 2 8" xfId="26767"/>
    <cellStyle name="Normal 3 3 2 3 3 2 3" xfId="26768"/>
    <cellStyle name="Normal 3 3 2 3 3 2 3 2" xfId="26769"/>
    <cellStyle name="Normal 3 3 2 3 3 2 3 2 2" xfId="26770"/>
    <cellStyle name="Normal 3 3 2 3 3 2 3 2 2 2" xfId="26771"/>
    <cellStyle name="Normal 3 3 2 3 3 2 3 2 2 2 2" xfId="26772"/>
    <cellStyle name="Normal 3 3 2 3 3 2 3 2 2 3" xfId="26773"/>
    <cellStyle name="Normal 3 3 2 3 3 2 3 2 3" xfId="26774"/>
    <cellStyle name="Normal 3 3 2 3 3 2 3 2 3 2" xfId="26775"/>
    <cellStyle name="Normal 3 3 2 3 3 2 3 2 4" xfId="26776"/>
    <cellStyle name="Normal 3 3 2 3 3 2 3 3" xfId="26777"/>
    <cellStyle name="Normal 3 3 2 3 3 2 3 3 2" xfId="26778"/>
    <cellStyle name="Normal 3 3 2 3 3 2 3 3 2 2" xfId="26779"/>
    <cellStyle name="Normal 3 3 2 3 3 2 3 3 3" xfId="26780"/>
    <cellStyle name="Normal 3 3 2 3 3 2 3 4" xfId="26781"/>
    <cellStyle name="Normal 3 3 2 3 3 2 3 4 2" xfId="26782"/>
    <cellStyle name="Normal 3 3 2 3 3 2 3 5" xfId="26783"/>
    <cellStyle name="Normal 3 3 2 3 3 2 4" xfId="26784"/>
    <cellStyle name="Normal 3 3 2 3 3 2 4 2" xfId="26785"/>
    <cellStyle name="Normal 3 3 2 3 3 2 4 2 2" xfId="26786"/>
    <cellStyle name="Normal 3 3 2 3 3 2 4 2 2 2" xfId="26787"/>
    <cellStyle name="Normal 3 3 2 3 3 2 4 2 3" xfId="26788"/>
    <cellStyle name="Normal 3 3 2 3 3 2 4 3" xfId="26789"/>
    <cellStyle name="Normal 3 3 2 3 3 2 4 3 2" xfId="26790"/>
    <cellStyle name="Normal 3 3 2 3 3 2 4 4" xfId="26791"/>
    <cellStyle name="Normal 3 3 2 3 3 2 5" xfId="26792"/>
    <cellStyle name="Normal 3 3 2 3 3 2 5 2" xfId="26793"/>
    <cellStyle name="Normal 3 3 2 3 3 2 5 2 2" xfId="26794"/>
    <cellStyle name="Normal 3 3 2 3 3 2 5 2 2 2" xfId="26795"/>
    <cellStyle name="Normal 3 3 2 3 3 2 5 2 3" xfId="26796"/>
    <cellStyle name="Normal 3 3 2 3 3 2 5 3" xfId="26797"/>
    <cellStyle name="Normal 3 3 2 3 3 2 5 3 2" xfId="26798"/>
    <cellStyle name="Normal 3 3 2 3 3 2 5 4" xfId="26799"/>
    <cellStyle name="Normal 3 3 2 3 3 2 6" xfId="26800"/>
    <cellStyle name="Normal 3 3 2 3 3 2 6 2" xfId="26801"/>
    <cellStyle name="Normal 3 3 2 3 3 2 6 2 2" xfId="26802"/>
    <cellStyle name="Normal 3 3 2 3 3 2 6 3" xfId="26803"/>
    <cellStyle name="Normal 3 3 2 3 3 2 7" xfId="26804"/>
    <cellStyle name="Normal 3 3 2 3 3 2 7 2" xfId="26805"/>
    <cellStyle name="Normal 3 3 2 3 3 2 8" xfId="26806"/>
    <cellStyle name="Normal 3 3 2 3 3 2 8 2" xfId="26807"/>
    <cellStyle name="Normal 3 3 2 3 3 2 9" xfId="26808"/>
    <cellStyle name="Normal 3 3 2 3 3 3" xfId="26809"/>
    <cellStyle name="Normal 3 3 2 3 3 3 2" xfId="26810"/>
    <cellStyle name="Normal 3 3 2 3 3 3 2 2" xfId="26811"/>
    <cellStyle name="Normal 3 3 2 3 3 3 2 2 2" xfId="26812"/>
    <cellStyle name="Normal 3 3 2 3 3 3 2 2 2 2" xfId="26813"/>
    <cellStyle name="Normal 3 3 2 3 3 3 2 2 2 2 2" xfId="26814"/>
    <cellStyle name="Normal 3 3 2 3 3 3 2 2 2 3" xfId="26815"/>
    <cellStyle name="Normal 3 3 2 3 3 3 2 2 3" xfId="26816"/>
    <cellStyle name="Normal 3 3 2 3 3 3 2 2 3 2" xfId="26817"/>
    <cellStyle name="Normal 3 3 2 3 3 3 2 2 4" xfId="26818"/>
    <cellStyle name="Normal 3 3 2 3 3 3 2 3" xfId="26819"/>
    <cellStyle name="Normal 3 3 2 3 3 3 2 3 2" xfId="26820"/>
    <cellStyle name="Normal 3 3 2 3 3 3 2 3 2 2" xfId="26821"/>
    <cellStyle name="Normal 3 3 2 3 3 3 2 3 3" xfId="26822"/>
    <cellStyle name="Normal 3 3 2 3 3 3 2 4" xfId="26823"/>
    <cellStyle name="Normal 3 3 2 3 3 3 2 4 2" xfId="26824"/>
    <cellStyle name="Normal 3 3 2 3 3 3 2 5" xfId="26825"/>
    <cellStyle name="Normal 3 3 2 3 3 3 3" xfId="26826"/>
    <cellStyle name="Normal 3 3 2 3 3 3 3 2" xfId="26827"/>
    <cellStyle name="Normal 3 3 2 3 3 3 3 2 2" xfId="26828"/>
    <cellStyle name="Normal 3 3 2 3 3 3 3 2 2 2" xfId="26829"/>
    <cellStyle name="Normal 3 3 2 3 3 3 3 2 3" xfId="26830"/>
    <cellStyle name="Normal 3 3 2 3 3 3 3 3" xfId="26831"/>
    <cellStyle name="Normal 3 3 2 3 3 3 3 3 2" xfId="26832"/>
    <cellStyle name="Normal 3 3 2 3 3 3 3 4" xfId="26833"/>
    <cellStyle name="Normal 3 3 2 3 3 3 4" xfId="26834"/>
    <cellStyle name="Normal 3 3 2 3 3 3 4 2" xfId="26835"/>
    <cellStyle name="Normal 3 3 2 3 3 3 4 2 2" xfId="26836"/>
    <cellStyle name="Normal 3 3 2 3 3 3 4 2 2 2" xfId="26837"/>
    <cellStyle name="Normal 3 3 2 3 3 3 4 2 3" xfId="26838"/>
    <cellStyle name="Normal 3 3 2 3 3 3 4 3" xfId="26839"/>
    <cellStyle name="Normal 3 3 2 3 3 3 4 3 2" xfId="26840"/>
    <cellStyle name="Normal 3 3 2 3 3 3 4 4" xfId="26841"/>
    <cellStyle name="Normal 3 3 2 3 3 3 5" xfId="26842"/>
    <cellStyle name="Normal 3 3 2 3 3 3 5 2" xfId="26843"/>
    <cellStyle name="Normal 3 3 2 3 3 3 5 2 2" xfId="26844"/>
    <cellStyle name="Normal 3 3 2 3 3 3 5 3" xfId="26845"/>
    <cellStyle name="Normal 3 3 2 3 3 3 6" xfId="26846"/>
    <cellStyle name="Normal 3 3 2 3 3 3 6 2" xfId="26847"/>
    <cellStyle name="Normal 3 3 2 3 3 3 7" xfId="26848"/>
    <cellStyle name="Normal 3 3 2 3 3 3 7 2" xfId="26849"/>
    <cellStyle name="Normal 3 3 2 3 3 3 8" xfId="26850"/>
    <cellStyle name="Normal 3 3 2 3 3 4" xfId="26851"/>
    <cellStyle name="Normal 3 3 2 3 3 4 2" xfId="26852"/>
    <cellStyle name="Normal 3 3 2 3 3 4 2 2" xfId="26853"/>
    <cellStyle name="Normal 3 3 2 3 3 4 2 2 2" xfId="26854"/>
    <cellStyle name="Normal 3 3 2 3 3 4 2 2 2 2" xfId="26855"/>
    <cellStyle name="Normal 3 3 2 3 3 4 2 2 3" xfId="26856"/>
    <cellStyle name="Normal 3 3 2 3 3 4 2 3" xfId="26857"/>
    <cellStyle name="Normal 3 3 2 3 3 4 2 3 2" xfId="26858"/>
    <cellStyle name="Normal 3 3 2 3 3 4 2 4" xfId="26859"/>
    <cellStyle name="Normal 3 3 2 3 3 4 3" xfId="26860"/>
    <cellStyle name="Normal 3 3 2 3 3 4 3 2" xfId="26861"/>
    <cellStyle name="Normal 3 3 2 3 3 4 3 2 2" xfId="26862"/>
    <cellStyle name="Normal 3 3 2 3 3 4 3 3" xfId="26863"/>
    <cellStyle name="Normal 3 3 2 3 3 4 4" xfId="26864"/>
    <cellStyle name="Normal 3 3 2 3 3 4 4 2" xfId="26865"/>
    <cellStyle name="Normal 3 3 2 3 3 4 5" xfId="26866"/>
    <cellStyle name="Normal 3 3 2 3 3 5" xfId="26867"/>
    <cellStyle name="Normal 3 3 2 3 3 5 2" xfId="26868"/>
    <cellStyle name="Normal 3 3 2 3 3 5 2 2" xfId="26869"/>
    <cellStyle name="Normal 3 3 2 3 3 5 2 2 2" xfId="26870"/>
    <cellStyle name="Normal 3 3 2 3 3 5 2 3" xfId="26871"/>
    <cellStyle name="Normal 3 3 2 3 3 5 3" xfId="26872"/>
    <cellStyle name="Normal 3 3 2 3 3 5 3 2" xfId="26873"/>
    <cellStyle name="Normal 3 3 2 3 3 5 4" xfId="26874"/>
    <cellStyle name="Normal 3 3 2 3 3 6" xfId="26875"/>
    <cellStyle name="Normal 3 3 2 3 3 6 2" xfId="26876"/>
    <cellStyle name="Normal 3 3 2 3 3 6 2 2" xfId="26877"/>
    <cellStyle name="Normal 3 3 2 3 3 6 2 2 2" xfId="26878"/>
    <cellStyle name="Normal 3 3 2 3 3 6 2 3" xfId="26879"/>
    <cellStyle name="Normal 3 3 2 3 3 6 3" xfId="26880"/>
    <cellStyle name="Normal 3 3 2 3 3 6 3 2" xfId="26881"/>
    <cellStyle name="Normal 3 3 2 3 3 6 4" xfId="26882"/>
    <cellStyle name="Normal 3 3 2 3 3 7" xfId="26883"/>
    <cellStyle name="Normal 3 3 2 3 3 7 2" xfId="26884"/>
    <cellStyle name="Normal 3 3 2 3 3 7 2 2" xfId="26885"/>
    <cellStyle name="Normal 3 3 2 3 3 7 3" xfId="26886"/>
    <cellStyle name="Normal 3 3 2 3 3 8" xfId="26887"/>
    <cellStyle name="Normal 3 3 2 3 3 8 2" xfId="26888"/>
    <cellStyle name="Normal 3 3 2 3 3 9" xfId="26889"/>
    <cellStyle name="Normal 3 3 2 3 3 9 2" xfId="26890"/>
    <cellStyle name="Normal 3 3 2 3 4" xfId="26891"/>
    <cellStyle name="Normal 3 3 2 3 4 10" xfId="26892"/>
    <cellStyle name="Normal 3 3 2 3 4 11" xfId="26893"/>
    <cellStyle name="Normal 3 3 2 3 4 2" xfId="26894"/>
    <cellStyle name="Normal 3 3 2 3 4 2 2" xfId="26895"/>
    <cellStyle name="Normal 3 3 2 3 4 2 2 2" xfId="26896"/>
    <cellStyle name="Normal 3 3 2 3 4 2 2 2 2" xfId="26897"/>
    <cellStyle name="Normal 3 3 2 3 4 2 2 2 2 2" xfId="26898"/>
    <cellStyle name="Normal 3 3 2 3 4 2 2 2 2 2 2" xfId="26899"/>
    <cellStyle name="Normal 3 3 2 3 4 2 2 2 2 2 2 2" xfId="26900"/>
    <cellStyle name="Normal 3 3 2 3 4 2 2 2 2 2 3" xfId="26901"/>
    <cellStyle name="Normal 3 3 2 3 4 2 2 2 2 3" xfId="26902"/>
    <cellStyle name="Normal 3 3 2 3 4 2 2 2 2 3 2" xfId="26903"/>
    <cellStyle name="Normal 3 3 2 3 4 2 2 2 2 4" xfId="26904"/>
    <cellStyle name="Normal 3 3 2 3 4 2 2 2 3" xfId="26905"/>
    <cellStyle name="Normal 3 3 2 3 4 2 2 2 3 2" xfId="26906"/>
    <cellStyle name="Normal 3 3 2 3 4 2 2 2 3 2 2" xfId="26907"/>
    <cellStyle name="Normal 3 3 2 3 4 2 2 2 3 3" xfId="26908"/>
    <cellStyle name="Normal 3 3 2 3 4 2 2 2 4" xfId="26909"/>
    <cellStyle name="Normal 3 3 2 3 4 2 2 2 4 2" xfId="26910"/>
    <cellStyle name="Normal 3 3 2 3 4 2 2 2 5" xfId="26911"/>
    <cellStyle name="Normal 3 3 2 3 4 2 2 3" xfId="26912"/>
    <cellStyle name="Normal 3 3 2 3 4 2 2 3 2" xfId="26913"/>
    <cellStyle name="Normal 3 3 2 3 4 2 2 3 2 2" xfId="26914"/>
    <cellStyle name="Normal 3 3 2 3 4 2 2 3 2 2 2" xfId="26915"/>
    <cellStyle name="Normal 3 3 2 3 4 2 2 3 2 3" xfId="26916"/>
    <cellStyle name="Normal 3 3 2 3 4 2 2 3 3" xfId="26917"/>
    <cellStyle name="Normal 3 3 2 3 4 2 2 3 3 2" xfId="26918"/>
    <cellStyle name="Normal 3 3 2 3 4 2 2 3 4" xfId="26919"/>
    <cellStyle name="Normal 3 3 2 3 4 2 2 4" xfId="26920"/>
    <cellStyle name="Normal 3 3 2 3 4 2 2 4 2" xfId="26921"/>
    <cellStyle name="Normal 3 3 2 3 4 2 2 4 2 2" xfId="26922"/>
    <cellStyle name="Normal 3 3 2 3 4 2 2 4 2 2 2" xfId="26923"/>
    <cellStyle name="Normal 3 3 2 3 4 2 2 4 2 3" xfId="26924"/>
    <cellStyle name="Normal 3 3 2 3 4 2 2 4 3" xfId="26925"/>
    <cellStyle name="Normal 3 3 2 3 4 2 2 4 3 2" xfId="26926"/>
    <cellStyle name="Normal 3 3 2 3 4 2 2 4 4" xfId="26927"/>
    <cellStyle name="Normal 3 3 2 3 4 2 2 5" xfId="26928"/>
    <cellStyle name="Normal 3 3 2 3 4 2 2 5 2" xfId="26929"/>
    <cellStyle name="Normal 3 3 2 3 4 2 2 5 2 2" xfId="26930"/>
    <cellStyle name="Normal 3 3 2 3 4 2 2 5 3" xfId="26931"/>
    <cellStyle name="Normal 3 3 2 3 4 2 2 6" xfId="26932"/>
    <cellStyle name="Normal 3 3 2 3 4 2 2 6 2" xfId="26933"/>
    <cellStyle name="Normal 3 3 2 3 4 2 2 7" xfId="26934"/>
    <cellStyle name="Normal 3 3 2 3 4 2 2 7 2" xfId="26935"/>
    <cellStyle name="Normal 3 3 2 3 4 2 2 8" xfId="26936"/>
    <cellStyle name="Normal 3 3 2 3 4 2 3" xfId="26937"/>
    <cellStyle name="Normal 3 3 2 3 4 2 3 2" xfId="26938"/>
    <cellStyle name="Normal 3 3 2 3 4 2 3 2 2" xfId="26939"/>
    <cellStyle name="Normal 3 3 2 3 4 2 3 2 2 2" xfId="26940"/>
    <cellStyle name="Normal 3 3 2 3 4 2 3 2 2 2 2" xfId="26941"/>
    <cellStyle name="Normal 3 3 2 3 4 2 3 2 2 3" xfId="26942"/>
    <cellStyle name="Normal 3 3 2 3 4 2 3 2 3" xfId="26943"/>
    <cellStyle name="Normal 3 3 2 3 4 2 3 2 3 2" xfId="26944"/>
    <cellStyle name="Normal 3 3 2 3 4 2 3 2 4" xfId="26945"/>
    <cellStyle name="Normal 3 3 2 3 4 2 3 3" xfId="26946"/>
    <cellStyle name="Normal 3 3 2 3 4 2 3 3 2" xfId="26947"/>
    <cellStyle name="Normal 3 3 2 3 4 2 3 3 2 2" xfId="26948"/>
    <cellStyle name="Normal 3 3 2 3 4 2 3 3 3" xfId="26949"/>
    <cellStyle name="Normal 3 3 2 3 4 2 3 4" xfId="26950"/>
    <cellStyle name="Normal 3 3 2 3 4 2 3 4 2" xfId="26951"/>
    <cellStyle name="Normal 3 3 2 3 4 2 3 5" xfId="26952"/>
    <cellStyle name="Normal 3 3 2 3 4 2 4" xfId="26953"/>
    <cellStyle name="Normal 3 3 2 3 4 2 4 2" xfId="26954"/>
    <cellStyle name="Normal 3 3 2 3 4 2 4 2 2" xfId="26955"/>
    <cellStyle name="Normal 3 3 2 3 4 2 4 2 2 2" xfId="26956"/>
    <cellStyle name="Normal 3 3 2 3 4 2 4 2 3" xfId="26957"/>
    <cellStyle name="Normal 3 3 2 3 4 2 4 3" xfId="26958"/>
    <cellStyle name="Normal 3 3 2 3 4 2 4 3 2" xfId="26959"/>
    <cellStyle name="Normal 3 3 2 3 4 2 4 4" xfId="26960"/>
    <cellStyle name="Normal 3 3 2 3 4 2 5" xfId="26961"/>
    <cellStyle name="Normal 3 3 2 3 4 2 5 2" xfId="26962"/>
    <cellStyle name="Normal 3 3 2 3 4 2 5 2 2" xfId="26963"/>
    <cellStyle name="Normal 3 3 2 3 4 2 5 2 2 2" xfId="26964"/>
    <cellStyle name="Normal 3 3 2 3 4 2 5 2 3" xfId="26965"/>
    <cellStyle name="Normal 3 3 2 3 4 2 5 3" xfId="26966"/>
    <cellStyle name="Normal 3 3 2 3 4 2 5 3 2" xfId="26967"/>
    <cellStyle name="Normal 3 3 2 3 4 2 5 4" xfId="26968"/>
    <cellStyle name="Normal 3 3 2 3 4 2 6" xfId="26969"/>
    <cellStyle name="Normal 3 3 2 3 4 2 6 2" xfId="26970"/>
    <cellStyle name="Normal 3 3 2 3 4 2 6 2 2" xfId="26971"/>
    <cellStyle name="Normal 3 3 2 3 4 2 6 3" xfId="26972"/>
    <cellStyle name="Normal 3 3 2 3 4 2 7" xfId="26973"/>
    <cellStyle name="Normal 3 3 2 3 4 2 7 2" xfId="26974"/>
    <cellStyle name="Normal 3 3 2 3 4 2 8" xfId="26975"/>
    <cellStyle name="Normal 3 3 2 3 4 2 8 2" xfId="26976"/>
    <cellStyle name="Normal 3 3 2 3 4 2 9" xfId="26977"/>
    <cellStyle name="Normal 3 3 2 3 4 3" xfId="26978"/>
    <cellStyle name="Normal 3 3 2 3 4 3 2" xfId="26979"/>
    <cellStyle name="Normal 3 3 2 3 4 3 2 2" xfId="26980"/>
    <cellStyle name="Normal 3 3 2 3 4 3 2 2 2" xfId="26981"/>
    <cellStyle name="Normal 3 3 2 3 4 3 2 2 2 2" xfId="26982"/>
    <cellStyle name="Normal 3 3 2 3 4 3 2 2 2 2 2" xfId="26983"/>
    <cellStyle name="Normal 3 3 2 3 4 3 2 2 2 3" xfId="26984"/>
    <cellStyle name="Normal 3 3 2 3 4 3 2 2 3" xfId="26985"/>
    <cellStyle name="Normal 3 3 2 3 4 3 2 2 3 2" xfId="26986"/>
    <cellStyle name="Normal 3 3 2 3 4 3 2 2 4" xfId="26987"/>
    <cellStyle name="Normal 3 3 2 3 4 3 2 3" xfId="26988"/>
    <cellStyle name="Normal 3 3 2 3 4 3 2 3 2" xfId="26989"/>
    <cellStyle name="Normal 3 3 2 3 4 3 2 3 2 2" xfId="26990"/>
    <cellStyle name="Normal 3 3 2 3 4 3 2 3 3" xfId="26991"/>
    <cellStyle name="Normal 3 3 2 3 4 3 2 4" xfId="26992"/>
    <cellStyle name="Normal 3 3 2 3 4 3 2 4 2" xfId="26993"/>
    <cellStyle name="Normal 3 3 2 3 4 3 2 5" xfId="26994"/>
    <cellStyle name="Normal 3 3 2 3 4 3 3" xfId="26995"/>
    <cellStyle name="Normal 3 3 2 3 4 3 3 2" xfId="26996"/>
    <cellStyle name="Normal 3 3 2 3 4 3 3 2 2" xfId="26997"/>
    <cellStyle name="Normal 3 3 2 3 4 3 3 2 2 2" xfId="26998"/>
    <cellStyle name="Normal 3 3 2 3 4 3 3 2 3" xfId="26999"/>
    <cellStyle name="Normal 3 3 2 3 4 3 3 3" xfId="27000"/>
    <cellStyle name="Normal 3 3 2 3 4 3 3 3 2" xfId="27001"/>
    <cellStyle name="Normal 3 3 2 3 4 3 3 4" xfId="27002"/>
    <cellStyle name="Normal 3 3 2 3 4 3 4" xfId="27003"/>
    <cellStyle name="Normal 3 3 2 3 4 3 4 2" xfId="27004"/>
    <cellStyle name="Normal 3 3 2 3 4 3 4 2 2" xfId="27005"/>
    <cellStyle name="Normal 3 3 2 3 4 3 4 2 2 2" xfId="27006"/>
    <cellStyle name="Normal 3 3 2 3 4 3 4 2 3" xfId="27007"/>
    <cellStyle name="Normal 3 3 2 3 4 3 4 3" xfId="27008"/>
    <cellStyle name="Normal 3 3 2 3 4 3 4 3 2" xfId="27009"/>
    <cellStyle name="Normal 3 3 2 3 4 3 4 4" xfId="27010"/>
    <cellStyle name="Normal 3 3 2 3 4 3 5" xfId="27011"/>
    <cellStyle name="Normal 3 3 2 3 4 3 5 2" xfId="27012"/>
    <cellStyle name="Normal 3 3 2 3 4 3 5 2 2" xfId="27013"/>
    <cellStyle name="Normal 3 3 2 3 4 3 5 3" xfId="27014"/>
    <cellStyle name="Normal 3 3 2 3 4 3 6" xfId="27015"/>
    <cellStyle name="Normal 3 3 2 3 4 3 6 2" xfId="27016"/>
    <cellStyle name="Normal 3 3 2 3 4 3 7" xfId="27017"/>
    <cellStyle name="Normal 3 3 2 3 4 3 7 2" xfId="27018"/>
    <cellStyle name="Normal 3 3 2 3 4 3 8" xfId="27019"/>
    <cellStyle name="Normal 3 3 2 3 4 4" xfId="27020"/>
    <cellStyle name="Normal 3 3 2 3 4 4 2" xfId="27021"/>
    <cellStyle name="Normal 3 3 2 3 4 4 2 2" xfId="27022"/>
    <cellStyle name="Normal 3 3 2 3 4 4 2 2 2" xfId="27023"/>
    <cellStyle name="Normal 3 3 2 3 4 4 2 2 2 2" xfId="27024"/>
    <cellStyle name="Normal 3 3 2 3 4 4 2 2 3" xfId="27025"/>
    <cellStyle name="Normal 3 3 2 3 4 4 2 3" xfId="27026"/>
    <cellStyle name="Normal 3 3 2 3 4 4 2 3 2" xfId="27027"/>
    <cellStyle name="Normal 3 3 2 3 4 4 2 4" xfId="27028"/>
    <cellStyle name="Normal 3 3 2 3 4 4 3" xfId="27029"/>
    <cellStyle name="Normal 3 3 2 3 4 4 3 2" xfId="27030"/>
    <cellStyle name="Normal 3 3 2 3 4 4 3 2 2" xfId="27031"/>
    <cellStyle name="Normal 3 3 2 3 4 4 3 3" xfId="27032"/>
    <cellStyle name="Normal 3 3 2 3 4 4 4" xfId="27033"/>
    <cellStyle name="Normal 3 3 2 3 4 4 4 2" xfId="27034"/>
    <cellStyle name="Normal 3 3 2 3 4 4 5" xfId="27035"/>
    <cellStyle name="Normal 3 3 2 3 4 5" xfId="27036"/>
    <cellStyle name="Normal 3 3 2 3 4 5 2" xfId="27037"/>
    <cellStyle name="Normal 3 3 2 3 4 5 2 2" xfId="27038"/>
    <cellStyle name="Normal 3 3 2 3 4 5 2 2 2" xfId="27039"/>
    <cellStyle name="Normal 3 3 2 3 4 5 2 3" xfId="27040"/>
    <cellStyle name="Normal 3 3 2 3 4 5 3" xfId="27041"/>
    <cellStyle name="Normal 3 3 2 3 4 5 3 2" xfId="27042"/>
    <cellStyle name="Normal 3 3 2 3 4 5 4" xfId="27043"/>
    <cellStyle name="Normal 3 3 2 3 4 6" xfId="27044"/>
    <cellStyle name="Normal 3 3 2 3 4 6 2" xfId="27045"/>
    <cellStyle name="Normal 3 3 2 3 4 6 2 2" xfId="27046"/>
    <cellStyle name="Normal 3 3 2 3 4 6 2 2 2" xfId="27047"/>
    <cellStyle name="Normal 3 3 2 3 4 6 2 3" xfId="27048"/>
    <cellStyle name="Normal 3 3 2 3 4 6 3" xfId="27049"/>
    <cellStyle name="Normal 3 3 2 3 4 6 3 2" xfId="27050"/>
    <cellStyle name="Normal 3 3 2 3 4 6 4" xfId="27051"/>
    <cellStyle name="Normal 3 3 2 3 4 7" xfId="27052"/>
    <cellStyle name="Normal 3 3 2 3 4 7 2" xfId="27053"/>
    <cellStyle name="Normal 3 3 2 3 4 7 2 2" xfId="27054"/>
    <cellStyle name="Normal 3 3 2 3 4 7 3" xfId="27055"/>
    <cellStyle name="Normal 3 3 2 3 4 8" xfId="27056"/>
    <cellStyle name="Normal 3 3 2 3 4 8 2" xfId="27057"/>
    <cellStyle name="Normal 3 3 2 3 4 9" xfId="27058"/>
    <cellStyle name="Normal 3 3 2 3 4 9 2" xfId="27059"/>
    <cellStyle name="Normal 3 3 2 3 5" xfId="27060"/>
    <cellStyle name="Normal 3 3 2 3 5 2" xfId="27061"/>
    <cellStyle name="Normal 3 3 2 3 5 2 2" xfId="27062"/>
    <cellStyle name="Normal 3 3 2 3 5 2 2 2" xfId="27063"/>
    <cellStyle name="Normal 3 3 2 3 5 2 2 2 2" xfId="27064"/>
    <cellStyle name="Normal 3 3 2 3 5 2 2 2 2 2" xfId="27065"/>
    <cellStyle name="Normal 3 3 2 3 5 2 2 2 2 2 2" xfId="27066"/>
    <cellStyle name="Normal 3 3 2 3 5 2 2 2 2 3" xfId="27067"/>
    <cellStyle name="Normal 3 3 2 3 5 2 2 2 3" xfId="27068"/>
    <cellStyle name="Normal 3 3 2 3 5 2 2 2 3 2" xfId="27069"/>
    <cellStyle name="Normal 3 3 2 3 5 2 2 2 4" xfId="27070"/>
    <cellStyle name="Normal 3 3 2 3 5 2 2 3" xfId="27071"/>
    <cellStyle name="Normal 3 3 2 3 5 2 2 3 2" xfId="27072"/>
    <cellStyle name="Normal 3 3 2 3 5 2 2 3 2 2" xfId="27073"/>
    <cellStyle name="Normal 3 3 2 3 5 2 2 3 3" xfId="27074"/>
    <cellStyle name="Normal 3 3 2 3 5 2 2 4" xfId="27075"/>
    <cellStyle name="Normal 3 3 2 3 5 2 2 4 2" xfId="27076"/>
    <cellStyle name="Normal 3 3 2 3 5 2 2 5" xfId="27077"/>
    <cellStyle name="Normal 3 3 2 3 5 2 3" xfId="27078"/>
    <cellStyle name="Normal 3 3 2 3 5 2 3 2" xfId="27079"/>
    <cellStyle name="Normal 3 3 2 3 5 2 3 2 2" xfId="27080"/>
    <cellStyle name="Normal 3 3 2 3 5 2 3 2 2 2" xfId="27081"/>
    <cellStyle name="Normal 3 3 2 3 5 2 3 2 3" xfId="27082"/>
    <cellStyle name="Normal 3 3 2 3 5 2 3 3" xfId="27083"/>
    <cellStyle name="Normal 3 3 2 3 5 2 3 3 2" xfId="27084"/>
    <cellStyle name="Normal 3 3 2 3 5 2 3 4" xfId="27085"/>
    <cellStyle name="Normal 3 3 2 3 5 2 4" xfId="27086"/>
    <cellStyle name="Normal 3 3 2 3 5 2 4 2" xfId="27087"/>
    <cellStyle name="Normal 3 3 2 3 5 2 4 2 2" xfId="27088"/>
    <cellStyle name="Normal 3 3 2 3 5 2 4 2 2 2" xfId="27089"/>
    <cellStyle name="Normal 3 3 2 3 5 2 4 2 3" xfId="27090"/>
    <cellStyle name="Normal 3 3 2 3 5 2 4 3" xfId="27091"/>
    <cellStyle name="Normal 3 3 2 3 5 2 4 3 2" xfId="27092"/>
    <cellStyle name="Normal 3 3 2 3 5 2 4 4" xfId="27093"/>
    <cellStyle name="Normal 3 3 2 3 5 2 5" xfId="27094"/>
    <cellStyle name="Normal 3 3 2 3 5 2 5 2" xfId="27095"/>
    <cellStyle name="Normal 3 3 2 3 5 2 5 2 2" xfId="27096"/>
    <cellStyle name="Normal 3 3 2 3 5 2 5 3" xfId="27097"/>
    <cellStyle name="Normal 3 3 2 3 5 2 6" xfId="27098"/>
    <cellStyle name="Normal 3 3 2 3 5 2 6 2" xfId="27099"/>
    <cellStyle name="Normal 3 3 2 3 5 2 7" xfId="27100"/>
    <cellStyle name="Normal 3 3 2 3 5 2 7 2" xfId="27101"/>
    <cellStyle name="Normal 3 3 2 3 5 2 8" xfId="27102"/>
    <cellStyle name="Normal 3 3 2 3 5 3" xfId="27103"/>
    <cellStyle name="Normal 3 3 2 3 5 3 2" xfId="27104"/>
    <cellStyle name="Normal 3 3 2 3 5 3 2 2" xfId="27105"/>
    <cellStyle name="Normal 3 3 2 3 5 3 2 2 2" xfId="27106"/>
    <cellStyle name="Normal 3 3 2 3 5 3 2 2 2 2" xfId="27107"/>
    <cellStyle name="Normal 3 3 2 3 5 3 2 2 3" xfId="27108"/>
    <cellStyle name="Normal 3 3 2 3 5 3 2 3" xfId="27109"/>
    <cellStyle name="Normal 3 3 2 3 5 3 2 3 2" xfId="27110"/>
    <cellStyle name="Normal 3 3 2 3 5 3 2 4" xfId="27111"/>
    <cellStyle name="Normal 3 3 2 3 5 3 3" xfId="27112"/>
    <cellStyle name="Normal 3 3 2 3 5 3 3 2" xfId="27113"/>
    <cellStyle name="Normal 3 3 2 3 5 3 3 2 2" xfId="27114"/>
    <cellStyle name="Normal 3 3 2 3 5 3 3 3" xfId="27115"/>
    <cellStyle name="Normal 3 3 2 3 5 3 4" xfId="27116"/>
    <cellStyle name="Normal 3 3 2 3 5 3 4 2" xfId="27117"/>
    <cellStyle name="Normal 3 3 2 3 5 3 5" xfId="27118"/>
    <cellStyle name="Normal 3 3 2 3 5 4" xfId="27119"/>
    <cellStyle name="Normal 3 3 2 3 5 4 2" xfId="27120"/>
    <cellStyle name="Normal 3 3 2 3 5 4 2 2" xfId="27121"/>
    <cellStyle name="Normal 3 3 2 3 5 4 2 2 2" xfId="27122"/>
    <cellStyle name="Normal 3 3 2 3 5 4 2 3" xfId="27123"/>
    <cellStyle name="Normal 3 3 2 3 5 4 3" xfId="27124"/>
    <cellStyle name="Normal 3 3 2 3 5 4 3 2" xfId="27125"/>
    <cellStyle name="Normal 3 3 2 3 5 4 4" xfId="27126"/>
    <cellStyle name="Normal 3 3 2 3 5 5" xfId="27127"/>
    <cellStyle name="Normal 3 3 2 3 5 5 2" xfId="27128"/>
    <cellStyle name="Normal 3 3 2 3 5 5 2 2" xfId="27129"/>
    <cellStyle name="Normal 3 3 2 3 5 5 2 2 2" xfId="27130"/>
    <cellStyle name="Normal 3 3 2 3 5 5 2 3" xfId="27131"/>
    <cellStyle name="Normal 3 3 2 3 5 5 3" xfId="27132"/>
    <cellStyle name="Normal 3 3 2 3 5 5 3 2" xfId="27133"/>
    <cellStyle name="Normal 3 3 2 3 5 5 4" xfId="27134"/>
    <cellStyle name="Normal 3 3 2 3 5 6" xfId="27135"/>
    <cellStyle name="Normal 3 3 2 3 5 6 2" xfId="27136"/>
    <cellStyle name="Normal 3 3 2 3 5 6 2 2" xfId="27137"/>
    <cellStyle name="Normal 3 3 2 3 5 6 3" xfId="27138"/>
    <cellStyle name="Normal 3 3 2 3 5 7" xfId="27139"/>
    <cellStyle name="Normal 3 3 2 3 5 7 2" xfId="27140"/>
    <cellStyle name="Normal 3 3 2 3 5 8" xfId="27141"/>
    <cellStyle name="Normal 3 3 2 3 5 8 2" xfId="27142"/>
    <cellStyle name="Normal 3 3 2 3 5 9" xfId="27143"/>
    <cellStyle name="Normal 3 3 2 3 6" xfId="27144"/>
    <cellStyle name="Normal 3 3 2 3 6 2" xfId="27145"/>
    <cellStyle name="Normal 3 3 2 3 6 2 2" xfId="27146"/>
    <cellStyle name="Normal 3 3 2 3 6 2 2 2" xfId="27147"/>
    <cellStyle name="Normal 3 3 2 3 6 2 2 2 2" xfId="27148"/>
    <cellStyle name="Normal 3 3 2 3 6 2 2 2 2 2" xfId="27149"/>
    <cellStyle name="Normal 3 3 2 3 6 2 2 2 3" xfId="27150"/>
    <cellStyle name="Normal 3 3 2 3 6 2 2 3" xfId="27151"/>
    <cellStyle name="Normal 3 3 2 3 6 2 2 3 2" xfId="27152"/>
    <cellStyle name="Normal 3 3 2 3 6 2 2 4" xfId="27153"/>
    <cellStyle name="Normal 3 3 2 3 6 2 3" xfId="27154"/>
    <cellStyle name="Normal 3 3 2 3 6 2 3 2" xfId="27155"/>
    <cellStyle name="Normal 3 3 2 3 6 2 3 2 2" xfId="27156"/>
    <cellStyle name="Normal 3 3 2 3 6 2 3 3" xfId="27157"/>
    <cellStyle name="Normal 3 3 2 3 6 2 4" xfId="27158"/>
    <cellStyle name="Normal 3 3 2 3 6 2 4 2" xfId="27159"/>
    <cellStyle name="Normal 3 3 2 3 6 2 5" xfId="27160"/>
    <cellStyle name="Normal 3 3 2 3 6 3" xfId="27161"/>
    <cellStyle name="Normal 3 3 2 3 6 3 2" xfId="27162"/>
    <cellStyle name="Normal 3 3 2 3 6 3 2 2" xfId="27163"/>
    <cellStyle name="Normal 3 3 2 3 6 3 2 2 2" xfId="27164"/>
    <cellStyle name="Normal 3 3 2 3 6 3 2 3" xfId="27165"/>
    <cellStyle name="Normal 3 3 2 3 6 3 3" xfId="27166"/>
    <cellStyle name="Normal 3 3 2 3 6 3 3 2" xfId="27167"/>
    <cellStyle name="Normal 3 3 2 3 6 3 4" xfId="27168"/>
    <cellStyle name="Normal 3 3 2 3 6 4" xfId="27169"/>
    <cellStyle name="Normal 3 3 2 3 6 4 2" xfId="27170"/>
    <cellStyle name="Normal 3 3 2 3 6 4 2 2" xfId="27171"/>
    <cellStyle name="Normal 3 3 2 3 6 4 2 2 2" xfId="27172"/>
    <cellStyle name="Normal 3 3 2 3 6 4 2 3" xfId="27173"/>
    <cellStyle name="Normal 3 3 2 3 6 4 3" xfId="27174"/>
    <cellStyle name="Normal 3 3 2 3 6 4 3 2" xfId="27175"/>
    <cellStyle name="Normal 3 3 2 3 6 4 4" xfId="27176"/>
    <cellStyle name="Normal 3 3 2 3 6 5" xfId="27177"/>
    <cellStyle name="Normal 3 3 2 3 6 5 2" xfId="27178"/>
    <cellStyle name="Normal 3 3 2 3 6 5 2 2" xfId="27179"/>
    <cellStyle name="Normal 3 3 2 3 6 5 3" xfId="27180"/>
    <cellStyle name="Normal 3 3 2 3 6 6" xfId="27181"/>
    <cellStyle name="Normal 3 3 2 3 6 6 2" xfId="27182"/>
    <cellStyle name="Normal 3 3 2 3 6 7" xfId="27183"/>
    <cellStyle name="Normal 3 3 2 3 6 7 2" xfId="27184"/>
    <cellStyle name="Normal 3 3 2 3 6 8" xfId="27185"/>
    <cellStyle name="Normal 3 3 2 3 7" xfId="27186"/>
    <cellStyle name="Normal 3 3 2 3 7 2" xfId="27187"/>
    <cellStyle name="Normal 3 3 2 3 7 2 2" xfId="27188"/>
    <cellStyle name="Normal 3 3 2 3 7 2 2 2" xfId="27189"/>
    <cellStyle name="Normal 3 3 2 3 7 2 2 2 2" xfId="27190"/>
    <cellStyle name="Normal 3 3 2 3 7 2 2 2 2 2" xfId="27191"/>
    <cellStyle name="Normal 3 3 2 3 7 2 2 2 3" xfId="27192"/>
    <cellStyle name="Normal 3 3 2 3 7 2 2 3" xfId="27193"/>
    <cellStyle name="Normal 3 3 2 3 7 2 2 3 2" xfId="27194"/>
    <cellStyle name="Normal 3 3 2 3 7 2 2 4" xfId="27195"/>
    <cellStyle name="Normal 3 3 2 3 7 2 3" xfId="27196"/>
    <cellStyle name="Normal 3 3 2 3 7 2 3 2" xfId="27197"/>
    <cellStyle name="Normal 3 3 2 3 7 2 3 2 2" xfId="27198"/>
    <cellStyle name="Normal 3 3 2 3 7 2 3 3" xfId="27199"/>
    <cellStyle name="Normal 3 3 2 3 7 2 4" xfId="27200"/>
    <cellStyle name="Normal 3 3 2 3 7 2 4 2" xfId="27201"/>
    <cellStyle name="Normal 3 3 2 3 7 2 5" xfId="27202"/>
    <cellStyle name="Normal 3 3 2 3 7 3" xfId="27203"/>
    <cellStyle name="Normal 3 3 2 3 7 3 2" xfId="27204"/>
    <cellStyle name="Normal 3 3 2 3 7 3 2 2" xfId="27205"/>
    <cellStyle name="Normal 3 3 2 3 7 3 2 2 2" xfId="27206"/>
    <cellStyle name="Normal 3 3 2 3 7 3 2 3" xfId="27207"/>
    <cellStyle name="Normal 3 3 2 3 7 3 3" xfId="27208"/>
    <cellStyle name="Normal 3 3 2 3 7 3 3 2" xfId="27209"/>
    <cellStyle name="Normal 3 3 2 3 7 3 4" xfId="27210"/>
    <cellStyle name="Normal 3 3 2 3 7 4" xfId="27211"/>
    <cellStyle name="Normal 3 3 2 3 7 4 2" xfId="27212"/>
    <cellStyle name="Normal 3 3 2 3 7 4 2 2" xfId="27213"/>
    <cellStyle name="Normal 3 3 2 3 7 4 3" xfId="27214"/>
    <cellStyle name="Normal 3 3 2 3 7 5" xfId="27215"/>
    <cellStyle name="Normal 3 3 2 3 7 5 2" xfId="27216"/>
    <cellStyle name="Normal 3 3 2 3 7 6" xfId="27217"/>
    <cellStyle name="Normal 3 3 2 3 8" xfId="27218"/>
    <cellStyle name="Normal 3 3 2 3 8 2" xfId="27219"/>
    <cellStyle name="Normal 3 3 2 3 8 2 2" xfId="27220"/>
    <cellStyle name="Normal 3 3 2 3 8 2 2 2" xfId="27221"/>
    <cellStyle name="Normal 3 3 2 3 8 2 2 2 2" xfId="27222"/>
    <cellStyle name="Normal 3 3 2 3 8 2 2 2 2 2" xfId="27223"/>
    <cellStyle name="Normal 3 3 2 3 8 2 2 2 3" xfId="27224"/>
    <cellStyle name="Normal 3 3 2 3 8 2 2 3" xfId="27225"/>
    <cellStyle name="Normal 3 3 2 3 8 2 2 3 2" xfId="27226"/>
    <cellStyle name="Normal 3 3 2 3 8 2 2 4" xfId="27227"/>
    <cellStyle name="Normal 3 3 2 3 8 2 3" xfId="27228"/>
    <cellStyle name="Normal 3 3 2 3 8 2 3 2" xfId="27229"/>
    <cellStyle name="Normal 3 3 2 3 8 2 3 2 2" xfId="27230"/>
    <cellStyle name="Normal 3 3 2 3 8 2 3 3" xfId="27231"/>
    <cellStyle name="Normal 3 3 2 3 8 2 4" xfId="27232"/>
    <cellStyle name="Normal 3 3 2 3 8 2 4 2" xfId="27233"/>
    <cellStyle name="Normal 3 3 2 3 8 2 5" xfId="27234"/>
    <cellStyle name="Normal 3 3 2 3 8 3" xfId="27235"/>
    <cellStyle name="Normal 3 3 2 3 8 3 2" xfId="27236"/>
    <cellStyle name="Normal 3 3 2 3 8 3 2 2" xfId="27237"/>
    <cellStyle name="Normal 3 3 2 3 8 3 2 2 2" xfId="27238"/>
    <cellStyle name="Normal 3 3 2 3 8 3 2 3" xfId="27239"/>
    <cellStyle name="Normal 3 3 2 3 8 3 3" xfId="27240"/>
    <cellStyle name="Normal 3 3 2 3 8 3 3 2" xfId="27241"/>
    <cellStyle name="Normal 3 3 2 3 8 3 4" xfId="27242"/>
    <cellStyle name="Normal 3 3 2 3 8 4" xfId="27243"/>
    <cellStyle name="Normal 3 3 2 3 8 4 2" xfId="27244"/>
    <cellStyle name="Normal 3 3 2 3 8 4 2 2" xfId="27245"/>
    <cellStyle name="Normal 3 3 2 3 8 4 3" xfId="27246"/>
    <cellStyle name="Normal 3 3 2 3 8 5" xfId="27247"/>
    <cellStyle name="Normal 3 3 2 3 8 5 2" xfId="27248"/>
    <cellStyle name="Normal 3 3 2 3 8 6" xfId="27249"/>
    <cellStyle name="Normal 3 3 2 3 9" xfId="27250"/>
    <cellStyle name="Normal 3 3 2 3 9 2" xfId="27251"/>
    <cellStyle name="Normal 3 3 2 3 9 2 2" xfId="27252"/>
    <cellStyle name="Normal 3 3 2 3 9 2 2 2" xfId="27253"/>
    <cellStyle name="Normal 3 3 2 3 9 2 2 2 2" xfId="27254"/>
    <cellStyle name="Normal 3 3 2 3 9 2 2 3" xfId="27255"/>
    <cellStyle name="Normal 3 3 2 3 9 2 3" xfId="27256"/>
    <cellStyle name="Normal 3 3 2 3 9 2 3 2" xfId="27257"/>
    <cellStyle name="Normal 3 3 2 3 9 2 4" xfId="27258"/>
    <cellStyle name="Normal 3 3 2 3 9 3" xfId="27259"/>
    <cellStyle name="Normal 3 3 2 3 9 3 2" xfId="27260"/>
    <cellStyle name="Normal 3 3 2 3 9 3 2 2" xfId="27261"/>
    <cellStyle name="Normal 3 3 2 3 9 3 3" xfId="27262"/>
    <cellStyle name="Normal 3 3 2 3 9 4" xfId="27263"/>
    <cellStyle name="Normal 3 3 2 3 9 4 2" xfId="27264"/>
    <cellStyle name="Normal 3 3 2 3 9 5" xfId="27265"/>
    <cellStyle name="Normal 3 3 2 3_T-straight with PEDs adjustor" xfId="27266"/>
    <cellStyle name="Normal 3 3 2 4" xfId="27267"/>
    <cellStyle name="Normal 3 3 2 4 10" xfId="27268"/>
    <cellStyle name="Normal 3 3 2 4 11" xfId="27269"/>
    <cellStyle name="Normal 3 3 2 4 2" xfId="27270"/>
    <cellStyle name="Normal 3 3 2 4 2 10" xfId="27271"/>
    <cellStyle name="Normal 3 3 2 4 2 2" xfId="27272"/>
    <cellStyle name="Normal 3 3 2 4 2 2 2" xfId="27273"/>
    <cellStyle name="Normal 3 3 2 4 2 2 2 2" xfId="27274"/>
    <cellStyle name="Normal 3 3 2 4 2 2 2 2 2" xfId="27275"/>
    <cellStyle name="Normal 3 3 2 4 2 2 2 2 2 2" xfId="27276"/>
    <cellStyle name="Normal 3 3 2 4 2 2 2 2 2 2 2" xfId="27277"/>
    <cellStyle name="Normal 3 3 2 4 2 2 2 2 2 3" xfId="27278"/>
    <cellStyle name="Normal 3 3 2 4 2 2 2 2 3" xfId="27279"/>
    <cellStyle name="Normal 3 3 2 4 2 2 2 2 3 2" xfId="27280"/>
    <cellStyle name="Normal 3 3 2 4 2 2 2 2 4" xfId="27281"/>
    <cellStyle name="Normal 3 3 2 4 2 2 2 3" xfId="27282"/>
    <cellStyle name="Normal 3 3 2 4 2 2 2 3 2" xfId="27283"/>
    <cellStyle name="Normal 3 3 2 4 2 2 2 3 2 2" xfId="27284"/>
    <cellStyle name="Normal 3 3 2 4 2 2 2 3 3" xfId="27285"/>
    <cellStyle name="Normal 3 3 2 4 2 2 2 4" xfId="27286"/>
    <cellStyle name="Normal 3 3 2 4 2 2 2 4 2" xfId="27287"/>
    <cellStyle name="Normal 3 3 2 4 2 2 2 5" xfId="27288"/>
    <cellStyle name="Normal 3 3 2 4 2 2 3" xfId="27289"/>
    <cellStyle name="Normal 3 3 2 4 2 2 3 2" xfId="27290"/>
    <cellStyle name="Normal 3 3 2 4 2 2 3 2 2" xfId="27291"/>
    <cellStyle name="Normal 3 3 2 4 2 2 3 2 2 2" xfId="27292"/>
    <cellStyle name="Normal 3 3 2 4 2 2 3 2 3" xfId="27293"/>
    <cellStyle name="Normal 3 3 2 4 2 2 3 3" xfId="27294"/>
    <cellStyle name="Normal 3 3 2 4 2 2 3 3 2" xfId="27295"/>
    <cellStyle name="Normal 3 3 2 4 2 2 3 4" xfId="27296"/>
    <cellStyle name="Normal 3 3 2 4 2 2 4" xfId="27297"/>
    <cellStyle name="Normal 3 3 2 4 2 2 4 2" xfId="27298"/>
    <cellStyle name="Normal 3 3 2 4 2 2 4 2 2" xfId="27299"/>
    <cellStyle name="Normal 3 3 2 4 2 2 4 2 2 2" xfId="27300"/>
    <cellStyle name="Normal 3 3 2 4 2 2 4 2 3" xfId="27301"/>
    <cellStyle name="Normal 3 3 2 4 2 2 4 3" xfId="27302"/>
    <cellStyle name="Normal 3 3 2 4 2 2 4 3 2" xfId="27303"/>
    <cellStyle name="Normal 3 3 2 4 2 2 4 4" xfId="27304"/>
    <cellStyle name="Normal 3 3 2 4 2 2 5" xfId="27305"/>
    <cellStyle name="Normal 3 3 2 4 2 2 5 2" xfId="27306"/>
    <cellStyle name="Normal 3 3 2 4 2 2 5 2 2" xfId="27307"/>
    <cellStyle name="Normal 3 3 2 4 2 2 5 3" xfId="27308"/>
    <cellStyle name="Normal 3 3 2 4 2 2 6" xfId="27309"/>
    <cellStyle name="Normal 3 3 2 4 2 2 6 2" xfId="27310"/>
    <cellStyle name="Normal 3 3 2 4 2 2 7" xfId="27311"/>
    <cellStyle name="Normal 3 3 2 4 2 2 7 2" xfId="27312"/>
    <cellStyle name="Normal 3 3 2 4 2 2 8" xfId="27313"/>
    <cellStyle name="Normal 3 3 2 4 2 3" xfId="27314"/>
    <cellStyle name="Normal 3 3 2 4 2 3 2" xfId="27315"/>
    <cellStyle name="Normal 3 3 2 4 2 3 2 2" xfId="27316"/>
    <cellStyle name="Normal 3 3 2 4 2 3 2 2 2" xfId="27317"/>
    <cellStyle name="Normal 3 3 2 4 2 3 2 2 2 2" xfId="27318"/>
    <cellStyle name="Normal 3 3 2 4 2 3 2 2 3" xfId="27319"/>
    <cellStyle name="Normal 3 3 2 4 2 3 2 3" xfId="27320"/>
    <cellStyle name="Normal 3 3 2 4 2 3 2 3 2" xfId="27321"/>
    <cellStyle name="Normal 3 3 2 4 2 3 2 4" xfId="27322"/>
    <cellStyle name="Normal 3 3 2 4 2 3 3" xfId="27323"/>
    <cellStyle name="Normal 3 3 2 4 2 3 3 2" xfId="27324"/>
    <cellStyle name="Normal 3 3 2 4 2 3 3 2 2" xfId="27325"/>
    <cellStyle name="Normal 3 3 2 4 2 3 3 3" xfId="27326"/>
    <cellStyle name="Normal 3 3 2 4 2 3 4" xfId="27327"/>
    <cellStyle name="Normal 3 3 2 4 2 3 4 2" xfId="27328"/>
    <cellStyle name="Normal 3 3 2 4 2 3 5" xfId="27329"/>
    <cellStyle name="Normal 3 3 2 4 2 4" xfId="27330"/>
    <cellStyle name="Normal 3 3 2 4 2 4 2" xfId="27331"/>
    <cellStyle name="Normal 3 3 2 4 2 4 2 2" xfId="27332"/>
    <cellStyle name="Normal 3 3 2 4 2 4 2 2 2" xfId="27333"/>
    <cellStyle name="Normal 3 3 2 4 2 4 2 3" xfId="27334"/>
    <cellStyle name="Normal 3 3 2 4 2 4 3" xfId="27335"/>
    <cellStyle name="Normal 3 3 2 4 2 4 3 2" xfId="27336"/>
    <cellStyle name="Normal 3 3 2 4 2 4 4" xfId="27337"/>
    <cellStyle name="Normal 3 3 2 4 2 5" xfId="27338"/>
    <cellStyle name="Normal 3 3 2 4 2 5 2" xfId="27339"/>
    <cellStyle name="Normal 3 3 2 4 2 5 2 2" xfId="27340"/>
    <cellStyle name="Normal 3 3 2 4 2 5 2 2 2" xfId="27341"/>
    <cellStyle name="Normal 3 3 2 4 2 5 2 3" xfId="27342"/>
    <cellStyle name="Normal 3 3 2 4 2 5 3" xfId="27343"/>
    <cellStyle name="Normal 3 3 2 4 2 5 3 2" xfId="27344"/>
    <cellStyle name="Normal 3 3 2 4 2 5 4" xfId="27345"/>
    <cellStyle name="Normal 3 3 2 4 2 6" xfId="27346"/>
    <cellStyle name="Normal 3 3 2 4 2 6 2" xfId="27347"/>
    <cellStyle name="Normal 3 3 2 4 2 6 2 2" xfId="27348"/>
    <cellStyle name="Normal 3 3 2 4 2 6 3" xfId="27349"/>
    <cellStyle name="Normal 3 3 2 4 2 7" xfId="27350"/>
    <cellStyle name="Normal 3 3 2 4 2 7 2" xfId="27351"/>
    <cellStyle name="Normal 3 3 2 4 2 8" xfId="27352"/>
    <cellStyle name="Normal 3 3 2 4 2 8 2" xfId="27353"/>
    <cellStyle name="Normal 3 3 2 4 2 9" xfId="27354"/>
    <cellStyle name="Normal 3 3 2 4 3" xfId="27355"/>
    <cellStyle name="Normal 3 3 2 4 3 2" xfId="27356"/>
    <cellStyle name="Normal 3 3 2 4 3 2 2" xfId="27357"/>
    <cellStyle name="Normal 3 3 2 4 3 2 2 2" xfId="27358"/>
    <cellStyle name="Normal 3 3 2 4 3 2 2 2 2" xfId="27359"/>
    <cellStyle name="Normal 3 3 2 4 3 2 2 2 2 2" xfId="27360"/>
    <cellStyle name="Normal 3 3 2 4 3 2 2 2 3" xfId="27361"/>
    <cellStyle name="Normal 3 3 2 4 3 2 2 3" xfId="27362"/>
    <cellStyle name="Normal 3 3 2 4 3 2 2 3 2" xfId="27363"/>
    <cellStyle name="Normal 3 3 2 4 3 2 2 4" xfId="27364"/>
    <cellStyle name="Normal 3 3 2 4 3 2 3" xfId="27365"/>
    <cellStyle name="Normal 3 3 2 4 3 2 3 2" xfId="27366"/>
    <cellStyle name="Normal 3 3 2 4 3 2 3 2 2" xfId="27367"/>
    <cellStyle name="Normal 3 3 2 4 3 2 3 3" xfId="27368"/>
    <cellStyle name="Normal 3 3 2 4 3 2 4" xfId="27369"/>
    <cellStyle name="Normal 3 3 2 4 3 2 4 2" xfId="27370"/>
    <cellStyle name="Normal 3 3 2 4 3 2 5" xfId="27371"/>
    <cellStyle name="Normal 3 3 2 4 3 3" xfId="27372"/>
    <cellStyle name="Normal 3 3 2 4 3 3 2" xfId="27373"/>
    <cellStyle name="Normal 3 3 2 4 3 3 2 2" xfId="27374"/>
    <cellStyle name="Normal 3 3 2 4 3 3 2 2 2" xfId="27375"/>
    <cellStyle name="Normal 3 3 2 4 3 3 2 3" xfId="27376"/>
    <cellStyle name="Normal 3 3 2 4 3 3 3" xfId="27377"/>
    <cellStyle name="Normal 3 3 2 4 3 3 3 2" xfId="27378"/>
    <cellStyle name="Normal 3 3 2 4 3 3 4" xfId="27379"/>
    <cellStyle name="Normal 3 3 2 4 3 4" xfId="27380"/>
    <cellStyle name="Normal 3 3 2 4 3 4 2" xfId="27381"/>
    <cellStyle name="Normal 3 3 2 4 3 4 2 2" xfId="27382"/>
    <cellStyle name="Normal 3 3 2 4 3 4 2 2 2" xfId="27383"/>
    <cellStyle name="Normal 3 3 2 4 3 4 2 3" xfId="27384"/>
    <cellStyle name="Normal 3 3 2 4 3 4 3" xfId="27385"/>
    <cellStyle name="Normal 3 3 2 4 3 4 3 2" xfId="27386"/>
    <cellStyle name="Normal 3 3 2 4 3 4 4" xfId="27387"/>
    <cellStyle name="Normal 3 3 2 4 3 5" xfId="27388"/>
    <cellStyle name="Normal 3 3 2 4 3 5 2" xfId="27389"/>
    <cellStyle name="Normal 3 3 2 4 3 5 2 2" xfId="27390"/>
    <cellStyle name="Normal 3 3 2 4 3 5 3" xfId="27391"/>
    <cellStyle name="Normal 3 3 2 4 3 6" xfId="27392"/>
    <cellStyle name="Normal 3 3 2 4 3 6 2" xfId="27393"/>
    <cellStyle name="Normal 3 3 2 4 3 7" xfId="27394"/>
    <cellStyle name="Normal 3 3 2 4 3 7 2" xfId="27395"/>
    <cellStyle name="Normal 3 3 2 4 3 8" xfId="27396"/>
    <cellStyle name="Normal 3 3 2 4 4" xfId="27397"/>
    <cellStyle name="Normal 3 3 2 4 4 2" xfId="27398"/>
    <cellStyle name="Normal 3 3 2 4 4 2 2" xfId="27399"/>
    <cellStyle name="Normal 3 3 2 4 4 2 2 2" xfId="27400"/>
    <cellStyle name="Normal 3 3 2 4 4 2 2 2 2" xfId="27401"/>
    <cellStyle name="Normal 3 3 2 4 4 2 2 3" xfId="27402"/>
    <cellStyle name="Normal 3 3 2 4 4 2 3" xfId="27403"/>
    <cellStyle name="Normal 3 3 2 4 4 2 3 2" xfId="27404"/>
    <cellStyle name="Normal 3 3 2 4 4 2 4" xfId="27405"/>
    <cellStyle name="Normal 3 3 2 4 4 3" xfId="27406"/>
    <cellStyle name="Normal 3 3 2 4 4 3 2" xfId="27407"/>
    <cellStyle name="Normal 3 3 2 4 4 3 2 2" xfId="27408"/>
    <cellStyle name="Normal 3 3 2 4 4 3 3" xfId="27409"/>
    <cellStyle name="Normal 3 3 2 4 4 4" xfId="27410"/>
    <cellStyle name="Normal 3 3 2 4 4 4 2" xfId="27411"/>
    <cellStyle name="Normal 3 3 2 4 4 5" xfId="27412"/>
    <cellStyle name="Normal 3 3 2 4 5" xfId="27413"/>
    <cellStyle name="Normal 3 3 2 4 5 2" xfId="27414"/>
    <cellStyle name="Normal 3 3 2 4 5 2 2" xfId="27415"/>
    <cellStyle name="Normal 3 3 2 4 5 2 2 2" xfId="27416"/>
    <cellStyle name="Normal 3 3 2 4 5 2 3" xfId="27417"/>
    <cellStyle name="Normal 3 3 2 4 5 3" xfId="27418"/>
    <cellStyle name="Normal 3 3 2 4 5 3 2" xfId="27419"/>
    <cellStyle name="Normal 3 3 2 4 5 4" xfId="27420"/>
    <cellStyle name="Normal 3 3 2 4 6" xfId="27421"/>
    <cellStyle name="Normal 3 3 2 4 6 2" xfId="27422"/>
    <cellStyle name="Normal 3 3 2 4 6 2 2" xfId="27423"/>
    <cellStyle name="Normal 3 3 2 4 6 2 2 2" xfId="27424"/>
    <cellStyle name="Normal 3 3 2 4 6 2 3" xfId="27425"/>
    <cellStyle name="Normal 3 3 2 4 6 3" xfId="27426"/>
    <cellStyle name="Normal 3 3 2 4 6 3 2" xfId="27427"/>
    <cellStyle name="Normal 3 3 2 4 6 4" xfId="27428"/>
    <cellStyle name="Normal 3 3 2 4 7" xfId="27429"/>
    <cellStyle name="Normal 3 3 2 4 7 2" xfId="27430"/>
    <cellStyle name="Normal 3 3 2 4 7 2 2" xfId="27431"/>
    <cellStyle name="Normal 3 3 2 4 7 3" xfId="27432"/>
    <cellStyle name="Normal 3 3 2 4 8" xfId="27433"/>
    <cellStyle name="Normal 3 3 2 4 8 2" xfId="27434"/>
    <cellStyle name="Normal 3 3 2 4 9" xfId="27435"/>
    <cellStyle name="Normal 3 3 2 4 9 2" xfId="27436"/>
    <cellStyle name="Normal 3 3 2 5" xfId="27437"/>
    <cellStyle name="Normal 3 3 2 5 10" xfId="27438"/>
    <cellStyle name="Normal 3 3 2 5 11" xfId="27439"/>
    <cellStyle name="Normal 3 3 2 5 2" xfId="27440"/>
    <cellStyle name="Normal 3 3 2 5 2 10" xfId="27441"/>
    <cellStyle name="Normal 3 3 2 5 2 2" xfId="27442"/>
    <cellStyle name="Normal 3 3 2 5 2 2 2" xfId="27443"/>
    <cellStyle name="Normal 3 3 2 5 2 2 2 2" xfId="27444"/>
    <cellStyle name="Normal 3 3 2 5 2 2 2 2 2" xfId="27445"/>
    <cellStyle name="Normal 3 3 2 5 2 2 2 2 2 2" xfId="27446"/>
    <cellStyle name="Normal 3 3 2 5 2 2 2 2 2 2 2" xfId="27447"/>
    <cellStyle name="Normal 3 3 2 5 2 2 2 2 2 3" xfId="27448"/>
    <cellStyle name="Normal 3 3 2 5 2 2 2 2 3" xfId="27449"/>
    <cellStyle name="Normal 3 3 2 5 2 2 2 2 3 2" xfId="27450"/>
    <cellStyle name="Normal 3 3 2 5 2 2 2 2 4" xfId="27451"/>
    <cellStyle name="Normal 3 3 2 5 2 2 2 3" xfId="27452"/>
    <cellStyle name="Normal 3 3 2 5 2 2 2 3 2" xfId="27453"/>
    <cellStyle name="Normal 3 3 2 5 2 2 2 3 2 2" xfId="27454"/>
    <cellStyle name="Normal 3 3 2 5 2 2 2 3 3" xfId="27455"/>
    <cellStyle name="Normal 3 3 2 5 2 2 2 4" xfId="27456"/>
    <cellStyle name="Normal 3 3 2 5 2 2 2 4 2" xfId="27457"/>
    <cellStyle name="Normal 3 3 2 5 2 2 2 5" xfId="27458"/>
    <cellStyle name="Normal 3 3 2 5 2 2 3" xfId="27459"/>
    <cellStyle name="Normal 3 3 2 5 2 2 3 2" xfId="27460"/>
    <cellStyle name="Normal 3 3 2 5 2 2 3 2 2" xfId="27461"/>
    <cellStyle name="Normal 3 3 2 5 2 2 3 2 2 2" xfId="27462"/>
    <cellStyle name="Normal 3 3 2 5 2 2 3 2 3" xfId="27463"/>
    <cellStyle name="Normal 3 3 2 5 2 2 3 3" xfId="27464"/>
    <cellStyle name="Normal 3 3 2 5 2 2 3 3 2" xfId="27465"/>
    <cellStyle name="Normal 3 3 2 5 2 2 3 4" xfId="27466"/>
    <cellStyle name="Normal 3 3 2 5 2 2 4" xfId="27467"/>
    <cellStyle name="Normal 3 3 2 5 2 2 4 2" xfId="27468"/>
    <cellStyle name="Normal 3 3 2 5 2 2 4 2 2" xfId="27469"/>
    <cellStyle name="Normal 3 3 2 5 2 2 4 2 2 2" xfId="27470"/>
    <cellStyle name="Normal 3 3 2 5 2 2 4 2 3" xfId="27471"/>
    <cellStyle name="Normal 3 3 2 5 2 2 4 3" xfId="27472"/>
    <cellStyle name="Normal 3 3 2 5 2 2 4 3 2" xfId="27473"/>
    <cellStyle name="Normal 3 3 2 5 2 2 4 4" xfId="27474"/>
    <cellStyle name="Normal 3 3 2 5 2 2 5" xfId="27475"/>
    <cellStyle name="Normal 3 3 2 5 2 2 5 2" xfId="27476"/>
    <cellStyle name="Normal 3 3 2 5 2 2 5 2 2" xfId="27477"/>
    <cellStyle name="Normal 3 3 2 5 2 2 5 3" xfId="27478"/>
    <cellStyle name="Normal 3 3 2 5 2 2 6" xfId="27479"/>
    <cellStyle name="Normal 3 3 2 5 2 2 6 2" xfId="27480"/>
    <cellStyle name="Normal 3 3 2 5 2 2 7" xfId="27481"/>
    <cellStyle name="Normal 3 3 2 5 2 2 7 2" xfId="27482"/>
    <cellStyle name="Normal 3 3 2 5 2 2 8" xfId="27483"/>
    <cellStyle name="Normal 3 3 2 5 2 3" xfId="27484"/>
    <cellStyle name="Normal 3 3 2 5 2 3 2" xfId="27485"/>
    <cellStyle name="Normal 3 3 2 5 2 3 2 2" xfId="27486"/>
    <cellStyle name="Normal 3 3 2 5 2 3 2 2 2" xfId="27487"/>
    <cellStyle name="Normal 3 3 2 5 2 3 2 2 2 2" xfId="27488"/>
    <cellStyle name="Normal 3 3 2 5 2 3 2 2 3" xfId="27489"/>
    <cellStyle name="Normal 3 3 2 5 2 3 2 3" xfId="27490"/>
    <cellStyle name="Normal 3 3 2 5 2 3 2 3 2" xfId="27491"/>
    <cellStyle name="Normal 3 3 2 5 2 3 2 4" xfId="27492"/>
    <cellStyle name="Normal 3 3 2 5 2 3 3" xfId="27493"/>
    <cellStyle name="Normal 3 3 2 5 2 3 3 2" xfId="27494"/>
    <cellStyle name="Normal 3 3 2 5 2 3 3 2 2" xfId="27495"/>
    <cellStyle name="Normal 3 3 2 5 2 3 3 3" xfId="27496"/>
    <cellStyle name="Normal 3 3 2 5 2 3 4" xfId="27497"/>
    <cellStyle name="Normal 3 3 2 5 2 3 4 2" xfId="27498"/>
    <cellStyle name="Normal 3 3 2 5 2 3 5" xfId="27499"/>
    <cellStyle name="Normal 3 3 2 5 2 4" xfId="27500"/>
    <cellStyle name="Normal 3 3 2 5 2 4 2" xfId="27501"/>
    <cellStyle name="Normal 3 3 2 5 2 4 2 2" xfId="27502"/>
    <cellStyle name="Normal 3 3 2 5 2 4 2 2 2" xfId="27503"/>
    <cellStyle name="Normal 3 3 2 5 2 4 2 3" xfId="27504"/>
    <cellStyle name="Normal 3 3 2 5 2 4 3" xfId="27505"/>
    <cellStyle name="Normal 3 3 2 5 2 4 3 2" xfId="27506"/>
    <cellStyle name="Normal 3 3 2 5 2 4 4" xfId="27507"/>
    <cellStyle name="Normal 3 3 2 5 2 5" xfId="27508"/>
    <cellStyle name="Normal 3 3 2 5 2 5 2" xfId="27509"/>
    <cellStyle name="Normal 3 3 2 5 2 5 2 2" xfId="27510"/>
    <cellStyle name="Normal 3 3 2 5 2 5 2 2 2" xfId="27511"/>
    <cellStyle name="Normal 3 3 2 5 2 5 2 3" xfId="27512"/>
    <cellStyle name="Normal 3 3 2 5 2 5 3" xfId="27513"/>
    <cellStyle name="Normal 3 3 2 5 2 5 3 2" xfId="27514"/>
    <cellStyle name="Normal 3 3 2 5 2 5 4" xfId="27515"/>
    <cellStyle name="Normal 3 3 2 5 2 6" xfId="27516"/>
    <cellStyle name="Normal 3 3 2 5 2 6 2" xfId="27517"/>
    <cellStyle name="Normal 3 3 2 5 2 6 2 2" xfId="27518"/>
    <cellStyle name="Normal 3 3 2 5 2 6 3" xfId="27519"/>
    <cellStyle name="Normal 3 3 2 5 2 7" xfId="27520"/>
    <cellStyle name="Normal 3 3 2 5 2 7 2" xfId="27521"/>
    <cellStyle name="Normal 3 3 2 5 2 8" xfId="27522"/>
    <cellStyle name="Normal 3 3 2 5 2 8 2" xfId="27523"/>
    <cellStyle name="Normal 3 3 2 5 2 9" xfId="27524"/>
    <cellStyle name="Normal 3 3 2 5 3" xfId="27525"/>
    <cellStyle name="Normal 3 3 2 5 3 2" xfId="27526"/>
    <cellStyle name="Normal 3 3 2 5 3 2 2" xfId="27527"/>
    <cellStyle name="Normal 3 3 2 5 3 2 2 2" xfId="27528"/>
    <cellStyle name="Normal 3 3 2 5 3 2 2 2 2" xfId="27529"/>
    <cellStyle name="Normal 3 3 2 5 3 2 2 2 2 2" xfId="27530"/>
    <cellStyle name="Normal 3 3 2 5 3 2 2 2 3" xfId="27531"/>
    <cellStyle name="Normal 3 3 2 5 3 2 2 3" xfId="27532"/>
    <cellStyle name="Normal 3 3 2 5 3 2 2 3 2" xfId="27533"/>
    <cellStyle name="Normal 3 3 2 5 3 2 2 4" xfId="27534"/>
    <cellStyle name="Normal 3 3 2 5 3 2 3" xfId="27535"/>
    <cellStyle name="Normal 3 3 2 5 3 2 3 2" xfId="27536"/>
    <cellStyle name="Normal 3 3 2 5 3 2 3 2 2" xfId="27537"/>
    <cellStyle name="Normal 3 3 2 5 3 2 3 3" xfId="27538"/>
    <cellStyle name="Normal 3 3 2 5 3 2 4" xfId="27539"/>
    <cellStyle name="Normal 3 3 2 5 3 2 4 2" xfId="27540"/>
    <cellStyle name="Normal 3 3 2 5 3 2 5" xfId="27541"/>
    <cellStyle name="Normal 3 3 2 5 3 3" xfId="27542"/>
    <cellStyle name="Normal 3 3 2 5 3 3 2" xfId="27543"/>
    <cellStyle name="Normal 3 3 2 5 3 3 2 2" xfId="27544"/>
    <cellStyle name="Normal 3 3 2 5 3 3 2 2 2" xfId="27545"/>
    <cellStyle name="Normal 3 3 2 5 3 3 2 3" xfId="27546"/>
    <cellStyle name="Normal 3 3 2 5 3 3 3" xfId="27547"/>
    <cellStyle name="Normal 3 3 2 5 3 3 3 2" xfId="27548"/>
    <cellStyle name="Normal 3 3 2 5 3 3 4" xfId="27549"/>
    <cellStyle name="Normal 3 3 2 5 3 4" xfId="27550"/>
    <cellStyle name="Normal 3 3 2 5 3 4 2" xfId="27551"/>
    <cellStyle name="Normal 3 3 2 5 3 4 2 2" xfId="27552"/>
    <cellStyle name="Normal 3 3 2 5 3 4 2 2 2" xfId="27553"/>
    <cellStyle name="Normal 3 3 2 5 3 4 2 3" xfId="27554"/>
    <cellStyle name="Normal 3 3 2 5 3 4 3" xfId="27555"/>
    <cellStyle name="Normal 3 3 2 5 3 4 3 2" xfId="27556"/>
    <cellStyle name="Normal 3 3 2 5 3 4 4" xfId="27557"/>
    <cellStyle name="Normal 3 3 2 5 3 5" xfId="27558"/>
    <cellStyle name="Normal 3 3 2 5 3 5 2" xfId="27559"/>
    <cellStyle name="Normal 3 3 2 5 3 5 2 2" xfId="27560"/>
    <cellStyle name="Normal 3 3 2 5 3 5 3" xfId="27561"/>
    <cellStyle name="Normal 3 3 2 5 3 6" xfId="27562"/>
    <cellStyle name="Normal 3 3 2 5 3 6 2" xfId="27563"/>
    <cellStyle name="Normal 3 3 2 5 3 7" xfId="27564"/>
    <cellStyle name="Normal 3 3 2 5 3 7 2" xfId="27565"/>
    <cellStyle name="Normal 3 3 2 5 3 8" xfId="27566"/>
    <cellStyle name="Normal 3 3 2 5 4" xfId="27567"/>
    <cellStyle name="Normal 3 3 2 5 4 2" xfId="27568"/>
    <cellStyle name="Normal 3 3 2 5 4 2 2" xfId="27569"/>
    <cellStyle name="Normal 3 3 2 5 4 2 2 2" xfId="27570"/>
    <cellStyle name="Normal 3 3 2 5 4 2 2 2 2" xfId="27571"/>
    <cellStyle name="Normal 3 3 2 5 4 2 2 3" xfId="27572"/>
    <cellStyle name="Normal 3 3 2 5 4 2 3" xfId="27573"/>
    <cellStyle name="Normal 3 3 2 5 4 2 3 2" xfId="27574"/>
    <cellStyle name="Normal 3 3 2 5 4 2 4" xfId="27575"/>
    <cellStyle name="Normal 3 3 2 5 4 3" xfId="27576"/>
    <cellStyle name="Normal 3 3 2 5 4 3 2" xfId="27577"/>
    <cellStyle name="Normal 3 3 2 5 4 3 2 2" xfId="27578"/>
    <cellStyle name="Normal 3 3 2 5 4 3 3" xfId="27579"/>
    <cellStyle name="Normal 3 3 2 5 4 4" xfId="27580"/>
    <cellStyle name="Normal 3 3 2 5 4 4 2" xfId="27581"/>
    <cellStyle name="Normal 3 3 2 5 4 5" xfId="27582"/>
    <cellStyle name="Normal 3 3 2 5 5" xfId="27583"/>
    <cellStyle name="Normal 3 3 2 5 5 2" xfId="27584"/>
    <cellStyle name="Normal 3 3 2 5 5 2 2" xfId="27585"/>
    <cellStyle name="Normal 3 3 2 5 5 2 2 2" xfId="27586"/>
    <cellStyle name="Normal 3 3 2 5 5 2 3" xfId="27587"/>
    <cellStyle name="Normal 3 3 2 5 5 3" xfId="27588"/>
    <cellStyle name="Normal 3 3 2 5 5 3 2" xfId="27589"/>
    <cellStyle name="Normal 3 3 2 5 5 4" xfId="27590"/>
    <cellStyle name="Normal 3 3 2 5 6" xfId="27591"/>
    <cellStyle name="Normal 3 3 2 5 6 2" xfId="27592"/>
    <cellStyle name="Normal 3 3 2 5 6 2 2" xfId="27593"/>
    <cellStyle name="Normal 3 3 2 5 6 2 2 2" xfId="27594"/>
    <cellStyle name="Normal 3 3 2 5 6 2 3" xfId="27595"/>
    <cellStyle name="Normal 3 3 2 5 6 3" xfId="27596"/>
    <cellStyle name="Normal 3 3 2 5 6 3 2" xfId="27597"/>
    <cellStyle name="Normal 3 3 2 5 6 4" xfId="27598"/>
    <cellStyle name="Normal 3 3 2 5 7" xfId="27599"/>
    <cellStyle name="Normal 3 3 2 5 7 2" xfId="27600"/>
    <cellStyle name="Normal 3 3 2 5 7 2 2" xfId="27601"/>
    <cellStyle name="Normal 3 3 2 5 7 3" xfId="27602"/>
    <cellStyle name="Normal 3 3 2 5 8" xfId="27603"/>
    <cellStyle name="Normal 3 3 2 5 8 2" xfId="27604"/>
    <cellStyle name="Normal 3 3 2 5 9" xfId="27605"/>
    <cellStyle name="Normal 3 3 2 5 9 2" xfId="27606"/>
    <cellStyle name="Normal 3 3 2 6" xfId="27607"/>
    <cellStyle name="Normal 3 3 2 6 10" xfId="27608"/>
    <cellStyle name="Normal 3 3 2 6 11" xfId="27609"/>
    <cellStyle name="Normal 3 3 2 6 2" xfId="27610"/>
    <cellStyle name="Normal 3 3 2 6 2 2" xfId="27611"/>
    <cellStyle name="Normal 3 3 2 6 2 2 2" xfId="27612"/>
    <cellStyle name="Normal 3 3 2 6 2 2 2 2" xfId="27613"/>
    <cellStyle name="Normal 3 3 2 6 2 2 2 2 2" xfId="27614"/>
    <cellStyle name="Normal 3 3 2 6 2 2 2 2 2 2" xfId="27615"/>
    <cellStyle name="Normal 3 3 2 6 2 2 2 2 2 2 2" xfId="27616"/>
    <cellStyle name="Normal 3 3 2 6 2 2 2 2 2 3" xfId="27617"/>
    <cellStyle name="Normal 3 3 2 6 2 2 2 2 3" xfId="27618"/>
    <cellStyle name="Normal 3 3 2 6 2 2 2 2 3 2" xfId="27619"/>
    <cellStyle name="Normal 3 3 2 6 2 2 2 2 4" xfId="27620"/>
    <cellStyle name="Normal 3 3 2 6 2 2 2 3" xfId="27621"/>
    <cellStyle name="Normal 3 3 2 6 2 2 2 3 2" xfId="27622"/>
    <cellStyle name="Normal 3 3 2 6 2 2 2 3 2 2" xfId="27623"/>
    <cellStyle name="Normal 3 3 2 6 2 2 2 3 3" xfId="27624"/>
    <cellStyle name="Normal 3 3 2 6 2 2 2 4" xfId="27625"/>
    <cellStyle name="Normal 3 3 2 6 2 2 2 4 2" xfId="27626"/>
    <cellStyle name="Normal 3 3 2 6 2 2 2 5" xfId="27627"/>
    <cellStyle name="Normal 3 3 2 6 2 2 3" xfId="27628"/>
    <cellStyle name="Normal 3 3 2 6 2 2 3 2" xfId="27629"/>
    <cellStyle name="Normal 3 3 2 6 2 2 3 2 2" xfId="27630"/>
    <cellStyle name="Normal 3 3 2 6 2 2 3 2 2 2" xfId="27631"/>
    <cellStyle name="Normal 3 3 2 6 2 2 3 2 3" xfId="27632"/>
    <cellStyle name="Normal 3 3 2 6 2 2 3 3" xfId="27633"/>
    <cellStyle name="Normal 3 3 2 6 2 2 3 3 2" xfId="27634"/>
    <cellStyle name="Normal 3 3 2 6 2 2 3 4" xfId="27635"/>
    <cellStyle name="Normal 3 3 2 6 2 2 4" xfId="27636"/>
    <cellStyle name="Normal 3 3 2 6 2 2 4 2" xfId="27637"/>
    <cellStyle name="Normal 3 3 2 6 2 2 4 2 2" xfId="27638"/>
    <cellStyle name="Normal 3 3 2 6 2 2 4 2 2 2" xfId="27639"/>
    <cellStyle name="Normal 3 3 2 6 2 2 4 2 3" xfId="27640"/>
    <cellStyle name="Normal 3 3 2 6 2 2 4 3" xfId="27641"/>
    <cellStyle name="Normal 3 3 2 6 2 2 4 3 2" xfId="27642"/>
    <cellStyle name="Normal 3 3 2 6 2 2 4 4" xfId="27643"/>
    <cellStyle name="Normal 3 3 2 6 2 2 5" xfId="27644"/>
    <cellStyle name="Normal 3 3 2 6 2 2 5 2" xfId="27645"/>
    <cellStyle name="Normal 3 3 2 6 2 2 5 2 2" xfId="27646"/>
    <cellStyle name="Normal 3 3 2 6 2 2 5 3" xfId="27647"/>
    <cellStyle name="Normal 3 3 2 6 2 2 6" xfId="27648"/>
    <cellStyle name="Normal 3 3 2 6 2 2 6 2" xfId="27649"/>
    <cellStyle name="Normal 3 3 2 6 2 2 7" xfId="27650"/>
    <cellStyle name="Normal 3 3 2 6 2 2 7 2" xfId="27651"/>
    <cellStyle name="Normal 3 3 2 6 2 2 8" xfId="27652"/>
    <cellStyle name="Normal 3 3 2 6 2 3" xfId="27653"/>
    <cellStyle name="Normal 3 3 2 6 2 3 2" xfId="27654"/>
    <cellStyle name="Normal 3 3 2 6 2 3 2 2" xfId="27655"/>
    <cellStyle name="Normal 3 3 2 6 2 3 2 2 2" xfId="27656"/>
    <cellStyle name="Normal 3 3 2 6 2 3 2 2 2 2" xfId="27657"/>
    <cellStyle name="Normal 3 3 2 6 2 3 2 2 3" xfId="27658"/>
    <cellStyle name="Normal 3 3 2 6 2 3 2 3" xfId="27659"/>
    <cellStyle name="Normal 3 3 2 6 2 3 2 3 2" xfId="27660"/>
    <cellStyle name="Normal 3 3 2 6 2 3 2 4" xfId="27661"/>
    <cellStyle name="Normal 3 3 2 6 2 3 3" xfId="27662"/>
    <cellStyle name="Normal 3 3 2 6 2 3 3 2" xfId="27663"/>
    <cellStyle name="Normal 3 3 2 6 2 3 3 2 2" xfId="27664"/>
    <cellStyle name="Normal 3 3 2 6 2 3 3 3" xfId="27665"/>
    <cellStyle name="Normal 3 3 2 6 2 3 4" xfId="27666"/>
    <cellStyle name="Normal 3 3 2 6 2 3 4 2" xfId="27667"/>
    <cellStyle name="Normal 3 3 2 6 2 3 5" xfId="27668"/>
    <cellStyle name="Normal 3 3 2 6 2 4" xfId="27669"/>
    <cellStyle name="Normal 3 3 2 6 2 4 2" xfId="27670"/>
    <cellStyle name="Normal 3 3 2 6 2 4 2 2" xfId="27671"/>
    <cellStyle name="Normal 3 3 2 6 2 4 2 2 2" xfId="27672"/>
    <cellStyle name="Normal 3 3 2 6 2 4 2 3" xfId="27673"/>
    <cellStyle name="Normal 3 3 2 6 2 4 3" xfId="27674"/>
    <cellStyle name="Normal 3 3 2 6 2 4 3 2" xfId="27675"/>
    <cellStyle name="Normal 3 3 2 6 2 4 4" xfId="27676"/>
    <cellStyle name="Normal 3 3 2 6 2 5" xfId="27677"/>
    <cellStyle name="Normal 3 3 2 6 2 5 2" xfId="27678"/>
    <cellStyle name="Normal 3 3 2 6 2 5 2 2" xfId="27679"/>
    <cellStyle name="Normal 3 3 2 6 2 5 2 2 2" xfId="27680"/>
    <cellStyle name="Normal 3 3 2 6 2 5 2 3" xfId="27681"/>
    <cellStyle name="Normal 3 3 2 6 2 5 3" xfId="27682"/>
    <cellStyle name="Normal 3 3 2 6 2 5 3 2" xfId="27683"/>
    <cellStyle name="Normal 3 3 2 6 2 5 4" xfId="27684"/>
    <cellStyle name="Normal 3 3 2 6 2 6" xfId="27685"/>
    <cellStyle name="Normal 3 3 2 6 2 6 2" xfId="27686"/>
    <cellStyle name="Normal 3 3 2 6 2 6 2 2" xfId="27687"/>
    <cellStyle name="Normal 3 3 2 6 2 6 3" xfId="27688"/>
    <cellStyle name="Normal 3 3 2 6 2 7" xfId="27689"/>
    <cellStyle name="Normal 3 3 2 6 2 7 2" xfId="27690"/>
    <cellStyle name="Normal 3 3 2 6 2 8" xfId="27691"/>
    <cellStyle name="Normal 3 3 2 6 2 8 2" xfId="27692"/>
    <cellStyle name="Normal 3 3 2 6 2 9" xfId="27693"/>
    <cellStyle name="Normal 3 3 2 6 3" xfId="27694"/>
    <cellStyle name="Normal 3 3 2 6 3 2" xfId="27695"/>
    <cellStyle name="Normal 3 3 2 6 3 2 2" xfId="27696"/>
    <cellStyle name="Normal 3 3 2 6 3 2 2 2" xfId="27697"/>
    <cellStyle name="Normal 3 3 2 6 3 2 2 2 2" xfId="27698"/>
    <cellStyle name="Normal 3 3 2 6 3 2 2 2 2 2" xfId="27699"/>
    <cellStyle name="Normal 3 3 2 6 3 2 2 2 3" xfId="27700"/>
    <cellStyle name="Normal 3 3 2 6 3 2 2 3" xfId="27701"/>
    <cellStyle name="Normal 3 3 2 6 3 2 2 3 2" xfId="27702"/>
    <cellStyle name="Normal 3 3 2 6 3 2 2 4" xfId="27703"/>
    <cellStyle name="Normal 3 3 2 6 3 2 3" xfId="27704"/>
    <cellStyle name="Normal 3 3 2 6 3 2 3 2" xfId="27705"/>
    <cellStyle name="Normal 3 3 2 6 3 2 3 2 2" xfId="27706"/>
    <cellStyle name="Normal 3 3 2 6 3 2 3 3" xfId="27707"/>
    <cellStyle name="Normal 3 3 2 6 3 2 4" xfId="27708"/>
    <cellStyle name="Normal 3 3 2 6 3 2 4 2" xfId="27709"/>
    <cellStyle name="Normal 3 3 2 6 3 2 5" xfId="27710"/>
    <cellStyle name="Normal 3 3 2 6 3 3" xfId="27711"/>
    <cellStyle name="Normal 3 3 2 6 3 3 2" xfId="27712"/>
    <cellStyle name="Normal 3 3 2 6 3 3 2 2" xfId="27713"/>
    <cellStyle name="Normal 3 3 2 6 3 3 2 2 2" xfId="27714"/>
    <cellStyle name="Normal 3 3 2 6 3 3 2 3" xfId="27715"/>
    <cellStyle name="Normal 3 3 2 6 3 3 3" xfId="27716"/>
    <cellStyle name="Normal 3 3 2 6 3 3 3 2" xfId="27717"/>
    <cellStyle name="Normal 3 3 2 6 3 3 4" xfId="27718"/>
    <cellStyle name="Normal 3 3 2 6 3 4" xfId="27719"/>
    <cellStyle name="Normal 3 3 2 6 3 4 2" xfId="27720"/>
    <cellStyle name="Normal 3 3 2 6 3 4 2 2" xfId="27721"/>
    <cellStyle name="Normal 3 3 2 6 3 4 2 2 2" xfId="27722"/>
    <cellStyle name="Normal 3 3 2 6 3 4 2 3" xfId="27723"/>
    <cellStyle name="Normal 3 3 2 6 3 4 3" xfId="27724"/>
    <cellStyle name="Normal 3 3 2 6 3 4 3 2" xfId="27725"/>
    <cellStyle name="Normal 3 3 2 6 3 4 4" xfId="27726"/>
    <cellStyle name="Normal 3 3 2 6 3 5" xfId="27727"/>
    <cellStyle name="Normal 3 3 2 6 3 5 2" xfId="27728"/>
    <cellStyle name="Normal 3 3 2 6 3 5 2 2" xfId="27729"/>
    <cellStyle name="Normal 3 3 2 6 3 5 3" xfId="27730"/>
    <cellStyle name="Normal 3 3 2 6 3 6" xfId="27731"/>
    <cellStyle name="Normal 3 3 2 6 3 6 2" xfId="27732"/>
    <cellStyle name="Normal 3 3 2 6 3 7" xfId="27733"/>
    <cellStyle name="Normal 3 3 2 6 3 7 2" xfId="27734"/>
    <cellStyle name="Normal 3 3 2 6 3 8" xfId="27735"/>
    <cellStyle name="Normal 3 3 2 6 4" xfId="27736"/>
    <cellStyle name="Normal 3 3 2 6 4 2" xfId="27737"/>
    <cellStyle name="Normal 3 3 2 6 4 2 2" xfId="27738"/>
    <cellStyle name="Normal 3 3 2 6 4 2 2 2" xfId="27739"/>
    <cellStyle name="Normal 3 3 2 6 4 2 2 2 2" xfId="27740"/>
    <cellStyle name="Normal 3 3 2 6 4 2 2 3" xfId="27741"/>
    <cellStyle name="Normal 3 3 2 6 4 2 3" xfId="27742"/>
    <cellStyle name="Normal 3 3 2 6 4 2 3 2" xfId="27743"/>
    <cellStyle name="Normal 3 3 2 6 4 2 4" xfId="27744"/>
    <cellStyle name="Normal 3 3 2 6 4 3" xfId="27745"/>
    <cellStyle name="Normal 3 3 2 6 4 3 2" xfId="27746"/>
    <cellStyle name="Normal 3 3 2 6 4 3 2 2" xfId="27747"/>
    <cellStyle name="Normal 3 3 2 6 4 3 3" xfId="27748"/>
    <cellStyle name="Normal 3 3 2 6 4 4" xfId="27749"/>
    <cellStyle name="Normal 3 3 2 6 4 4 2" xfId="27750"/>
    <cellStyle name="Normal 3 3 2 6 4 5" xfId="27751"/>
    <cellStyle name="Normal 3 3 2 6 5" xfId="27752"/>
    <cellStyle name="Normal 3 3 2 6 5 2" xfId="27753"/>
    <cellStyle name="Normal 3 3 2 6 5 2 2" xfId="27754"/>
    <cellStyle name="Normal 3 3 2 6 5 2 2 2" xfId="27755"/>
    <cellStyle name="Normal 3 3 2 6 5 2 3" xfId="27756"/>
    <cellStyle name="Normal 3 3 2 6 5 3" xfId="27757"/>
    <cellStyle name="Normal 3 3 2 6 5 3 2" xfId="27758"/>
    <cellStyle name="Normal 3 3 2 6 5 4" xfId="27759"/>
    <cellStyle name="Normal 3 3 2 6 6" xfId="27760"/>
    <cellStyle name="Normal 3 3 2 6 6 2" xfId="27761"/>
    <cellStyle name="Normal 3 3 2 6 6 2 2" xfId="27762"/>
    <cellStyle name="Normal 3 3 2 6 6 2 2 2" xfId="27763"/>
    <cellStyle name="Normal 3 3 2 6 6 2 3" xfId="27764"/>
    <cellStyle name="Normal 3 3 2 6 6 3" xfId="27765"/>
    <cellStyle name="Normal 3 3 2 6 6 3 2" xfId="27766"/>
    <cellStyle name="Normal 3 3 2 6 6 4" xfId="27767"/>
    <cellStyle name="Normal 3 3 2 6 7" xfId="27768"/>
    <cellStyle name="Normal 3 3 2 6 7 2" xfId="27769"/>
    <cellStyle name="Normal 3 3 2 6 7 2 2" xfId="27770"/>
    <cellStyle name="Normal 3 3 2 6 7 3" xfId="27771"/>
    <cellStyle name="Normal 3 3 2 6 8" xfId="27772"/>
    <cellStyle name="Normal 3 3 2 6 8 2" xfId="27773"/>
    <cellStyle name="Normal 3 3 2 6 9" xfId="27774"/>
    <cellStyle name="Normal 3 3 2 6 9 2" xfId="27775"/>
    <cellStyle name="Normal 3 3 2 7" xfId="27776"/>
    <cellStyle name="Normal 3 3 2 7 2" xfId="27777"/>
    <cellStyle name="Normal 3 3 2 7 2 2" xfId="27778"/>
    <cellStyle name="Normal 3 3 2 7 2 2 2" xfId="27779"/>
    <cellStyle name="Normal 3 3 2 7 2 2 2 2" xfId="27780"/>
    <cellStyle name="Normal 3 3 2 7 2 2 2 2 2" xfId="27781"/>
    <cellStyle name="Normal 3 3 2 7 2 2 2 2 2 2" xfId="27782"/>
    <cellStyle name="Normal 3 3 2 7 2 2 2 2 3" xfId="27783"/>
    <cellStyle name="Normal 3 3 2 7 2 2 2 3" xfId="27784"/>
    <cellStyle name="Normal 3 3 2 7 2 2 2 3 2" xfId="27785"/>
    <cellStyle name="Normal 3 3 2 7 2 2 2 4" xfId="27786"/>
    <cellStyle name="Normal 3 3 2 7 2 2 3" xfId="27787"/>
    <cellStyle name="Normal 3 3 2 7 2 2 3 2" xfId="27788"/>
    <cellStyle name="Normal 3 3 2 7 2 2 3 2 2" xfId="27789"/>
    <cellStyle name="Normal 3 3 2 7 2 2 3 3" xfId="27790"/>
    <cellStyle name="Normal 3 3 2 7 2 2 4" xfId="27791"/>
    <cellStyle name="Normal 3 3 2 7 2 2 4 2" xfId="27792"/>
    <cellStyle name="Normal 3 3 2 7 2 2 5" xfId="27793"/>
    <cellStyle name="Normal 3 3 2 7 2 3" xfId="27794"/>
    <cellStyle name="Normal 3 3 2 7 2 3 2" xfId="27795"/>
    <cellStyle name="Normal 3 3 2 7 2 3 2 2" xfId="27796"/>
    <cellStyle name="Normal 3 3 2 7 2 3 2 2 2" xfId="27797"/>
    <cellStyle name="Normal 3 3 2 7 2 3 2 3" xfId="27798"/>
    <cellStyle name="Normal 3 3 2 7 2 3 3" xfId="27799"/>
    <cellStyle name="Normal 3 3 2 7 2 3 3 2" xfId="27800"/>
    <cellStyle name="Normal 3 3 2 7 2 3 4" xfId="27801"/>
    <cellStyle name="Normal 3 3 2 7 2 4" xfId="27802"/>
    <cellStyle name="Normal 3 3 2 7 2 4 2" xfId="27803"/>
    <cellStyle name="Normal 3 3 2 7 2 4 2 2" xfId="27804"/>
    <cellStyle name="Normal 3 3 2 7 2 4 2 2 2" xfId="27805"/>
    <cellStyle name="Normal 3 3 2 7 2 4 2 3" xfId="27806"/>
    <cellStyle name="Normal 3 3 2 7 2 4 3" xfId="27807"/>
    <cellStyle name="Normal 3 3 2 7 2 4 3 2" xfId="27808"/>
    <cellStyle name="Normal 3 3 2 7 2 4 4" xfId="27809"/>
    <cellStyle name="Normal 3 3 2 7 2 5" xfId="27810"/>
    <cellStyle name="Normal 3 3 2 7 2 5 2" xfId="27811"/>
    <cellStyle name="Normal 3 3 2 7 2 5 2 2" xfId="27812"/>
    <cellStyle name="Normal 3 3 2 7 2 5 3" xfId="27813"/>
    <cellStyle name="Normal 3 3 2 7 2 6" xfId="27814"/>
    <cellStyle name="Normal 3 3 2 7 2 6 2" xfId="27815"/>
    <cellStyle name="Normal 3 3 2 7 2 7" xfId="27816"/>
    <cellStyle name="Normal 3 3 2 7 2 7 2" xfId="27817"/>
    <cellStyle name="Normal 3 3 2 7 2 8" xfId="27818"/>
    <cellStyle name="Normal 3 3 2 7 3" xfId="27819"/>
    <cellStyle name="Normal 3 3 2 7 3 2" xfId="27820"/>
    <cellStyle name="Normal 3 3 2 7 3 2 2" xfId="27821"/>
    <cellStyle name="Normal 3 3 2 7 3 2 2 2" xfId="27822"/>
    <cellStyle name="Normal 3 3 2 7 3 2 2 2 2" xfId="27823"/>
    <cellStyle name="Normal 3 3 2 7 3 2 2 3" xfId="27824"/>
    <cellStyle name="Normal 3 3 2 7 3 2 3" xfId="27825"/>
    <cellStyle name="Normal 3 3 2 7 3 2 3 2" xfId="27826"/>
    <cellStyle name="Normal 3 3 2 7 3 2 4" xfId="27827"/>
    <cellStyle name="Normal 3 3 2 7 3 3" xfId="27828"/>
    <cellStyle name="Normal 3 3 2 7 3 3 2" xfId="27829"/>
    <cellStyle name="Normal 3 3 2 7 3 3 2 2" xfId="27830"/>
    <cellStyle name="Normal 3 3 2 7 3 3 3" xfId="27831"/>
    <cellStyle name="Normal 3 3 2 7 3 4" xfId="27832"/>
    <cellStyle name="Normal 3 3 2 7 3 4 2" xfId="27833"/>
    <cellStyle name="Normal 3 3 2 7 3 5" xfId="27834"/>
    <cellStyle name="Normal 3 3 2 7 4" xfId="27835"/>
    <cellStyle name="Normal 3 3 2 7 4 2" xfId="27836"/>
    <cellStyle name="Normal 3 3 2 7 4 2 2" xfId="27837"/>
    <cellStyle name="Normal 3 3 2 7 4 2 2 2" xfId="27838"/>
    <cellStyle name="Normal 3 3 2 7 4 2 3" xfId="27839"/>
    <cellStyle name="Normal 3 3 2 7 4 3" xfId="27840"/>
    <cellStyle name="Normal 3 3 2 7 4 3 2" xfId="27841"/>
    <cellStyle name="Normal 3 3 2 7 4 4" xfId="27842"/>
    <cellStyle name="Normal 3 3 2 7 5" xfId="27843"/>
    <cellStyle name="Normal 3 3 2 7 5 2" xfId="27844"/>
    <cellStyle name="Normal 3 3 2 7 5 2 2" xfId="27845"/>
    <cellStyle name="Normal 3 3 2 7 5 2 2 2" xfId="27846"/>
    <cellStyle name="Normal 3 3 2 7 5 2 3" xfId="27847"/>
    <cellStyle name="Normal 3 3 2 7 5 3" xfId="27848"/>
    <cellStyle name="Normal 3 3 2 7 5 3 2" xfId="27849"/>
    <cellStyle name="Normal 3 3 2 7 5 4" xfId="27850"/>
    <cellStyle name="Normal 3 3 2 7 6" xfId="27851"/>
    <cellStyle name="Normal 3 3 2 7 6 2" xfId="27852"/>
    <cellStyle name="Normal 3 3 2 7 6 2 2" xfId="27853"/>
    <cellStyle name="Normal 3 3 2 7 6 3" xfId="27854"/>
    <cellStyle name="Normal 3 3 2 7 7" xfId="27855"/>
    <cellStyle name="Normal 3 3 2 7 7 2" xfId="27856"/>
    <cellStyle name="Normal 3 3 2 7 8" xfId="27857"/>
    <cellStyle name="Normal 3 3 2 7 8 2" xfId="27858"/>
    <cellStyle name="Normal 3 3 2 7 9" xfId="27859"/>
    <cellStyle name="Normal 3 3 2 8" xfId="27860"/>
    <cellStyle name="Normal 3 3 2 8 2" xfId="27861"/>
    <cellStyle name="Normal 3 3 2 8 2 2" xfId="27862"/>
    <cellStyle name="Normal 3 3 2 8 2 2 2" xfId="27863"/>
    <cellStyle name="Normal 3 3 2 8 2 2 2 2" xfId="27864"/>
    <cellStyle name="Normal 3 3 2 8 2 2 2 2 2" xfId="27865"/>
    <cellStyle name="Normal 3 3 2 8 2 2 2 3" xfId="27866"/>
    <cellStyle name="Normal 3 3 2 8 2 2 3" xfId="27867"/>
    <cellStyle name="Normal 3 3 2 8 2 2 3 2" xfId="27868"/>
    <cellStyle name="Normal 3 3 2 8 2 2 4" xfId="27869"/>
    <cellStyle name="Normal 3 3 2 8 2 3" xfId="27870"/>
    <cellStyle name="Normal 3 3 2 8 2 3 2" xfId="27871"/>
    <cellStyle name="Normal 3 3 2 8 2 3 2 2" xfId="27872"/>
    <cellStyle name="Normal 3 3 2 8 2 3 3" xfId="27873"/>
    <cellStyle name="Normal 3 3 2 8 2 4" xfId="27874"/>
    <cellStyle name="Normal 3 3 2 8 2 4 2" xfId="27875"/>
    <cellStyle name="Normal 3 3 2 8 2 5" xfId="27876"/>
    <cellStyle name="Normal 3 3 2 8 3" xfId="27877"/>
    <cellStyle name="Normal 3 3 2 8 3 2" xfId="27878"/>
    <cellStyle name="Normal 3 3 2 8 3 2 2" xfId="27879"/>
    <cellStyle name="Normal 3 3 2 8 3 2 2 2" xfId="27880"/>
    <cellStyle name="Normal 3 3 2 8 3 2 3" xfId="27881"/>
    <cellStyle name="Normal 3 3 2 8 3 3" xfId="27882"/>
    <cellStyle name="Normal 3 3 2 8 3 3 2" xfId="27883"/>
    <cellStyle name="Normal 3 3 2 8 3 4" xfId="27884"/>
    <cellStyle name="Normal 3 3 2 8 4" xfId="27885"/>
    <cellStyle name="Normal 3 3 2 8 4 2" xfId="27886"/>
    <cellStyle name="Normal 3 3 2 8 4 2 2" xfId="27887"/>
    <cellStyle name="Normal 3 3 2 8 4 2 2 2" xfId="27888"/>
    <cellStyle name="Normal 3 3 2 8 4 2 3" xfId="27889"/>
    <cellStyle name="Normal 3 3 2 8 4 3" xfId="27890"/>
    <cellStyle name="Normal 3 3 2 8 4 3 2" xfId="27891"/>
    <cellStyle name="Normal 3 3 2 8 4 4" xfId="27892"/>
    <cellStyle name="Normal 3 3 2 8 5" xfId="27893"/>
    <cellStyle name="Normal 3 3 2 8 5 2" xfId="27894"/>
    <cellStyle name="Normal 3 3 2 8 5 2 2" xfId="27895"/>
    <cellStyle name="Normal 3 3 2 8 5 3" xfId="27896"/>
    <cellStyle name="Normal 3 3 2 8 6" xfId="27897"/>
    <cellStyle name="Normal 3 3 2 8 6 2" xfId="27898"/>
    <cellStyle name="Normal 3 3 2 8 7" xfId="27899"/>
    <cellStyle name="Normal 3 3 2 8 7 2" xfId="27900"/>
    <cellStyle name="Normal 3 3 2 8 8" xfId="27901"/>
    <cellStyle name="Normal 3 3 2 9" xfId="27902"/>
    <cellStyle name="Normal 3 3 2 9 2" xfId="27903"/>
    <cellStyle name="Normal 3 3 2 9 2 2" xfId="27904"/>
    <cellStyle name="Normal 3 3 2 9 2 2 2" xfId="27905"/>
    <cellStyle name="Normal 3 3 2 9 2 2 2 2" xfId="27906"/>
    <cellStyle name="Normal 3 3 2 9 2 2 2 2 2" xfId="27907"/>
    <cellStyle name="Normal 3 3 2 9 2 2 2 3" xfId="27908"/>
    <cellStyle name="Normal 3 3 2 9 2 2 3" xfId="27909"/>
    <cellStyle name="Normal 3 3 2 9 2 2 3 2" xfId="27910"/>
    <cellStyle name="Normal 3 3 2 9 2 2 4" xfId="27911"/>
    <cellStyle name="Normal 3 3 2 9 2 3" xfId="27912"/>
    <cellStyle name="Normal 3 3 2 9 2 3 2" xfId="27913"/>
    <cellStyle name="Normal 3 3 2 9 2 3 2 2" xfId="27914"/>
    <cellStyle name="Normal 3 3 2 9 2 3 3" xfId="27915"/>
    <cellStyle name="Normal 3 3 2 9 2 4" xfId="27916"/>
    <cellStyle name="Normal 3 3 2 9 2 4 2" xfId="27917"/>
    <cellStyle name="Normal 3 3 2 9 2 5" xfId="27918"/>
    <cellStyle name="Normal 3 3 2 9 3" xfId="27919"/>
    <cellStyle name="Normal 3 3 2 9 3 2" xfId="27920"/>
    <cellStyle name="Normal 3 3 2 9 3 2 2" xfId="27921"/>
    <cellStyle name="Normal 3 3 2 9 3 2 2 2" xfId="27922"/>
    <cellStyle name="Normal 3 3 2 9 3 2 3" xfId="27923"/>
    <cellStyle name="Normal 3 3 2 9 3 3" xfId="27924"/>
    <cellStyle name="Normal 3 3 2 9 3 3 2" xfId="27925"/>
    <cellStyle name="Normal 3 3 2 9 3 4" xfId="27926"/>
    <cellStyle name="Normal 3 3 2 9 4" xfId="27927"/>
    <cellStyle name="Normal 3 3 2 9 4 2" xfId="27928"/>
    <cellStyle name="Normal 3 3 2 9 4 2 2" xfId="27929"/>
    <cellStyle name="Normal 3 3 2 9 4 2 2 2" xfId="27930"/>
    <cellStyle name="Normal 3 3 2 9 4 2 3" xfId="27931"/>
    <cellStyle name="Normal 3 3 2 9 4 3" xfId="27932"/>
    <cellStyle name="Normal 3 3 2 9 4 3 2" xfId="27933"/>
    <cellStyle name="Normal 3 3 2 9 4 4" xfId="27934"/>
    <cellStyle name="Normal 3 3 2 9 5" xfId="27935"/>
    <cellStyle name="Normal 3 3 2 9 5 2" xfId="27936"/>
    <cellStyle name="Normal 3 3 2 9 5 2 2" xfId="27937"/>
    <cellStyle name="Normal 3 3 2 9 5 3" xfId="27938"/>
    <cellStyle name="Normal 3 3 2 9 6" xfId="27939"/>
    <cellStyle name="Normal 3 3 2 9 6 2" xfId="27940"/>
    <cellStyle name="Normal 3 3 2 9 7" xfId="27941"/>
    <cellStyle name="Normal 3 3 2 9 7 2" xfId="27942"/>
    <cellStyle name="Normal 3 3 2 9 8" xfId="27943"/>
    <cellStyle name="Normal 3 3 2_Sheet1" xfId="27944"/>
    <cellStyle name="Normal 3 3 20" xfId="27945"/>
    <cellStyle name="Normal 3 3 20 2" xfId="27946"/>
    <cellStyle name="Normal 3 3 20 3" xfId="27947"/>
    <cellStyle name="Normal 3 3 21" xfId="27948"/>
    <cellStyle name="Normal 3 3 3" xfId="27949"/>
    <cellStyle name="Normal 3 3 3 10" xfId="27950"/>
    <cellStyle name="Normal 3 3 3 10 2" xfId="27951"/>
    <cellStyle name="Normal 3 3 3 10 2 2" xfId="27952"/>
    <cellStyle name="Normal 3 3 3 10 2 2 2" xfId="27953"/>
    <cellStyle name="Normal 3 3 3 10 2 2 2 2" xfId="27954"/>
    <cellStyle name="Normal 3 3 3 10 2 2 2 2 2" xfId="27955"/>
    <cellStyle name="Normal 3 3 3 10 2 2 2 3" xfId="27956"/>
    <cellStyle name="Normal 3 3 3 10 2 2 3" xfId="27957"/>
    <cellStyle name="Normal 3 3 3 10 2 2 3 2" xfId="27958"/>
    <cellStyle name="Normal 3 3 3 10 2 2 4" xfId="27959"/>
    <cellStyle name="Normal 3 3 3 10 2 3" xfId="27960"/>
    <cellStyle name="Normal 3 3 3 10 2 3 2" xfId="27961"/>
    <cellStyle name="Normal 3 3 3 10 2 3 2 2" xfId="27962"/>
    <cellStyle name="Normal 3 3 3 10 2 3 3" xfId="27963"/>
    <cellStyle name="Normal 3 3 3 10 2 4" xfId="27964"/>
    <cellStyle name="Normal 3 3 3 10 2 4 2" xfId="27965"/>
    <cellStyle name="Normal 3 3 3 10 2 5" xfId="27966"/>
    <cellStyle name="Normal 3 3 3 10 3" xfId="27967"/>
    <cellStyle name="Normal 3 3 3 10 3 2" xfId="27968"/>
    <cellStyle name="Normal 3 3 3 10 3 2 2" xfId="27969"/>
    <cellStyle name="Normal 3 3 3 10 3 2 2 2" xfId="27970"/>
    <cellStyle name="Normal 3 3 3 10 3 2 3" xfId="27971"/>
    <cellStyle name="Normal 3 3 3 10 3 3" xfId="27972"/>
    <cellStyle name="Normal 3 3 3 10 3 3 2" xfId="27973"/>
    <cellStyle name="Normal 3 3 3 10 3 4" xfId="27974"/>
    <cellStyle name="Normal 3 3 3 10 4" xfId="27975"/>
    <cellStyle name="Normal 3 3 3 10 4 2" xfId="27976"/>
    <cellStyle name="Normal 3 3 3 10 4 2 2" xfId="27977"/>
    <cellStyle name="Normal 3 3 3 10 4 3" xfId="27978"/>
    <cellStyle name="Normal 3 3 3 10 5" xfId="27979"/>
    <cellStyle name="Normal 3 3 3 10 5 2" xfId="27980"/>
    <cellStyle name="Normal 3 3 3 10 6" xfId="27981"/>
    <cellStyle name="Normal 3 3 3 11" xfId="27982"/>
    <cellStyle name="Normal 3 3 3 11 2" xfId="27983"/>
    <cellStyle name="Normal 3 3 3 11 2 2" xfId="27984"/>
    <cellStyle name="Normal 3 3 3 11 2 2 2" xfId="27985"/>
    <cellStyle name="Normal 3 3 3 11 2 2 2 2" xfId="27986"/>
    <cellStyle name="Normal 3 3 3 11 2 2 3" xfId="27987"/>
    <cellStyle name="Normal 3 3 3 11 2 3" xfId="27988"/>
    <cellStyle name="Normal 3 3 3 11 2 3 2" xfId="27989"/>
    <cellStyle name="Normal 3 3 3 11 2 4" xfId="27990"/>
    <cellStyle name="Normal 3 3 3 11 3" xfId="27991"/>
    <cellStyle name="Normal 3 3 3 11 3 2" xfId="27992"/>
    <cellStyle name="Normal 3 3 3 11 3 2 2" xfId="27993"/>
    <cellStyle name="Normal 3 3 3 11 3 3" xfId="27994"/>
    <cellStyle name="Normal 3 3 3 11 4" xfId="27995"/>
    <cellStyle name="Normal 3 3 3 11 4 2" xfId="27996"/>
    <cellStyle name="Normal 3 3 3 11 5" xfId="27997"/>
    <cellStyle name="Normal 3 3 3 12" xfId="27998"/>
    <cellStyle name="Normal 3 3 3 12 2" xfId="27999"/>
    <cellStyle name="Normal 3 3 3 12 2 2" xfId="28000"/>
    <cellStyle name="Normal 3 3 3 12 2 2 2" xfId="28001"/>
    <cellStyle name="Normal 3 3 3 12 2 3" xfId="28002"/>
    <cellStyle name="Normal 3 3 3 12 3" xfId="28003"/>
    <cellStyle name="Normal 3 3 3 12 3 2" xfId="28004"/>
    <cellStyle name="Normal 3 3 3 12 4" xfId="28005"/>
    <cellStyle name="Normal 3 3 3 13" xfId="28006"/>
    <cellStyle name="Normal 3 3 3 13 2" xfId="28007"/>
    <cellStyle name="Normal 3 3 3 13 2 2" xfId="28008"/>
    <cellStyle name="Normal 3 3 3 13 2 2 2" xfId="28009"/>
    <cellStyle name="Normal 3 3 3 13 2 3" xfId="28010"/>
    <cellStyle name="Normal 3 3 3 13 3" xfId="28011"/>
    <cellStyle name="Normal 3 3 3 13 3 2" xfId="28012"/>
    <cellStyle name="Normal 3 3 3 13 4" xfId="28013"/>
    <cellStyle name="Normal 3 3 3 14" xfId="28014"/>
    <cellStyle name="Normal 3 3 3 14 2" xfId="28015"/>
    <cellStyle name="Normal 3 3 3 14 2 2" xfId="28016"/>
    <cellStyle name="Normal 3 3 3 14 2 2 2" xfId="28017"/>
    <cellStyle name="Normal 3 3 3 14 2 3" xfId="28018"/>
    <cellStyle name="Normal 3 3 3 14 3" xfId="28019"/>
    <cellStyle name="Normal 3 3 3 14 3 2" xfId="28020"/>
    <cellStyle name="Normal 3 3 3 14 4" xfId="28021"/>
    <cellStyle name="Normal 3 3 3 15" xfId="28022"/>
    <cellStyle name="Normal 3 3 3 15 2" xfId="28023"/>
    <cellStyle name="Normal 3 3 3 15 2 2" xfId="28024"/>
    <cellStyle name="Normal 3 3 3 15 3" xfId="28025"/>
    <cellStyle name="Normal 3 3 3 16" xfId="28026"/>
    <cellStyle name="Normal 3 3 3 16 2" xfId="28027"/>
    <cellStyle name="Normal 3 3 3 17" xfId="28028"/>
    <cellStyle name="Normal 3 3 3 17 2" xfId="28029"/>
    <cellStyle name="Normal 3 3 3 18" xfId="28030"/>
    <cellStyle name="Normal 3 3 3 19" xfId="28031"/>
    <cellStyle name="Normal 3 3 3 2" xfId="28032"/>
    <cellStyle name="Normal 3 3 3 2 10" xfId="28033"/>
    <cellStyle name="Normal 3 3 3 2 10 2" xfId="28034"/>
    <cellStyle name="Normal 3 3 3 2 10 2 2" xfId="28035"/>
    <cellStyle name="Normal 3 3 3 2 10 2 2 2" xfId="28036"/>
    <cellStyle name="Normal 3 3 3 2 10 2 3" xfId="28037"/>
    <cellStyle name="Normal 3 3 3 2 10 3" xfId="28038"/>
    <cellStyle name="Normal 3 3 3 2 10 3 2" xfId="28039"/>
    <cellStyle name="Normal 3 3 3 2 10 4" xfId="28040"/>
    <cellStyle name="Normal 3 3 3 2 11" xfId="28041"/>
    <cellStyle name="Normal 3 3 3 2 11 2" xfId="28042"/>
    <cellStyle name="Normal 3 3 3 2 11 2 2" xfId="28043"/>
    <cellStyle name="Normal 3 3 3 2 11 2 2 2" xfId="28044"/>
    <cellStyle name="Normal 3 3 3 2 11 2 3" xfId="28045"/>
    <cellStyle name="Normal 3 3 3 2 11 3" xfId="28046"/>
    <cellStyle name="Normal 3 3 3 2 11 3 2" xfId="28047"/>
    <cellStyle name="Normal 3 3 3 2 11 4" xfId="28048"/>
    <cellStyle name="Normal 3 3 3 2 12" xfId="28049"/>
    <cellStyle name="Normal 3 3 3 2 12 2" xfId="28050"/>
    <cellStyle name="Normal 3 3 3 2 12 2 2" xfId="28051"/>
    <cellStyle name="Normal 3 3 3 2 12 2 2 2" xfId="28052"/>
    <cellStyle name="Normal 3 3 3 2 12 2 3" xfId="28053"/>
    <cellStyle name="Normal 3 3 3 2 12 3" xfId="28054"/>
    <cellStyle name="Normal 3 3 3 2 12 3 2" xfId="28055"/>
    <cellStyle name="Normal 3 3 3 2 12 4" xfId="28056"/>
    <cellStyle name="Normal 3 3 3 2 13" xfId="28057"/>
    <cellStyle name="Normal 3 3 3 2 13 2" xfId="28058"/>
    <cellStyle name="Normal 3 3 3 2 13 2 2" xfId="28059"/>
    <cellStyle name="Normal 3 3 3 2 13 3" xfId="28060"/>
    <cellStyle name="Normal 3 3 3 2 14" xfId="28061"/>
    <cellStyle name="Normal 3 3 3 2 14 2" xfId="28062"/>
    <cellStyle name="Normal 3 3 3 2 15" xfId="28063"/>
    <cellStyle name="Normal 3 3 3 2 15 2" xfId="28064"/>
    <cellStyle name="Normal 3 3 3 2 16" xfId="28065"/>
    <cellStyle name="Normal 3 3 3 2 17" xfId="28066"/>
    <cellStyle name="Normal 3 3 3 2 2" xfId="28067"/>
    <cellStyle name="Normal 3 3 3 2 2 10" xfId="28068"/>
    <cellStyle name="Normal 3 3 3 2 2 11" xfId="28069"/>
    <cellStyle name="Normal 3 3 3 2 2 2" xfId="28070"/>
    <cellStyle name="Normal 3 3 3 2 2 2 10" xfId="28071"/>
    <cellStyle name="Normal 3 3 3 2 2 2 2" xfId="28072"/>
    <cellStyle name="Normal 3 3 3 2 2 2 2 2" xfId="28073"/>
    <cellStyle name="Normal 3 3 3 2 2 2 2 2 2" xfId="28074"/>
    <cellStyle name="Normal 3 3 3 2 2 2 2 2 2 2" xfId="28075"/>
    <cellStyle name="Normal 3 3 3 2 2 2 2 2 2 2 2" xfId="28076"/>
    <cellStyle name="Normal 3 3 3 2 2 2 2 2 2 2 2 2" xfId="28077"/>
    <cellStyle name="Normal 3 3 3 2 2 2 2 2 2 2 3" xfId="28078"/>
    <cellStyle name="Normal 3 3 3 2 2 2 2 2 2 3" xfId="28079"/>
    <cellStyle name="Normal 3 3 3 2 2 2 2 2 2 3 2" xfId="28080"/>
    <cellStyle name="Normal 3 3 3 2 2 2 2 2 2 4" xfId="28081"/>
    <cellStyle name="Normal 3 3 3 2 2 2 2 2 3" xfId="28082"/>
    <cellStyle name="Normal 3 3 3 2 2 2 2 2 3 2" xfId="28083"/>
    <cellStyle name="Normal 3 3 3 2 2 2 2 2 3 2 2" xfId="28084"/>
    <cellStyle name="Normal 3 3 3 2 2 2 2 2 3 3" xfId="28085"/>
    <cellStyle name="Normal 3 3 3 2 2 2 2 2 4" xfId="28086"/>
    <cellStyle name="Normal 3 3 3 2 2 2 2 2 4 2" xfId="28087"/>
    <cellStyle name="Normal 3 3 3 2 2 2 2 2 5" xfId="28088"/>
    <cellStyle name="Normal 3 3 3 2 2 2 2 3" xfId="28089"/>
    <cellStyle name="Normal 3 3 3 2 2 2 2 3 2" xfId="28090"/>
    <cellStyle name="Normal 3 3 3 2 2 2 2 3 2 2" xfId="28091"/>
    <cellStyle name="Normal 3 3 3 2 2 2 2 3 2 2 2" xfId="28092"/>
    <cellStyle name="Normal 3 3 3 2 2 2 2 3 2 3" xfId="28093"/>
    <cellStyle name="Normal 3 3 3 2 2 2 2 3 3" xfId="28094"/>
    <cellStyle name="Normal 3 3 3 2 2 2 2 3 3 2" xfId="28095"/>
    <cellStyle name="Normal 3 3 3 2 2 2 2 3 4" xfId="28096"/>
    <cellStyle name="Normal 3 3 3 2 2 2 2 4" xfId="28097"/>
    <cellStyle name="Normal 3 3 3 2 2 2 2 4 2" xfId="28098"/>
    <cellStyle name="Normal 3 3 3 2 2 2 2 4 2 2" xfId="28099"/>
    <cellStyle name="Normal 3 3 3 2 2 2 2 4 2 2 2" xfId="28100"/>
    <cellStyle name="Normal 3 3 3 2 2 2 2 4 2 3" xfId="28101"/>
    <cellStyle name="Normal 3 3 3 2 2 2 2 4 3" xfId="28102"/>
    <cellStyle name="Normal 3 3 3 2 2 2 2 4 3 2" xfId="28103"/>
    <cellStyle name="Normal 3 3 3 2 2 2 2 4 4" xfId="28104"/>
    <cellStyle name="Normal 3 3 3 2 2 2 2 5" xfId="28105"/>
    <cellStyle name="Normal 3 3 3 2 2 2 2 5 2" xfId="28106"/>
    <cellStyle name="Normal 3 3 3 2 2 2 2 5 2 2" xfId="28107"/>
    <cellStyle name="Normal 3 3 3 2 2 2 2 5 3" xfId="28108"/>
    <cellStyle name="Normal 3 3 3 2 2 2 2 6" xfId="28109"/>
    <cellStyle name="Normal 3 3 3 2 2 2 2 6 2" xfId="28110"/>
    <cellStyle name="Normal 3 3 3 2 2 2 2 7" xfId="28111"/>
    <cellStyle name="Normal 3 3 3 2 2 2 2 7 2" xfId="28112"/>
    <cellStyle name="Normal 3 3 3 2 2 2 2 8" xfId="28113"/>
    <cellStyle name="Normal 3 3 3 2 2 2 3" xfId="28114"/>
    <cellStyle name="Normal 3 3 3 2 2 2 3 2" xfId="28115"/>
    <cellStyle name="Normal 3 3 3 2 2 2 3 2 2" xfId="28116"/>
    <cellStyle name="Normal 3 3 3 2 2 2 3 2 2 2" xfId="28117"/>
    <cellStyle name="Normal 3 3 3 2 2 2 3 2 2 2 2" xfId="28118"/>
    <cellStyle name="Normal 3 3 3 2 2 2 3 2 2 3" xfId="28119"/>
    <cellStyle name="Normal 3 3 3 2 2 2 3 2 3" xfId="28120"/>
    <cellStyle name="Normal 3 3 3 2 2 2 3 2 3 2" xfId="28121"/>
    <cellStyle name="Normal 3 3 3 2 2 2 3 2 4" xfId="28122"/>
    <cellStyle name="Normal 3 3 3 2 2 2 3 3" xfId="28123"/>
    <cellStyle name="Normal 3 3 3 2 2 2 3 3 2" xfId="28124"/>
    <cellStyle name="Normal 3 3 3 2 2 2 3 3 2 2" xfId="28125"/>
    <cellStyle name="Normal 3 3 3 2 2 2 3 3 3" xfId="28126"/>
    <cellStyle name="Normal 3 3 3 2 2 2 3 4" xfId="28127"/>
    <cellStyle name="Normal 3 3 3 2 2 2 3 4 2" xfId="28128"/>
    <cellStyle name="Normal 3 3 3 2 2 2 3 5" xfId="28129"/>
    <cellStyle name="Normal 3 3 3 2 2 2 4" xfId="28130"/>
    <cellStyle name="Normal 3 3 3 2 2 2 4 2" xfId="28131"/>
    <cellStyle name="Normal 3 3 3 2 2 2 4 2 2" xfId="28132"/>
    <cellStyle name="Normal 3 3 3 2 2 2 4 2 2 2" xfId="28133"/>
    <cellStyle name="Normal 3 3 3 2 2 2 4 2 3" xfId="28134"/>
    <cellStyle name="Normal 3 3 3 2 2 2 4 3" xfId="28135"/>
    <cellStyle name="Normal 3 3 3 2 2 2 4 3 2" xfId="28136"/>
    <cellStyle name="Normal 3 3 3 2 2 2 4 4" xfId="28137"/>
    <cellStyle name="Normal 3 3 3 2 2 2 5" xfId="28138"/>
    <cellStyle name="Normal 3 3 3 2 2 2 5 2" xfId="28139"/>
    <cellStyle name="Normal 3 3 3 2 2 2 5 2 2" xfId="28140"/>
    <cellStyle name="Normal 3 3 3 2 2 2 5 2 2 2" xfId="28141"/>
    <cellStyle name="Normal 3 3 3 2 2 2 5 2 3" xfId="28142"/>
    <cellStyle name="Normal 3 3 3 2 2 2 5 3" xfId="28143"/>
    <cellStyle name="Normal 3 3 3 2 2 2 5 3 2" xfId="28144"/>
    <cellStyle name="Normal 3 3 3 2 2 2 5 4" xfId="28145"/>
    <cellStyle name="Normal 3 3 3 2 2 2 6" xfId="28146"/>
    <cellStyle name="Normal 3 3 3 2 2 2 6 2" xfId="28147"/>
    <cellStyle name="Normal 3 3 3 2 2 2 6 2 2" xfId="28148"/>
    <cellStyle name="Normal 3 3 3 2 2 2 6 3" xfId="28149"/>
    <cellStyle name="Normal 3 3 3 2 2 2 7" xfId="28150"/>
    <cellStyle name="Normal 3 3 3 2 2 2 7 2" xfId="28151"/>
    <cellStyle name="Normal 3 3 3 2 2 2 8" xfId="28152"/>
    <cellStyle name="Normal 3 3 3 2 2 2 8 2" xfId="28153"/>
    <cellStyle name="Normal 3 3 3 2 2 2 9" xfId="28154"/>
    <cellStyle name="Normal 3 3 3 2 2 3" xfId="28155"/>
    <cellStyle name="Normal 3 3 3 2 2 3 2" xfId="28156"/>
    <cellStyle name="Normal 3 3 3 2 2 3 2 2" xfId="28157"/>
    <cellStyle name="Normal 3 3 3 2 2 3 2 2 2" xfId="28158"/>
    <cellStyle name="Normal 3 3 3 2 2 3 2 2 2 2" xfId="28159"/>
    <cellStyle name="Normal 3 3 3 2 2 3 2 2 2 2 2" xfId="28160"/>
    <cellStyle name="Normal 3 3 3 2 2 3 2 2 2 3" xfId="28161"/>
    <cellStyle name="Normal 3 3 3 2 2 3 2 2 3" xfId="28162"/>
    <cellStyle name="Normal 3 3 3 2 2 3 2 2 3 2" xfId="28163"/>
    <cellStyle name="Normal 3 3 3 2 2 3 2 2 4" xfId="28164"/>
    <cellStyle name="Normal 3 3 3 2 2 3 2 3" xfId="28165"/>
    <cellStyle name="Normal 3 3 3 2 2 3 2 3 2" xfId="28166"/>
    <cellStyle name="Normal 3 3 3 2 2 3 2 3 2 2" xfId="28167"/>
    <cellStyle name="Normal 3 3 3 2 2 3 2 3 3" xfId="28168"/>
    <cellStyle name="Normal 3 3 3 2 2 3 2 4" xfId="28169"/>
    <cellStyle name="Normal 3 3 3 2 2 3 2 4 2" xfId="28170"/>
    <cellStyle name="Normal 3 3 3 2 2 3 2 5" xfId="28171"/>
    <cellStyle name="Normal 3 3 3 2 2 3 3" xfId="28172"/>
    <cellStyle name="Normal 3 3 3 2 2 3 3 2" xfId="28173"/>
    <cellStyle name="Normal 3 3 3 2 2 3 3 2 2" xfId="28174"/>
    <cellStyle name="Normal 3 3 3 2 2 3 3 2 2 2" xfId="28175"/>
    <cellStyle name="Normal 3 3 3 2 2 3 3 2 3" xfId="28176"/>
    <cellStyle name="Normal 3 3 3 2 2 3 3 3" xfId="28177"/>
    <cellStyle name="Normal 3 3 3 2 2 3 3 3 2" xfId="28178"/>
    <cellStyle name="Normal 3 3 3 2 2 3 3 4" xfId="28179"/>
    <cellStyle name="Normal 3 3 3 2 2 3 4" xfId="28180"/>
    <cellStyle name="Normal 3 3 3 2 2 3 4 2" xfId="28181"/>
    <cellStyle name="Normal 3 3 3 2 2 3 4 2 2" xfId="28182"/>
    <cellStyle name="Normal 3 3 3 2 2 3 4 2 2 2" xfId="28183"/>
    <cellStyle name="Normal 3 3 3 2 2 3 4 2 3" xfId="28184"/>
    <cellStyle name="Normal 3 3 3 2 2 3 4 3" xfId="28185"/>
    <cellStyle name="Normal 3 3 3 2 2 3 4 3 2" xfId="28186"/>
    <cellStyle name="Normal 3 3 3 2 2 3 4 4" xfId="28187"/>
    <cellStyle name="Normal 3 3 3 2 2 3 5" xfId="28188"/>
    <cellStyle name="Normal 3 3 3 2 2 3 5 2" xfId="28189"/>
    <cellStyle name="Normal 3 3 3 2 2 3 5 2 2" xfId="28190"/>
    <cellStyle name="Normal 3 3 3 2 2 3 5 3" xfId="28191"/>
    <cellStyle name="Normal 3 3 3 2 2 3 6" xfId="28192"/>
    <cellStyle name="Normal 3 3 3 2 2 3 6 2" xfId="28193"/>
    <cellStyle name="Normal 3 3 3 2 2 3 7" xfId="28194"/>
    <cellStyle name="Normal 3 3 3 2 2 3 7 2" xfId="28195"/>
    <cellStyle name="Normal 3 3 3 2 2 3 8" xfId="28196"/>
    <cellStyle name="Normal 3 3 3 2 2 4" xfId="28197"/>
    <cellStyle name="Normal 3 3 3 2 2 4 2" xfId="28198"/>
    <cellStyle name="Normal 3 3 3 2 2 4 2 2" xfId="28199"/>
    <cellStyle name="Normal 3 3 3 2 2 4 2 2 2" xfId="28200"/>
    <cellStyle name="Normal 3 3 3 2 2 4 2 2 2 2" xfId="28201"/>
    <cellStyle name="Normal 3 3 3 2 2 4 2 2 3" xfId="28202"/>
    <cellStyle name="Normal 3 3 3 2 2 4 2 3" xfId="28203"/>
    <cellStyle name="Normal 3 3 3 2 2 4 2 3 2" xfId="28204"/>
    <cellStyle name="Normal 3 3 3 2 2 4 2 4" xfId="28205"/>
    <cellStyle name="Normal 3 3 3 2 2 4 3" xfId="28206"/>
    <cellStyle name="Normal 3 3 3 2 2 4 3 2" xfId="28207"/>
    <cellStyle name="Normal 3 3 3 2 2 4 3 2 2" xfId="28208"/>
    <cellStyle name="Normal 3 3 3 2 2 4 3 3" xfId="28209"/>
    <cellStyle name="Normal 3 3 3 2 2 4 4" xfId="28210"/>
    <cellStyle name="Normal 3 3 3 2 2 4 4 2" xfId="28211"/>
    <cellStyle name="Normal 3 3 3 2 2 4 5" xfId="28212"/>
    <cellStyle name="Normal 3 3 3 2 2 5" xfId="28213"/>
    <cellStyle name="Normal 3 3 3 2 2 5 2" xfId="28214"/>
    <cellStyle name="Normal 3 3 3 2 2 5 2 2" xfId="28215"/>
    <cellStyle name="Normal 3 3 3 2 2 5 2 2 2" xfId="28216"/>
    <cellStyle name="Normal 3 3 3 2 2 5 2 3" xfId="28217"/>
    <cellStyle name="Normal 3 3 3 2 2 5 3" xfId="28218"/>
    <cellStyle name="Normal 3 3 3 2 2 5 3 2" xfId="28219"/>
    <cellStyle name="Normal 3 3 3 2 2 5 4" xfId="28220"/>
    <cellStyle name="Normal 3 3 3 2 2 6" xfId="28221"/>
    <cellStyle name="Normal 3 3 3 2 2 6 2" xfId="28222"/>
    <cellStyle name="Normal 3 3 3 2 2 6 2 2" xfId="28223"/>
    <cellStyle name="Normal 3 3 3 2 2 6 2 2 2" xfId="28224"/>
    <cellStyle name="Normal 3 3 3 2 2 6 2 3" xfId="28225"/>
    <cellStyle name="Normal 3 3 3 2 2 6 3" xfId="28226"/>
    <cellStyle name="Normal 3 3 3 2 2 6 3 2" xfId="28227"/>
    <cellStyle name="Normal 3 3 3 2 2 6 4" xfId="28228"/>
    <cellStyle name="Normal 3 3 3 2 2 7" xfId="28229"/>
    <cellStyle name="Normal 3 3 3 2 2 7 2" xfId="28230"/>
    <cellStyle name="Normal 3 3 3 2 2 7 2 2" xfId="28231"/>
    <cellStyle name="Normal 3 3 3 2 2 7 3" xfId="28232"/>
    <cellStyle name="Normal 3 3 3 2 2 8" xfId="28233"/>
    <cellStyle name="Normal 3 3 3 2 2 8 2" xfId="28234"/>
    <cellStyle name="Normal 3 3 3 2 2 9" xfId="28235"/>
    <cellStyle name="Normal 3 3 3 2 2 9 2" xfId="28236"/>
    <cellStyle name="Normal 3 3 3 2 3" xfId="28237"/>
    <cellStyle name="Normal 3 3 3 2 3 10" xfId="28238"/>
    <cellStyle name="Normal 3 3 3 2 3 11" xfId="28239"/>
    <cellStyle name="Normal 3 3 3 2 3 2" xfId="28240"/>
    <cellStyle name="Normal 3 3 3 2 3 2 10" xfId="28241"/>
    <cellStyle name="Normal 3 3 3 2 3 2 2" xfId="28242"/>
    <cellStyle name="Normal 3 3 3 2 3 2 2 2" xfId="28243"/>
    <cellStyle name="Normal 3 3 3 2 3 2 2 2 2" xfId="28244"/>
    <cellStyle name="Normal 3 3 3 2 3 2 2 2 2 2" xfId="28245"/>
    <cellStyle name="Normal 3 3 3 2 3 2 2 2 2 2 2" xfId="28246"/>
    <cellStyle name="Normal 3 3 3 2 3 2 2 2 2 2 2 2" xfId="28247"/>
    <cellStyle name="Normal 3 3 3 2 3 2 2 2 2 2 3" xfId="28248"/>
    <cellStyle name="Normal 3 3 3 2 3 2 2 2 2 3" xfId="28249"/>
    <cellStyle name="Normal 3 3 3 2 3 2 2 2 2 3 2" xfId="28250"/>
    <cellStyle name="Normal 3 3 3 2 3 2 2 2 2 4" xfId="28251"/>
    <cellStyle name="Normal 3 3 3 2 3 2 2 2 3" xfId="28252"/>
    <cellStyle name="Normal 3 3 3 2 3 2 2 2 3 2" xfId="28253"/>
    <cellStyle name="Normal 3 3 3 2 3 2 2 2 3 2 2" xfId="28254"/>
    <cellStyle name="Normal 3 3 3 2 3 2 2 2 3 3" xfId="28255"/>
    <cellStyle name="Normal 3 3 3 2 3 2 2 2 4" xfId="28256"/>
    <cellStyle name="Normal 3 3 3 2 3 2 2 2 4 2" xfId="28257"/>
    <cellStyle name="Normal 3 3 3 2 3 2 2 2 5" xfId="28258"/>
    <cellStyle name="Normal 3 3 3 2 3 2 2 3" xfId="28259"/>
    <cellStyle name="Normal 3 3 3 2 3 2 2 3 2" xfId="28260"/>
    <cellStyle name="Normal 3 3 3 2 3 2 2 3 2 2" xfId="28261"/>
    <cellStyle name="Normal 3 3 3 2 3 2 2 3 2 2 2" xfId="28262"/>
    <cellStyle name="Normal 3 3 3 2 3 2 2 3 2 3" xfId="28263"/>
    <cellStyle name="Normal 3 3 3 2 3 2 2 3 3" xfId="28264"/>
    <cellStyle name="Normal 3 3 3 2 3 2 2 3 3 2" xfId="28265"/>
    <cellStyle name="Normal 3 3 3 2 3 2 2 3 4" xfId="28266"/>
    <cellStyle name="Normal 3 3 3 2 3 2 2 4" xfId="28267"/>
    <cellStyle name="Normal 3 3 3 2 3 2 2 4 2" xfId="28268"/>
    <cellStyle name="Normal 3 3 3 2 3 2 2 4 2 2" xfId="28269"/>
    <cellStyle name="Normal 3 3 3 2 3 2 2 4 2 2 2" xfId="28270"/>
    <cellStyle name="Normal 3 3 3 2 3 2 2 4 2 3" xfId="28271"/>
    <cellStyle name="Normal 3 3 3 2 3 2 2 4 3" xfId="28272"/>
    <cellStyle name="Normal 3 3 3 2 3 2 2 4 3 2" xfId="28273"/>
    <cellStyle name="Normal 3 3 3 2 3 2 2 4 4" xfId="28274"/>
    <cellStyle name="Normal 3 3 3 2 3 2 2 5" xfId="28275"/>
    <cellStyle name="Normal 3 3 3 2 3 2 2 5 2" xfId="28276"/>
    <cellStyle name="Normal 3 3 3 2 3 2 2 5 2 2" xfId="28277"/>
    <cellStyle name="Normal 3 3 3 2 3 2 2 5 3" xfId="28278"/>
    <cellStyle name="Normal 3 3 3 2 3 2 2 6" xfId="28279"/>
    <cellStyle name="Normal 3 3 3 2 3 2 2 6 2" xfId="28280"/>
    <cellStyle name="Normal 3 3 3 2 3 2 2 7" xfId="28281"/>
    <cellStyle name="Normal 3 3 3 2 3 2 2 7 2" xfId="28282"/>
    <cellStyle name="Normal 3 3 3 2 3 2 2 8" xfId="28283"/>
    <cellStyle name="Normal 3 3 3 2 3 2 3" xfId="28284"/>
    <cellStyle name="Normal 3 3 3 2 3 2 3 2" xfId="28285"/>
    <cellStyle name="Normal 3 3 3 2 3 2 3 2 2" xfId="28286"/>
    <cellStyle name="Normal 3 3 3 2 3 2 3 2 2 2" xfId="28287"/>
    <cellStyle name="Normal 3 3 3 2 3 2 3 2 2 2 2" xfId="28288"/>
    <cellStyle name="Normal 3 3 3 2 3 2 3 2 2 3" xfId="28289"/>
    <cellStyle name="Normal 3 3 3 2 3 2 3 2 3" xfId="28290"/>
    <cellStyle name="Normal 3 3 3 2 3 2 3 2 3 2" xfId="28291"/>
    <cellStyle name="Normal 3 3 3 2 3 2 3 2 4" xfId="28292"/>
    <cellStyle name="Normal 3 3 3 2 3 2 3 3" xfId="28293"/>
    <cellStyle name="Normal 3 3 3 2 3 2 3 3 2" xfId="28294"/>
    <cellStyle name="Normal 3 3 3 2 3 2 3 3 2 2" xfId="28295"/>
    <cellStyle name="Normal 3 3 3 2 3 2 3 3 3" xfId="28296"/>
    <cellStyle name="Normal 3 3 3 2 3 2 3 4" xfId="28297"/>
    <cellStyle name="Normal 3 3 3 2 3 2 3 4 2" xfId="28298"/>
    <cellStyle name="Normal 3 3 3 2 3 2 3 5" xfId="28299"/>
    <cellStyle name="Normal 3 3 3 2 3 2 4" xfId="28300"/>
    <cellStyle name="Normal 3 3 3 2 3 2 4 2" xfId="28301"/>
    <cellStyle name="Normal 3 3 3 2 3 2 4 2 2" xfId="28302"/>
    <cellStyle name="Normal 3 3 3 2 3 2 4 2 2 2" xfId="28303"/>
    <cellStyle name="Normal 3 3 3 2 3 2 4 2 3" xfId="28304"/>
    <cellStyle name="Normal 3 3 3 2 3 2 4 3" xfId="28305"/>
    <cellStyle name="Normal 3 3 3 2 3 2 4 3 2" xfId="28306"/>
    <cellStyle name="Normal 3 3 3 2 3 2 4 4" xfId="28307"/>
    <cellStyle name="Normal 3 3 3 2 3 2 5" xfId="28308"/>
    <cellStyle name="Normal 3 3 3 2 3 2 5 2" xfId="28309"/>
    <cellStyle name="Normal 3 3 3 2 3 2 5 2 2" xfId="28310"/>
    <cellStyle name="Normal 3 3 3 2 3 2 5 2 2 2" xfId="28311"/>
    <cellStyle name="Normal 3 3 3 2 3 2 5 2 3" xfId="28312"/>
    <cellStyle name="Normal 3 3 3 2 3 2 5 3" xfId="28313"/>
    <cellStyle name="Normal 3 3 3 2 3 2 5 3 2" xfId="28314"/>
    <cellStyle name="Normal 3 3 3 2 3 2 5 4" xfId="28315"/>
    <cellStyle name="Normal 3 3 3 2 3 2 6" xfId="28316"/>
    <cellStyle name="Normal 3 3 3 2 3 2 6 2" xfId="28317"/>
    <cellStyle name="Normal 3 3 3 2 3 2 6 2 2" xfId="28318"/>
    <cellStyle name="Normal 3 3 3 2 3 2 6 3" xfId="28319"/>
    <cellStyle name="Normal 3 3 3 2 3 2 7" xfId="28320"/>
    <cellStyle name="Normal 3 3 3 2 3 2 7 2" xfId="28321"/>
    <cellStyle name="Normal 3 3 3 2 3 2 8" xfId="28322"/>
    <cellStyle name="Normal 3 3 3 2 3 2 8 2" xfId="28323"/>
    <cellStyle name="Normal 3 3 3 2 3 2 9" xfId="28324"/>
    <cellStyle name="Normal 3 3 3 2 3 3" xfId="28325"/>
    <cellStyle name="Normal 3 3 3 2 3 3 2" xfId="28326"/>
    <cellStyle name="Normal 3 3 3 2 3 3 2 2" xfId="28327"/>
    <cellStyle name="Normal 3 3 3 2 3 3 2 2 2" xfId="28328"/>
    <cellStyle name="Normal 3 3 3 2 3 3 2 2 2 2" xfId="28329"/>
    <cellStyle name="Normal 3 3 3 2 3 3 2 2 2 2 2" xfId="28330"/>
    <cellStyle name="Normal 3 3 3 2 3 3 2 2 2 3" xfId="28331"/>
    <cellStyle name="Normal 3 3 3 2 3 3 2 2 3" xfId="28332"/>
    <cellStyle name="Normal 3 3 3 2 3 3 2 2 3 2" xfId="28333"/>
    <cellStyle name="Normal 3 3 3 2 3 3 2 2 4" xfId="28334"/>
    <cellStyle name="Normal 3 3 3 2 3 3 2 3" xfId="28335"/>
    <cellStyle name="Normal 3 3 3 2 3 3 2 3 2" xfId="28336"/>
    <cellStyle name="Normal 3 3 3 2 3 3 2 3 2 2" xfId="28337"/>
    <cellStyle name="Normal 3 3 3 2 3 3 2 3 3" xfId="28338"/>
    <cellStyle name="Normal 3 3 3 2 3 3 2 4" xfId="28339"/>
    <cellStyle name="Normal 3 3 3 2 3 3 2 4 2" xfId="28340"/>
    <cellStyle name="Normal 3 3 3 2 3 3 2 5" xfId="28341"/>
    <cellStyle name="Normal 3 3 3 2 3 3 3" xfId="28342"/>
    <cellStyle name="Normal 3 3 3 2 3 3 3 2" xfId="28343"/>
    <cellStyle name="Normal 3 3 3 2 3 3 3 2 2" xfId="28344"/>
    <cellStyle name="Normal 3 3 3 2 3 3 3 2 2 2" xfId="28345"/>
    <cellStyle name="Normal 3 3 3 2 3 3 3 2 3" xfId="28346"/>
    <cellStyle name="Normal 3 3 3 2 3 3 3 3" xfId="28347"/>
    <cellStyle name="Normal 3 3 3 2 3 3 3 3 2" xfId="28348"/>
    <cellStyle name="Normal 3 3 3 2 3 3 3 4" xfId="28349"/>
    <cellStyle name="Normal 3 3 3 2 3 3 4" xfId="28350"/>
    <cellStyle name="Normal 3 3 3 2 3 3 4 2" xfId="28351"/>
    <cellStyle name="Normal 3 3 3 2 3 3 4 2 2" xfId="28352"/>
    <cellStyle name="Normal 3 3 3 2 3 3 4 2 2 2" xfId="28353"/>
    <cellStyle name="Normal 3 3 3 2 3 3 4 2 3" xfId="28354"/>
    <cellStyle name="Normal 3 3 3 2 3 3 4 3" xfId="28355"/>
    <cellStyle name="Normal 3 3 3 2 3 3 4 3 2" xfId="28356"/>
    <cellStyle name="Normal 3 3 3 2 3 3 4 4" xfId="28357"/>
    <cellStyle name="Normal 3 3 3 2 3 3 5" xfId="28358"/>
    <cellStyle name="Normal 3 3 3 2 3 3 5 2" xfId="28359"/>
    <cellStyle name="Normal 3 3 3 2 3 3 5 2 2" xfId="28360"/>
    <cellStyle name="Normal 3 3 3 2 3 3 5 3" xfId="28361"/>
    <cellStyle name="Normal 3 3 3 2 3 3 6" xfId="28362"/>
    <cellStyle name="Normal 3 3 3 2 3 3 6 2" xfId="28363"/>
    <cellStyle name="Normal 3 3 3 2 3 3 7" xfId="28364"/>
    <cellStyle name="Normal 3 3 3 2 3 3 7 2" xfId="28365"/>
    <cellStyle name="Normal 3 3 3 2 3 3 8" xfId="28366"/>
    <cellStyle name="Normal 3 3 3 2 3 4" xfId="28367"/>
    <cellStyle name="Normal 3 3 3 2 3 4 2" xfId="28368"/>
    <cellStyle name="Normal 3 3 3 2 3 4 2 2" xfId="28369"/>
    <cellStyle name="Normal 3 3 3 2 3 4 2 2 2" xfId="28370"/>
    <cellStyle name="Normal 3 3 3 2 3 4 2 2 2 2" xfId="28371"/>
    <cellStyle name="Normal 3 3 3 2 3 4 2 2 3" xfId="28372"/>
    <cellStyle name="Normal 3 3 3 2 3 4 2 3" xfId="28373"/>
    <cellStyle name="Normal 3 3 3 2 3 4 2 3 2" xfId="28374"/>
    <cellStyle name="Normal 3 3 3 2 3 4 2 4" xfId="28375"/>
    <cellStyle name="Normal 3 3 3 2 3 4 3" xfId="28376"/>
    <cellStyle name="Normal 3 3 3 2 3 4 3 2" xfId="28377"/>
    <cellStyle name="Normal 3 3 3 2 3 4 3 2 2" xfId="28378"/>
    <cellStyle name="Normal 3 3 3 2 3 4 3 3" xfId="28379"/>
    <cellStyle name="Normal 3 3 3 2 3 4 4" xfId="28380"/>
    <cellStyle name="Normal 3 3 3 2 3 4 4 2" xfId="28381"/>
    <cellStyle name="Normal 3 3 3 2 3 4 5" xfId="28382"/>
    <cellStyle name="Normal 3 3 3 2 3 5" xfId="28383"/>
    <cellStyle name="Normal 3 3 3 2 3 5 2" xfId="28384"/>
    <cellStyle name="Normal 3 3 3 2 3 5 2 2" xfId="28385"/>
    <cellStyle name="Normal 3 3 3 2 3 5 2 2 2" xfId="28386"/>
    <cellStyle name="Normal 3 3 3 2 3 5 2 3" xfId="28387"/>
    <cellStyle name="Normal 3 3 3 2 3 5 3" xfId="28388"/>
    <cellStyle name="Normal 3 3 3 2 3 5 3 2" xfId="28389"/>
    <cellStyle name="Normal 3 3 3 2 3 5 4" xfId="28390"/>
    <cellStyle name="Normal 3 3 3 2 3 6" xfId="28391"/>
    <cellStyle name="Normal 3 3 3 2 3 6 2" xfId="28392"/>
    <cellStyle name="Normal 3 3 3 2 3 6 2 2" xfId="28393"/>
    <cellStyle name="Normal 3 3 3 2 3 6 2 2 2" xfId="28394"/>
    <cellStyle name="Normal 3 3 3 2 3 6 2 3" xfId="28395"/>
    <cellStyle name="Normal 3 3 3 2 3 6 3" xfId="28396"/>
    <cellStyle name="Normal 3 3 3 2 3 6 3 2" xfId="28397"/>
    <cellStyle name="Normal 3 3 3 2 3 6 4" xfId="28398"/>
    <cellStyle name="Normal 3 3 3 2 3 7" xfId="28399"/>
    <cellStyle name="Normal 3 3 3 2 3 7 2" xfId="28400"/>
    <cellStyle name="Normal 3 3 3 2 3 7 2 2" xfId="28401"/>
    <cellStyle name="Normal 3 3 3 2 3 7 3" xfId="28402"/>
    <cellStyle name="Normal 3 3 3 2 3 8" xfId="28403"/>
    <cellStyle name="Normal 3 3 3 2 3 8 2" xfId="28404"/>
    <cellStyle name="Normal 3 3 3 2 3 9" xfId="28405"/>
    <cellStyle name="Normal 3 3 3 2 3 9 2" xfId="28406"/>
    <cellStyle name="Normal 3 3 3 2 4" xfId="28407"/>
    <cellStyle name="Normal 3 3 3 2 4 10" xfId="28408"/>
    <cellStyle name="Normal 3 3 3 2 4 11" xfId="28409"/>
    <cellStyle name="Normal 3 3 3 2 4 2" xfId="28410"/>
    <cellStyle name="Normal 3 3 3 2 4 2 2" xfId="28411"/>
    <cellStyle name="Normal 3 3 3 2 4 2 2 2" xfId="28412"/>
    <cellStyle name="Normal 3 3 3 2 4 2 2 2 2" xfId="28413"/>
    <cellStyle name="Normal 3 3 3 2 4 2 2 2 2 2" xfId="28414"/>
    <cellStyle name="Normal 3 3 3 2 4 2 2 2 2 2 2" xfId="28415"/>
    <cellStyle name="Normal 3 3 3 2 4 2 2 2 2 2 2 2" xfId="28416"/>
    <cellStyle name="Normal 3 3 3 2 4 2 2 2 2 2 3" xfId="28417"/>
    <cellStyle name="Normal 3 3 3 2 4 2 2 2 2 3" xfId="28418"/>
    <cellStyle name="Normal 3 3 3 2 4 2 2 2 2 3 2" xfId="28419"/>
    <cellStyle name="Normal 3 3 3 2 4 2 2 2 2 4" xfId="28420"/>
    <cellStyle name="Normal 3 3 3 2 4 2 2 2 3" xfId="28421"/>
    <cellStyle name="Normal 3 3 3 2 4 2 2 2 3 2" xfId="28422"/>
    <cellStyle name="Normal 3 3 3 2 4 2 2 2 3 2 2" xfId="28423"/>
    <cellStyle name="Normal 3 3 3 2 4 2 2 2 3 3" xfId="28424"/>
    <cellStyle name="Normal 3 3 3 2 4 2 2 2 4" xfId="28425"/>
    <cellStyle name="Normal 3 3 3 2 4 2 2 2 4 2" xfId="28426"/>
    <cellStyle name="Normal 3 3 3 2 4 2 2 2 5" xfId="28427"/>
    <cellStyle name="Normal 3 3 3 2 4 2 2 3" xfId="28428"/>
    <cellStyle name="Normal 3 3 3 2 4 2 2 3 2" xfId="28429"/>
    <cellStyle name="Normal 3 3 3 2 4 2 2 3 2 2" xfId="28430"/>
    <cellStyle name="Normal 3 3 3 2 4 2 2 3 2 2 2" xfId="28431"/>
    <cellStyle name="Normal 3 3 3 2 4 2 2 3 2 3" xfId="28432"/>
    <cellStyle name="Normal 3 3 3 2 4 2 2 3 3" xfId="28433"/>
    <cellStyle name="Normal 3 3 3 2 4 2 2 3 3 2" xfId="28434"/>
    <cellStyle name="Normal 3 3 3 2 4 2 2 3 4" xfId="28435"/>
    <cellStyle name="Normal 3 3 3 2 4 2 2 4" xfId="28436"/>
    <cellStyle name="Normal 3 3 3 2 4 2 2 4 2" xfId="28437"/>
    <cellStyle name="Normal 3 3 3 2 4 2 2 4 2 2" xfId="28438"/>
    <cellStyle name="Normal 3 3 3 2 4 2 2 4 2 2 2" xfId="28439"/>
    <cellStyle name="Normal 3 3 3 2 4 2 2 4 2 3" xfId="28440"/>
    <cellStyle name="Normal 3 3 3 2 4 2 2 4 3" xfId="28441"/>
    <cellStyle name="Normal 3 3 3 2 4 2 2 4 3 2" xfId="28442"/>
    <cellStyle name="Normal 3 3 3 2 4 2 2 4 4" xfId="28443"/>
    <cellStyle name="Normal 3 3 3 2 4 2 2 5" xfId="28444"/>
    <cellStyle name="Normal 3 3 3 2 4 2 2 5 2" xfId="28445"/>
    <cellStyle name="Normal 3 3 3 2 4 2 2 5 2 2" xfId="28446"/>
    <cellStyle name="Normal 3 3 3 2 4 2 2 5 3" xfId="28447"/>
    <cellStyle name="Normal 3 3 3 2 4 2 2 6" xfId="28448"/>
    <cellStyle name="Normal 3 3 3 2 4 2 2 6 2" xfId="28449"/>
    <cellStyle name="Normal 3 3 3 2 4 2 2 7" xfId="28450"/>
    <cellStyle name="Normal 3 3 3 2 4 2 2 7 2" xfId="28451"/>
    <cellStyle name="Normal 3 3 3 2 4 2 2 8" xfId="28452"/>
    <cellStyle name="Normal 3 3 3 2 4 2 3" xfId="28453"/>
    <cellStyle name="Normal 3 3 3 2 4 2 3 2" xfId="28454"/>
    <cellStyle name="Normal 3 3 3 2 4 2 3 2 2" xfId="28455"/>
    <cellStyle name="Normal 3 3 3 2 4 2 3 2 2 2" xfId="28456"/>
    <cellStyle name="Normal 3 3 3 2 4 2 3 2 2 2 2" xfId="28457"/>
    <cellStyle name="Normal 3 3 3 2 4 2 3 2 2 3" xfId="28458"/>
    <cellStyle name="Normal 3 3 3 2 4 2 3 2 3" xfId="28459"/>
    <cellStyle name="Normal 3 3 3 2 4 2 3 2 3 2" xfId="28460"/>
    <cellStyle name="Normal 3 3 3 2 4 2 3 2 4" xfId="28461"/>
    <cellStyle name="Normal 3 3 3 2 4 2 3 3" xfId="28462"/>
    <cellStyle name="Normal 3 3 3 2 4 2 3 3 2" xfId="28463"/>
    <cellStyle name="Normal 3 3 3 2 4 2 3 3 2 2" xfId="28464"/>
    <cellStyle name="Normal 3 3 3 2 4 2 3 3 3" xfId="28465"/>
    <cellStyle name="Normal 3 3 3 2 4 2 3 4" xfId="28466"/>
    <cellStyle name="Normal 3 3 3 2 4 2 3 4 2" xfId="28467"/>
    <cellStyle name="Normal 3 3 3 2 4 2 3 5" xfId="28468"/>
    <cellStyle name="Normal 3 3 3 2 4 2 4" xfId="28469"/>
    <cellStyle name="Normal 3 3 3 2 4 2 4 2" xfId="28470"/>
    <cellStyle name="Normal 3 3 3 2 4 2 4 2 2" xfId="28471"/>
    <cellStyle name="Normal 3 3 3 2 4 2 4 2 2 2" xfId="28472"/>
    <cellStyle name="Normal 3 3 3 2 4 2 4 2 3" xfId="28473"/>
    <cellStyle name="Normal 3 3 3 2 4 2 4 3" xfId="28474"/>
    <cellStyle name="Normal 3 3 3 2 4 2 4 3 2" xfId="28475"/>
    <cellStyle name="Normal 3 3 3 2 4 2 4 4" xfId="28476"/>
    <cellStyle name="Normal 3 3 3 2 4 2 5" xfId="28477"/>
    <cellStyle name="Normal 3 3 3 2 4 2 5 2" xfId="28478"/>
    <cellStyle name="Normal 3 3 3 2 4 2 5 2 2" xfId="28479"/>
    <cellStyle name="Normal 3 3 3 2 4 2 5 2 2 2" xfId="28480"/>
    <cellStyle name="Normal 3 3 3 2 4 2 5 2 3" xfId="28481"/>
    <cellStyle name="Normal 3 3 3 2 4 2 5 3" xfId="28482"/>
    <cellStyle name="Normal 3 3 3 2 4 2 5 3 2" xfId="28483"/>
    <cellStyle name="Normal 3 3 3 2 4 2 5 4" xfId="28484"/>
    <cellStyle name="Normal 3 3 3 2 4 2 6" xfId="28485"/>
    <cellStyle name="Normal 3 3 3 2 4 2 6 2" xfId="28486"/>
    <cellStyle name="Normal 3 3 3 2 4 2 6 2 2" xfId="28487"/>
    <cellStyle name="Normal 3 3 3 2 4 2 6 3" xfId="28488"/>
    <cellStyle name="Normal 3 3 3 2 4 2 7" xfId="28489"/>
    <cellStyle name="Normal 3 3 3 2 4 2 7 2" xfId="28490"/>
    <cellStyle name="Normal 3 3 3 2 4 2 8" xfId="28491"/>
    <cellStyle name="Normal 3 3 3 2 4 2 8 2" xfId="28492"/>
    <cellStyle name="Normal 3 3 3 2 4 2 9" xfId="28493"/>
    <cellStyle name="Normal 3 3 3 2 4 3" xfId="28494"/>
    <cellStyle name="Normal 3 3 3 2 4 3 2" xfId="28495"/>
    <cellStyle name="Normal 3 3 3 2 4 3 2 2" xfId="28496"/>
    <cellStyle name="Normal 3 3 3 2 4 3 2 2 2" xfId="28497"/>
    <cellStyle name="Normal 3 3 3 2 4 3 2 2 2 2" xfId="28498"/>
    <cellStyle name="Normal 3 3 3 2 4 3 2 2 2 2 2" xfId="28499"/>
    <cellStyle name="Normal 3 3 3 2 4 3 2 2 2 3" xfId="28500"/>
    <cellStyle name="Normal 3 3 3 2 4 3 2 2 3" xfId="28501"/>
    <cellStyle name="Normal 3 3 3 2 4 3 2 2 3 2" xfId="28502"/>
    <cellStyle name="Normal 3 3 3 2 4 3 2 2 4" xfId="28503"/>
    <cellStyle name="Normal 3 3 3 2 4 3 2 3" xfId="28504"/>
    <cellStyle name="Normal 3 3 3 2 4 3 2 3 2" xfId="28505"/>
    <cellStyle name="Normal 3 3 3 2 4 3 2 3 2 2" xfId="28506"/>
    <cellStyle name="Normal 3 3 3 2 4 3 2 3 3" xfId="28507"/>
    <cellStyle name="Normal 3 3 3 2 4 3 2 4" xfId="28508"/>
    <cellStyle name="Normal 3 3 3 2 4 3 2 4 2" xfId="28509"/>
    <cellStyle name="Normal 3 3 3 2 4 3 2 5" xfId="28510"/>
    <cellStyle name="Normal 3 3 3 2 4 3 3" xfId="28511"/>
    <cellStyle name="Normal 3 3 3 2 4 3 3 2" xfId="28512"/>
    <cellStyle name="Normal 3 3 3 2 4 3 3 2 2" xfId="28513"/>
    <cellStyle name="Normal 3 3 3 2 4 3 3 2 2 2" xfId="28514"/>
    <cellStyle name="Normal 3 3 3 2 4 3 3 2 3" xfId="28515"/>
    <cellStyle name="Normal 3 3 3 2 4 3 3 3" xfId="28516"/>
    <cellStyle name="Normal 3 3 3 2 4 3 3 3 2" xfId="28517"/>
    <cellStyle name="Normal 3 3 3 2 4 3 3 4" xfId="28518"/>
    <cellStyle name="Normal 3 3 3 2 4 3 4" xfId="28519"/>
    <cellStyle name="Normal 3 3 3 2 4 3 4 2" xfId="28520"/>
    <cellStyle name="Normal 3 3 3 2 4 3 4 2 2" xfId="28521"/>
    <cellStyle name="Normal 3 3 3 2 4 3 4 2 2 2" xfId="28522"/>
    <cellStyle name="Normal 3 3 3 2 4 3 4 2 3" xfId="28523"/>
    <cellStyle name="Normal 3 3 3 2 4 3 4 3" xfId="28524"/>
    <cellStyle name="Normal 3 3 3 2 4 3 4 3 2" xfId="28525"/>
    <cellStyle name="Normal 3 3 3 2 4 3 4 4" xfId="28526"/>
    <cellStyle name="Normal 3 3 3 2 4 3 5" xfId="28527"/>
    <cellStyle name="Normal 3 3 3 2 4 3 5 2" xfId="28528"/>
    <cellStyle name="Normal 3 3 3 2 4 3 5 2 2" xfId="28529"/>
    <cellStyle name="Normal 3 3 3 2 4 3 5 3" xfId="28530"/>
    <cellStyle name="Normal 3 3 3 2 4 3 6" xfId="28531"/>
    <cellStyle name="Normal 3 3 3 2 4 3 6 2" xfId="28532"/>
    <cellStyle name="Normal 3 3 3 2 4 3 7" xfId="28533"/>
    <cellStyle name="Normal 3 3 3 2 4 3 7 2" xfId="28534"/>
    <cellStyle name="Normal 3 3 3 2 4 3 8" xfId="28535"/>
    <cellStyle name="Normal 3 3 3 2 4 4" xfId="28536"/>
    <cellStyle name="Normal 3 3 3 2 4 4 2" xfId="28537"/>
    <cellStyle name="Normal 3 3 3 2 4 4 2 2" xfId="28538"/>
    <cellStyle name="Normal 3 3 3 2 4 4 2 2 2" xfId="28539"/>
    <cellStyle name="Normal 3 3 3 2 4 4 2 2 2 2" xfId="28540"/>
    <cellStyle name="Normal 3 3 3 2 4 4 2 2 3" xfId="28541"/>
    <cellStyle name="Normal 3 3 3 2 4 4 2 3" xfId="28542"/>
    <cellStyle name="Normal 3 3 3 2 4 4 2 3 2" xfId="28543"/>
    <cellStyle name="Normal 3 3 3 2 4 4 2 4" xfId="28544"/>
    <cellStyle name="Normal 3 3 3 2 4 4 3" xfId="28545"/>
    <cellStyle name="Normal 3 3 3 2 4 4 3 2" xfId="28546"/>
    <cellStyle name="Normal 3 3 3 2 4 4 3 2 2" xfId="28547"/>
    <cellStyle name="Normal 3 3 3 2 4 4 3 3" xfId="28548"/>
    <cellStyle name="Normal 3 3 3 2 4 4 4" xfId="28549"/>
    <cellStyle name="Normal 3 3 3 2 4 4 4 2" xfId="28550"/>
    <cellStyle name="Normal 3 3 3 2 4 4 5" xfId="28551"/>
    <cellStyle name="Normal 3 3 3 2 4 5" xfId="28552"/>
    <cellStyle name="Normal 3 3 3 2 4 5 2" xfId="28553"/>
    <cellStyle name="Normal 3 3 3 2 4 5 2 2" xfId="28554"/>
    <cellStyle name="Normal 3 3 3 2 4 5 2 2 2" xfId="28555"/>
    <cellStyle name="Normal 3 3 3 2 4 5 2 3" xfId="28556"/>
    <cellStyle name="Normal 3 3 3 2 4 5 3" xfId="28557"/>
    <cellStyle name="Normal 3 3 3 2 4 5 3 2" xfId="28558"/>
    <cellStyle name="Normal 3 3 3 2 4 5 4" xfId="28559"/>
    <cellStyle name="Normal 3 3 3 2 4 6" xfId="28560"/>
    <cellStyle name="Normal 3 3 3 2 4 6 2" xfId="28561"/>
    <cellStyle name="Normal 3 3 3 2 4 6 2 2" xfId="28562"/>
    <cellStyle name="Normal 3 3 3 2 4 6 2 2 2" xfId="28563"/>
    <cellStyle name="Normal 3 3 3 2 4 6 2 3" xfId="28564"/>
    <cellStyle name="Normal 3 3 3 2 4 6 3" xfId="28565"/>
    <cellStyle name="Normal 3 3 3 2 4 6 3 2" xfId="28566"/>
    <cellStyle name="Normal 3 3 3 2 4 6 4" xfId="28567"/>
    <cellStyle name="Normal 3 3 3 2 4 7" xfId="28568"/>
    <cellStyle name="Normal 3 3 3 2 4 7 2" xfId="28569"/>
    <cellStyle name="Normal 3 3 3 2 4 7 2 2" xfId="28570"/>
    <cellStyle name="Normal 3 3 3 2 4 7 3" xfId="28571"/>
    <cellStyle name="Normal 3 3 3 2 4 8" xfId="28572"/>
    <cellStyle name="Normal 3 3 3 2 4 8 2" xfId="28573"/>
    <cellStyle name="Normal 3 3 3 2 4 9" xfId="28574"/>
    <cellStyle name="Normal 3 3 3 2 4 9 2" xfId="28575"/>
    <cellStyle name="Normal 3 3 3 2 5" xfId="28576"/>
    <cellStyle name="Normal 3 3 3 2 5 2" xfId="28577"/>
    <cellStyle name="Normal 3 3 3 2 5 2 2" xfId="28578"/>
    <cellStyle name="Normal 3 3 3 2 5 2 2 2" xfId="28579"/>
    <cellStyle name="Normal 3 3 3 2 5 2 2 2 2" xfId="28580"/>
    <cellStyle name="Normal 3 3 3 2 5 2 2 2 2 2" xfId="28581"/>
    <cellStyle name="Normal 3 3 3 2 5 2 2 2 2 2 2" xfId="28582"/>
    <cellStyle name="Normal 3 3 3 2 5 2 2 2 2 3" xfId="28583"/>
    <cellStyle name="Normal 3 3 3 2 5 2 2 2 3" xfId="28584"/>
    <cellStyle name="Normal 3 3 3 2 5 2 2 2 3 2" xfId="28585"/>
    <cellStyle name="Normal 3 3 3 2 5 2 2 2 4" xfId="28586"/>
    <cellStyle name="Normal 3 3 3 2 5 2 2 3" xfId="28587"/>
    <cellStyle name="Normal 3 3 3 2 5 2 2 3 2" xfId="28588"/>
    <cellStyle name="Normal 3 3 3 2 5 2 2 3 2 2" xfId="28589"/>
    <cellStyle name="Normal 3 3 3 2 5 2 2 3 3" xfId="28590"/>
    <cellStyle name="Normal 3 3 3 2 5 2 2 4" xfId="28591"/>
    <cellStyle name="Normal 3 3 3 2 5 2 2 4 2" xfId="28592"/>
    <cellStyle name="Normal 3 3 3 2 5 2 2 5" xfId="28593"/>
    <cellStyle name="Normal 3 3 3 2 5 2 3" xfId="28594"/>
    <cellStyle name="Normal 3 3 3 2 5 2 3 2" xfId="28595"/>
    <cellStyle name="Normal 3 3 3 2 5 2 3 2 2" xfId="28596"/>
    <cellStyle name="Normal 3 3 3 2 5 2 3 2 2 2" xfId="28597"/>
    <cellStyle name="Normal 3 3 3 2 5 2 3 2 3" xfId="28598"/>
    <cellStyle name="Normal 3 3 3 2 5 2 3 3" xfId="28599"/>
    <cellStyle name="Normal 3 3 3 2 5 2 3 3 2" xfId="28600"/>
    <cellStyle name="Normal 3 3 3 2 5 2 3 4" xfId="28601"/>
    <cellStyle name="Normal 3 3 3 2 5 2 4" xfId="28602"/>
    <cellStyle name="Normal 3 3 3 2 5 2 4 2" xfId="28603"/>
    <cellStyle name="Normal 3 3 3 2 5 2 4 2 2" xfId="28604"/>
    <cellStyle name="Normal 3 3 3 2 5 2 4 2 2 2" xfId="28605"/>
    <cellStyle name="Normal 3 3 3 2 5 2 4 2 3" xfId="28606"/>
    <cellStyle name="Normal 3 3 3 2 5 2 4 3" xfId="28607"/>
    <cellStyle name="Normal 3 3 3 2 5 2 4 3 2" xfId="28608"/>
    <cellStyle name="Normal 3 3 3 2 5 2 4 4" xfId="28609"/>
    <cellStyle name="Normal 3 3 3 2 5 2 5" xfId="28610"/>
    <cellStyle name="Normal 3 3 3 2 5 2 5 2" xfId="28611"/>
    <cellStyle name="Normal 3 3 3 2 5 2 5 2 2" xfId="28612"/>
    <cellStyle name="Normal 3 3 3 2 5 2 5 3" xfId="28613"/>
    <cellStyle name="Normal 3 3 3 2 5 2 6" xfId="28614"/>
    <cellStyle name="Normal 3 3 3 2 5 2 6 2" xfId="28615"/>
    <cellStyle name="Normal 3 3 3 2 5 2 7" xfId="28616"/>
    <cellStyle name="Normal 3 3 3 2 5 2 7 2" xfId="28617"/>
    <cellStyle name="Normal 3 3 3 2 5 2 8" xfId="28618"/>
    <cellStyle name="Normal 3 3 3 2 5 3" xfId="28619"/>
    <cellStyle name="Normal 3 3 3 2 5 3 2" xfId="28620"/>
    <cellStyle name="Normal 3 3 3 2 5 3 2 2" xfId="28621"/>
    <cellStyle name="Normal 3 3 3 2 5 3 2 2 2" xfId="28622"/>
    <cellStyle name="Normal 3 3 3 2 5 3 2 2 2 2" xfId="28623"/>
    <cellStyle name="Normal 3 3 3 2 5 3 2 2 3" xfId="28624"/>
    <cellStyle name="Normal 3 3 3 2 5 3 2 3" xfId="28625"/>
    <cellStyle name="Normal 3 3 3 2 5 3 2 3 2" xfId="28626"/>
    <cellStyle name="Normal 3 3 3 2 5 3 2 4" xfId="28627"/>
    <cellStyle name="Normal 3 3 3 2 5 3 3" xfId="28628"/>
    <cellStyle name="Normal 3 3 3 2 5 3 3 2" xfId="28629"/>
    <cellStyle name="Normal 3 3 3 2 5 3 3 2 2" xfId="28630"/>
    <cellStyle name="Normal 3 3 3 2 5 3 3 3" xfId="28631"/>
    <cellStyle name="Normal 3 3 3 2 5 3 4" xfId="28632"/>
    <cellStyle name="Normal 3 3 3 2 5 3 4 2" xfId="28633"/>
    <cellStyle name="Normal 3 3 3 2 5 3 5" xfId="28634"/>
    <cellStyle name="Normal 3 3 3 2 5 4" xfId="28635"/>
    <cellStyle name="Normal 3 3 3 2 5 4 2" xfId="28636"/>
    <cellStyle name="Normal 3 3 3 2 5 4 2 2" xfId="28637"/>
    <cellStyle name="Normal 3 3 3 2 5 4 2 2 2" xfId="28638"/>
    <cellStyle name="Normal 3 3 3 2 5 4 2 3" xfId="28639"/>
    <cellStyle name="Normal 3 3 3 2 5 4 3" xfId="28640"/>
    <cellStyle name="Normal 3 3 3 2 5 4 3 2" xfId="28641"/>
    <cellStyle name="Normal 3 3 3 2 5 4 4" xfId="28642"/>
    <cellStyle name="Normal 3 3 3 2 5 5" xfId="28643"/>
    <cellStyle name="Normal 3 3 3 2 5 5 2" xfId="28644"/>
    <cellStyle name="Normal 3 3 3 2 5 5 2 2" xfId="28645"/>
    <cellStyle name="Normal 3 3 3 2 5 5 2 2 2" xfId="28646"/>
    <cellStyle name="Normal 3 3 3 2 5 5 2 3" xfId="28647"/>
    <cellStyle name="Normal 3 3 3 2 5 5 3" xfId="28648"/>
    <cellStyle name="Normal 3 3 3 2 5 5 3 2" xfId="28649"/>
    <cellStyle name="Normal 3 3 3 2 5 5 4" xfId="28650"/>
    <cellStyle name="Normal 3 3 3 2 5 6" xfId="28651"/>
    <cellStyle name="Normal 3 3 3 2 5 6 2" xfId="28652"/>
    <cellStyle name="Normal 3 3 3 2 5 6 2 2" xfId="28653"/>
    <cellStyle name="Normal 3 3 3 2 5 6 3" xfId="28654"/>
    <cellStyle name="Normal 3 3 3 2 5 7" xfId="28655"/>
    <cellStyle name="Normal 3 3 3 2 5 7 2" xfId="28656"/>
    <cellStyle name="Normal 3 3 3 2 5 8" xfId="28657"/>
    <cellStyle name="Normal 3 3 3 2 5 8 2" xfId="28658"/>
    <cellStyle name="Normal 3 3 3 2 5 9" xfId="28659"/>
    <cellStyle name="Normal 3 3 3 2 6" xfId="28660"/>
    <cellStyle name="Normal 3 3 3 2 6 2" xfId="28661"/>
    <cellStyle name="Normal 3 3 3 2 6 2 2" xfId="28662"/>
    <cellStyle name="Normal 3 3 3 2 6 2 2 2" xfId="28663"/>
    <cellStyle name="Normal 3 3 3 2 6 2 2 2 2" xfId="28664"/>
    <cellStyle name="Normal 3 3 3 2 6 2 2 2 2 2" xfId="28665"/>
    <cellStyle name="Normal 3 3 3 2 6 2 2 2 3" xfId="28666"/>
    <cellStyle name="Normal 3 3 3 2 6 2 2 3" xfId="28667"/>
    <cellStyle name="Normal 3 3 3 2 6 2 2 3 2" xfId="28668"/>
    <cellStyle name="Normal 3 3 3 2 6 2 2 4" xfId="28669"/>
    <cellStyle name="Normal 3 3 3 2 6 2 3" xfId="28670"/>
    <cellStyle name="Normal 3 3 3 2 6 2 3 2" xfId="28671"/>
    <cellStyle name="Normal 3 3 3 2 6 2 3 2 2" xfId="28672"/>
    <cellStyle name="Normal 3 3 3 2 6 2 3 3" xfId="28673"/>
    <cellStyle name="Normal 3 3 3 2 6 2 4" xfId="28674"/>
    <cellStyle name="Normal 3 3 3 2 6 2 4 2" xfId="28675"/>
    <cellStyle name="Normal 3 3 3 2 6 2 5" xfId="28676"/>
    <cellStyle name="Normal 3 3 3 2 6 3" xfId="28677"/>
    <cellStyle name="Normal 3 3 3 2 6 3 2" xfId="28678"/>
    <cellStyle name="Normal 3 3 3 2 6 3 2 2" xfId="28679"/>
    <cellStyle name="Normal 3 3 3 2 6 3 2 2 2" xfId="28680"/>
    <cellStyle name="Normal 3 3 3 2 6 3 2 3" xfId="28681"/>
    <cellStyle name="Normal 3 3 3 2 6 3 3" xfId="28682"/>
    <cellStyle name="Normal 3 3 3 2 6 3 3 2" xfId="28683"/>
    <cellStyle name="Normal 3 3 3 2 6 3 4" xfId="28684"/>
    <cellStyle name="Normal 3 3 3 2 6 4" xfId="28685"/>
    <cellStyle name="Normal 3 3 3 2 6 4 2" xfId="28686"/>
    <cellStyle name="Normal 3 3 3 2 6 4 2 2" xfId="28687"/>
    <cellStyle name="Normal 3 3 3 2 6 4 2 2 2" xfId="28688"/>
    <cellStyle name="Normal 3 3 3 2 6 4 2 3" xfId="28689"/>
    <cellStyle name="Normal 3 3 3 2 6 4 3" xfId="28690"/>
    <cellStyle name="Normal 3 3 3 2 6 4 3 2" xfId="28691"/>
    <cellStyle name="Normal 3 3 3 2 6 4 4" xfId="28692"/>
    <cellStyle name="Normal 3 3 3 2 6 5" xfId="28693"/>
    <cellStyle name="Normal 3 3 3 2 6 5 2" xfId="28694"/>
    <cellStyle name="Normal 3 3 3 2 6 5 2 2" xfId="28695"/>
    <cellStyle name="Normal 3 3 3 2 6 5 3" xfId="28696"/>
    <cellStyle name="Normal 3 3 3 2 6 6" xfId="28697"/>
    <cellStyle name="Normal 3 3 3 2 6 6 2" xfId="28698"/>
    <cellStyle name="Normal 3 3 3 2 6 7" xfId="28699"/>
    <cellStyle name="Normal 3 3 3 2 6 7 2" xfId="28700"/>
    <cellStyle name="Normal 3 3 3 2 6 8" xfId="28701"/>
    <cellStyle name="Normal 3 3 3 2 7" xfId="28702"/>
    <cellStyle name="Normal 3 3 3 2 7 2" xfId="28703"/>
    <cellStyle name="Normal 3 3 3 2 7 2 2" xfId="28704"/>
    <cellStyle name="Normal 3 3 3 2 7 2 2 2" xfId="28705"/>
    <cellStyle name="Normal 3 3 3 2 7 2 2 2 2" xfId="28706"/>
    <cellStyle name="Normal 3 3 3 2 7 2 2 2 2 2" xfId="28707"/>
    <cellStyle name="Normal 3 3 3 2 7 2 2 2 3" xfId="28708"/>
    <cellStyle name="Normal 3 3 3 2 7 2 2 3" xfId="28709"/>
    <cellStyle name="Normal 3 3 3 2 7 2 2 3 2" xfId="28710"/>
    <cellStyle name="Normal 3 3 3 2 7 2 2 4" xfId="28711"/>
    <cellStyle name="Normal 3 3 3 2 7 2 3" xfId="28712"/>
    <cellStyle name="Normal 3 3 3 2 7 2 3 2" xfId="28713"/>
    <cellStyle name="Normal 3 3 3 2 7 2 3 2 2" xfId="28714"/>
    <cellStyle name="Normal 3 3 3 2 7 2 3 3" xfId="28715"/>
    <cellStyle name="Normal 3 3 3 2 7 2 4" xfId="28716"/>
    <cellStyle name="Normal 3 3 3 2 7 2 4 2" xfId="28717"/>
    <cellStyle name="Normal 3 3 3 2 7 2 5" xfId="28718"/>
    <cellStyle name="Normal 3 3 3 2 7 3" xfId="28719"/>
    <cellStyle name="Normal 3 3 3 2 7 3 2" xfId="28720"/>
    <cellStyle name="Normal 3 3 3 2 7 3 2 2" xfId="28721"/>
    <cellStyle name="Normal 3 3 3 2 7 3 2 2 2" xfId="28722"/>
    <cellStyle name="Normal 3 3 3 2 7 3 2 3" xfId="28723"/>
    <cellStyle name="Normal 3 3 3 2 7 3 3" xfId="28724"/>
    <cellStyle name="Normal 3 3 3 2 7 3 3 2" xfId="28725"/>
    <cellStyle name="Normal 3 3 3 2 7 3 4" xfId="28726"/>
    <cellStyle name="Normal 3 3 3 2 7 4" xfId="28727"/>
    <cellStyle name="Normal 3 3 3 2 7 4 2" xfId="28728"/>
    <cellStyle name="Normal 3 3 3 2 7 4 2 2" xfId="28729"/>
    <cellStyle name="Normal 3 3 3 2 7 4 3" xfId="28730"/>
    <cellStyle name="Normal 3 3 3 2 7 5" xfId="28731"/>
    <cellStyle name="Normal 3 3 3 2 7 5 2" xfId="28732"/>
    <cellStyle name="Normal 3 3 3 2 7 6" xfId="28733"/>
    <cellStyle name="Normal 3 3 3 2 8" xfId="28734"/>
    <cellStyle name="Normal 3 3 3 2 8 2" xfId="28735"/>
    <cellStyle name="Normal 3 3 3 2 8 2 2" xfId="28736"/>
    <cellStyle name="Normal 3 3 3 2 8 2 2 2" xfId="28737"/>
    <cellStyle name="Normal 3 3 3 2 8 2 2 2 2" xfId="28738"/>
    <cellStyle name="Normal 3 3 3 2 8 2 2 2 2 2" xfId="28739"/>
    <cellStyle name="Normal 3 3 3 2 8 2 2 2 3" xfId="28740"/>
    <cellStyle name="Normal 3 3 3 2 8 2 2 3" xfId="28741"/>
    <cellStyle name="Normal 3 3 3 2 8 2 2 3 2" xfId="28742"/>
    <cellStyle name="Normal 3 3 3 2 8 2 2 4" xfId="28743"/>
    <cellStyle name="Normal 3 3 3 2 8 2 3" xfId="28744"/>
    <cellStyle name="Normal 3 3 3 2 8 2 3 2" xfId="28745"/>
    <cellStyle name="Normal 3 3 3 2 8 2 3 2 2" xfId="28746"/>
    <cellStyle name="Normal 3 3 3 2 8 2 3 3" xfId="28747"/>
    <cellStyle name="Normal 3 3 3 2 8 2 4" xfId="28748"/>
    <cellStyle name="Normal 3 3 3 2 8 2 4 2" xfId="28749"/>
    <cellStyle name="Normal 3 3 3 2 8 2 5" xfId="28750"/>
    <cellStyle name="Normal 3 3 3 2 8 3" xfId="28751"/>
    <cellStyle name="Normal 3 3 3 2 8 3 2" xfId="28752"/>
    <cellStyle name="Normal 3 3 3 2 8 3 2 2" xfId="28753"/>
    <cellStyle name="Normal 3 3 3 2 8 3 2 2 2" xfId="28754"/>
    <cellStyle name="Normal 3 3 3 2 8 3 2 3" xfId="28755"/>
    <cellStyle name="Normal 3 3 3 2 8 3 3" xfId="28756"/>
    <cellStyle name="Normal 3 3 3 2 8 3 3 2" xfId="28757"/>
    <cellStyle name="Normal 3 3 3 2 8 3 4" xfId="28758"/>
    <cellStyle name="Normal 3 3 3 2 8 4" xfId="28759"/>
    <cellStyle name="Normal 3 3 3 2 8 4 2" xfId="28760"/>
    <cellStyle name="Normal 3 3 3 2 8 4 2 2" xfId="28761"/>
    <cellStyle name="Normal 3 3 3 2 8 4 3" xfId="28762"/>
    <cellStyle name="Normal 3 3 3 2 8 5" xfId="28763"/>
    <cellStyle name="Normal 3 3 3 2 8 5 2" xfId="28764"/>
    <cellStyle name="Normal 3 3 3 2 8 6" xfId="28765"/>
    <cellStyle name="Normal 3 3 3 2 9" xfId="28766"/>
    <cellStyle name="Normal 3 3 3 2 9 2" xfId="28767"/>
    <cellStyle name="Normal 3 3 3 2 9 2 2" xfId="28768"/>
    <cellStyle name="Normal 3 3 3 2 9 2 2 2" xfId="28769"/>
    <cellStyle name="Normal 3 3 3 2 9 2 2 2 2" xfId="28770"/>
    <cellStyle name="Normal 3 3 3 2 9 2 2 3" xfId="28771"/>
    <cellStyle name="Normal 3 3 3 2 9 2 3" xfId="28772"/>
    <cellStyle name="Normal 3 3 3 2 9 2 3 2" xfId="28773"/>
    <cellStyle name="Normal 3 3 3 2 9 2 4" xfId="28774"/>
    <cellStyle name="Normal 3 3 3 2 9 3" xfId="28775"/>
    <cellStyle name="Normal 3 3 3 2 9 3 2" xfId="28776"/>
    <cellStyle name="Normal 3 3 3 2 9 3 2 2" xfId="28777"/>
    <cellStyle name="Normal 3 3 3 2 9 3 3" xfId="28778"/>
    <cellStyle name="Normal 3 3 3 2 9 4" xfId="28779"/>
    <cellStyle name="Normal 3 3 3 2 9 4 2" xfId="28780"/>
    <cellStyle name="Normal 3 3 3 2 9 5" xfId="28781"/>
    <cellStyle name="Normal 3 3 3 2_T-straight with PEDs adjustor" xfId="28782"/>
    <cellStyle name="Normal 3 3 3 3" xfId="28783"/>
    <cellStyle name="Normal 3 3 3 3 10" xfId="28784"/>
    <cellStyle name="Normal 3 3 3 3 11" xfId="28785"/>
    <cellStyle name="Normal 3 3 3 3 2" xfId="28786"/>
    <cellStyle name="Normal 3 3 3 3 2 10" xfId="28787"/>
    <cellStyle name="Normal 3 3 3 3 2 2" xfId="28788"/>
    <cellStyle name="Normal 3 3 3 3 2 2 2" xfId="28789"/>
    <cellStyle name="Normal 3 3 3 3 2 2 2 2" xfId="28790"/>
    <cellStyle name="Normal 3 3 3 3 2 2 2 2 2" xfId="28791"/>
    <cellStyle name="Normal 3 3 3 3 2 2 2 2 2 2" xfId="28792"/>
    <cellStyle name="Normal 3 3 3 3 2 2 2 2 2 2 2" xfId="28793"/>
    <cellStyle name="Normal 3 3 3 3 2 2 2 2 2 3" xfId="28794"/>
    <cellStyle name="Normal 3 3 3 3 2 2 2 2 3" xfId="28795"/>
    <cellStyle name="Normal 3 3 3 3 2 2 2 2 3 2" xfId="28796"/>
    <cellStyle name="Normal 3 3 3 3 2 2 2 2 4" xfId="28797"/>
    <cellStyle name="Normal 3 3 3 3 2 2 2 3" xfId="28798"/>
    <cellStyle name="Normal 3 3 3 3 2 2 2 3 2" xfId="28799"/>
    <cellStyle name="Normal 3 3 3 3 2 2 2 3 2 2" xfId="28800"/>
    <cellStyle name="Normal 3 3 3 3 2 2 2 3 3" xfId="28801"/>
    <cellStyle name="Normal 3 3 3 3 2 2 2 4" xfId="28802"/>
    <cellStyle name="Normal 3 3 3 3 2 2 2 4 2" xfId="28803"/>
    <cellStyle name="Normal 3 3 3 3 2 2 2 5" xfId="28804"/>
    <cellStyle name="Normal 3 3 3 3 2 2 3" xfId="28805"/>
    <cellStyle name="Normal 3 3 3 3 2 2 3 2" xfId="28806"/>
    <cellStyle name="Normal 3 3 3 3 2 2 3 2 2" xfId="28807"/>
    <cellStyle name="Normal 3 3 3 3 2 2 3 2 2 2" xfId="28808"/>
    <cellStyle name="Normal 3 3 3 3 2 2 3 2 3" xfId="28809"/>
    <cellStyle name="Normal 3 3 3 3 2 2 3 3" xfId="28810"/>
    <cellStyle name="Normal 3 3 3 3 2 2 3 3 2" xfId="28811"/>
    <cellStyle name="Normal 3 3 3 3 2 2 3 4" xfId="28812"/>
    <cellStyle name="Normal 3 3 3 3 2 2 4" xfId="28813"/>
    <cellStyle name="Normal 3 3 3 3 2 2 4 2" xfId="28814"/>
    <cellStyle name="Normal 3 3 3 3 2 2 4 2 2" xfId="28815"/>
    <cellStyle name="Normal 3 3 3 3 2 2 4 2 2 2" xfId="28816"/>
    <cellStyle name="Normal 3 3 3 3 2 2 4 2 3" xfId="28817"/>
    <cellStyle name="Normal 3 3 3 3 2 2 4 3" xfId="28818"/>
    <cellStyle name="Normal 3 3 3 3 2 2 4 3 2" xfId="28819"/>
    <cellStyle name="Normal 3 3 3 3 2 2 4 4" xfId="28820"/>
    <cellStyle name="Normal 3 3 3 3 2 2 5" xfId="28821"/>
    <cellStyle name="Normal 3 3 3 3 2 2 5 2" xfId="28822"/>
    <cellStyle name="Normal 3 3 3 3 2 2 5 2 2" xfId="28823"/>
    <cellStyle name="Normal 3 3 3 3 2 2 5 3" xfId="28824"/>
    <cellStyle name="Normal 3 3 3 3 2 2 6" xfId="28825"/>
    <cellStyle name="Normal 3 3 3 3 2 2 6 2" xfId="28826"/>
    <cellStyle name="Normal 3 3 3 3 2 2 7" xfId="28827"/>
    <cellStyle name="Normal 3 3 3 3 2 2 7 2" xfId="28828"/>
    <cellStyle name="Normal 3 3 3 3 2 2 8" xfId="28829"/>
    <cellStyle name="Normal 3 3 3 3 2 3" xfId="28830"/>
    <cellStyle name="Normal 3 3 3 3 2 3 2" xfId="28831"/>
    <cellStyle name="Normal 3 3 3 3 2 3 2 2" xfId="28832"/>
    <cellStyle name="Normal 3 3 3 3 2 3 2 2 2" xfId="28833"/>
    <cellStyle name="Normal 3 3 3 3 2 3 2 2 2 2" xfId="28834"/>
    <cellStyle name="Normal 3 3 3 3 2 3 2 2 3" xfId="28835"/>
    <cellStyle name="Normal 3 3 3 3 2 3 2 3" xfId="28836"/>
    <cellStyle name="Normal 3 3 3 3 2 3 2 3 2" xfId="28837"/>
    <cellStyle name="Normal 3 3 3 3 2 3 2 4" xfId="28838"/>
    <cellStyle name="Normal 3 3 3 3 2 3 3" xfId="28839"/>
    <cellStyle name="Normal 3 3 3 3 2 3 3 2" xfId="28840"/>
    <cellStyle name="Normal 3 3 3 3 2 3 3 2 2" xfId="28841"/>
    <cellStyle name="Normal 3 3 3 3 2 3 3 3" xfId="28842"/>
    <cellStyle name="Normal 3 3 3 3 2 3 4" xfId="28843"/>
    <cellStyle name="Normal 3 3 3 3 2 3 4 2" xfId="28844"/>
    <cellStyle name="Normal 3 3 3 3 2 3 5" xfId="28845"/>
    <cellStyle name="Normal 3 3 3 3 2 4" xfId="28846"/>
    <cellStyle name="Normal 3 3 3 3 2 4 2" xfId="28847"/>
    <cellStyle name="Normal 3 3 3 3 2 4 2 2" xfId="28848"/>
    <cellStyle name="Normal 3 3 3 3 2 4 2 2 2" xfId="28849"/>
    <cellStyle name="Normal 3 3 3 3 2 4 2 3" xfId="28850"/>
    <cellStyle name="Normal 3 3 3 3 2 4 3" xfId="28851"/>
    <cellStyle name="Normal 3 3 3 3 2 4 3 2" xfId="28852"/>
    <cellStyle name="Normal 3 3 3 3 2 4 4" xfId="28853"/>
    <cellStyle name="Normal 3 3 3 3 2 5" xfId="28854"/>
    <cellStyle name="Normal 3 3 3 3 2 5 2" xfId="28855"/>
    <cellStyle name="Normal 3 3 3 3 2 5 2 2" xfId="28856"/>
    <cellStyle name="Normal 3 3 3 3 2 5 2 2 2" xfId="28857"/>
    <cellStyle name="Normal 3 3 3 3 2 5 2 3" xfId="28858"/>
    <cellStyle name="Normal 3 3 3 3 2 5 3" xfId="28859"/>
    <cellStyle name="Normal 3 3 3 3 2 5 3 2" xfId="28860"/>
    <cellStyle name="Normal 3 3 3 3 2 5 4" xfId="28861"/>
    <cellStyle name="Normal 3 3 3 3 2 6" xfId="28862"/>
    <cellStyle name="Normal 3 3 3 3 2 6 2" xfId="28863"/>
    <cellStyle name="Normal 3 3 3 3 2 6 2 2" xfId="28864"/>
    <cellStyle name="Normal 3 3 3 3 2 6 3" xfId="28865"/>
    <cellStyle name="Normal 3 3 3 3 2 7" xfId="28866"/>
    <cellStyle name="Normal 3 3 3 3 2 7 2" xfId="28867"/>
    <cellStyle name="Normal 3 3 3 3 2 8" xfId="28868"/>
    <cellStyle name="Normal 3 3 3 3 2 8 2" xfId="28869"/>
    <cellStyle name="Normal 3 3 3 3 2 9" xfId="28870"/>
    <cellStyle name="Normal 3 3 3 3 3" xfId="28871"/>
    <cellStyle name="Normal 3 3 3 3 3 2" xfId="28872"/>
    <cellStyle name="Normal 3 3 3 3 3 2 2" xfId="28873"/>
    <cellStyle name="Normal 3 3 3 3 3 2 2 2" xfId="28874"/>
    <cellStyle name="Normal 3 3 3 3 3 2 2 2 2" xfId="28875"/>
    <cellStyle name="Normal 3 3 3 3 3 2 2 2 2 2" xfId="28876"/>
    <cellStyle name="Normal 3 3 3 3 3 2 2 2 3" xfId="28877"/>
    <cellStyle name="Normal 3 3 3 3 3 2 2 3" xfId="28878"/>
    <cellStyle name="Normal 3 3 3 3 3 2 2 3 2" xfId="28879"/>
    <cellStyle name="Normal 3 3 3 3 3 2 2 4" xfId="28880"/>
    <cellStyle name="Normal 3 3 3 3 3 2 3" xfId="28881"/>
    <cellStyle name="Normal 3 3 3 3 3 2 3 2" xfId="28882"/>
    <cellStyle name="Normal 3 3 3 3 3 2 3 2 2" xfId="28883"/>
    <cellStyle name="Normal 3 3 3 3 3 2 3 3" xfId="28884"/>
    <cellStyle name="Normal 3 3 3 3 3 2 4" xfId="28885"/>
    <cellStyle name="Normal 3 3 3 3 3 2 4 2" xfId="28886"/>
    <cellStyle name="Normal 3 3 3 3 3 2 5" xfId="28887"/>
    <cellStyle name="Normal 3 3 3 3 3 3" xfId="28888"/>
    <cellStyle name="Normal 3 3 3 3 3 3 2" xfId="28889"/>
    <cellStyle name="Normal 3 3 3 3 3 3 2 2" xfId="28890"/>
    <cellStyle name="Normal 3 3 3 3 3 3 2 2 2" xfId="28891"/>
    <cellStyle name="Normal 3 3 3 3 3 3 2 3" xfId="28892"/>
    <cellStyle name="Normal 3 3 3 3 3 3 3" xfId="28893"/>
    <cellStyle name="Normal 3 3 3 3 3 3 3 2" xfId="28894"/>
    <cellStyle name="Normal 3 3 3 3 3 3 4" xfId="28895"/>
    <cellStyle name="Normal 3 3 3 3 3 4" xfId="28896"/>
    <cellStyle name="Normal 3 3 3 3 3 4 2" xfId="28897"/>
    <cellStyle name="Normal 3 3 3 3 3 4 2 2" xfId="28898"/>
    <cellStyle name="Normal 3 3 3 3 3 4 2 2 2" xfId="28899"/>
    <cellStyle name="Normal 3 3 3 3 3 4 2 3" xfId="28900"/>
    <cellStyle name="Normal 3 3 3 3 3 4 3" xfId="28901"/>
    <cellStyle name="Normal 3 3 3 3 3 4 3 2" xfId="28902"/>
    <cellStyle name="Normal 3 3 3 3 3 4 4" xfId="28903"/>
    <cellStyle name="Normal 3 3 3 3 3 5" xfId="28904"/>
    <cellStyle name="Normal 3 3 3 3 3 5 2" xfId="28905"/>
    <cellStyle name="Normal 3 3 3 3 3 5 2 2" xfId="28906"/>
    <cellStyle name="Normal 3 3 3 3 3 5 3" xfId="28907"/>
    <cellStyle name="Normal 3 3 3 3 3 6" xfId="28908"/>
    <cellStyle name="Normal 3 3 3 3 3 6 2" xfId="28909"/>
    <cellStyle name="Normal 3 3 3 3 3 7" xfId="28910"/>
    <cellStyle name="Normal 3 3 3 3 3 7 2" xfId="28911"/>
    <cellStyle name="Normal 3 3 3 3 3 8" xfId="28912"/>
    <cellStyle name="Normal 3 3 3 3 4" xfId="28913"/>
    <cellStyle name="Normal 3 3 3 3 4 2" xfId="28914"/>
    <cellStyle name="Normal 3 3 3 3 4 2 2" xfId="28915"/>
    <cellStyle name="Normal 3 3 3 3 4 2 2 2" xfId="28916"/>
    <cellStyle name="Normal 3 3 3 3 4 2 2 2 2" xfId="28917"/>
    <cellStyle name="Normal 3 3 3 3 4 2 2 3" xfId="28918"/>
    <cellStyle name="Normal 3 3 3 3 4 2 3" xfId="28919"/>
    <cellStyle name="Normal 3 3 3 3 4 2 3 2" xfId="28920"/>
    <cellStyle name="Normal 3 3 3 3 4 2 4" xfId="28921"/>
    <cellStyle name="Normal 3 3 3 3 4 3" xfId="28922"/>
    <cellStyle name="Normal 3 3 3 3 4 3 2" xfId="28923"/>
    <cellStyle name="Normal 3 3 3 3 4 3 2 2" xfId="28924"/>
    <cellStyle name="Normal 3 3 3 3 4 3 3" xfId="28925"/>
    <cellStyle name="Normal 3 3 3 3 4 4" xfId="28926"/>
    <cellStyle name="Normal 3 3 3 3 4 4 2" xfId="28927"/>
    <cellStyle name="Normal 3 3 3 3 4 5" xfId="28928"/>
    <cellStyle name="Normal 3 3 3 3 5" xfId="28929"/>
    <cellStyle name="Normal 3 3 3 3 5 2" xfId="28930"/>
    <cellStyle name="Normal 3 3 3 3 5 2 2" xfId="28931"/>
    <cellStyle name="Normal 3 3 3 3 5 2 2 2" xfId="28932"/>
    <cellStyle name="Normal 3 3 3 3 5 2 3" xfId="28933"/>
    <cellStyle name="Normal 3 3 3 3 5 3" xfId="28934"/>
    <cellStyle name="Normal 3 3 3 3 5 3 2" xfId="28935"/>
    <cellStyle name="Normal 3 3 3 3 5 4" xfId="28936"/>
    <cellStyle name="Normal 3 3 3 3 6" xfId="28937"/>
    <cellStyle name="Normal 3 3 3 3 6 2" xfId="28938"/>
    <cellStyle name="Normal 3 3 3 3 6 2 2" xfId="28939"/>
    <cellStyle name="Normal 3 3 3 3 6 2 2 2" xfId="28940"/>
    <cellStyle name="Normal 3 3 3 3 6 2 3" xfId="28941"/>
    <cellStyle name="Normal 3 3 3 3 6 3" xfId="28942"/>
    <cellStyle name="Normal 3 3 3 3 6 3 2" xfId="28943"/>
    <cellStyle name="Normal 3 3 3 3 6 4" xfId="28944"/>
    <cellStyle name="Normal 3 3 3 3 7" xfId="28945"/>
    <cellStyle name="Normal 3 3 3 3 7 2" xfId="28946"/>
    <cellStyle name="Normal 3 3 3 3 7 2 2" xfId="28947"/>
    <cellStyle name="Normal 3 3 3 3 7 3" xfId="28948"/>
    <cellStyle name="Normal 3 3 3 3 8" xfId="28949"/>
    <cellStyle name="Normal 3 3 3 3 8 2" xfId="28950"/>
    <cellStyle name="Normal 3 3 3 3 9" xfId="28951"/>
    <cellStyle name="Normal 3 3 3 3 9 2" xfId="28952"/>
    <cellStyle name="Normal 3 3 3 4" xfId="28953"/>
    <cellStyle name="Normal 3 3 3 4 10" xfId="28954"/>
    <cellStyle name="Normal 3 3 3 4 11" xfId="28955"/>
    <cellStyle name="Normal 3 3 3 4 2" xfId="28956"/>
    <cellStyle name="Normal 3 3 3 4 2 10" xfId="28957"/>
    <cellStyle name="Normal 3 3 3 4 2 2" xfId="28958"/>
    <cellStyle name="Normal 3 3 3 4 2 2 2" xfId="28959"/>
    <cellStyle name="Normal 3 3 3 4 2 2 2 2" xfId="28960"/>
    <cellStyle name="Normal 3 3 3 4 2 2 2 2 2" xfId="28961"/>
    <cellStyle name="Normal 3 3 3 4 2 2 2 2 2 2" xfId="28962"/>
    <cellStyle name="Normal 3 3 3 4 2 2 2 2 2 2 2" xfId="28963"/>
    <cellStyle name="Normal 3 3 3 4 2 2 2 2 2 3" xfId="28964"/>
    <cellStyle name="Normal 3 3 3 4 2 2 2 2 3" xfId="28965"/>
    <cellStyle name="Normal 3 3 3 4 2 2 2 2 3 2" xfId="28966"/>
    <cellStyle name="Normal 3 3 3 4 2 2 2 2 4" xfId="28967"/>
    <cellStyle name="Normal 3 3 3 4 2 2 2 3" xfId="28968"/>
    <cellStyle name="Normal 3 3 3 4 2 2 2 3 2" xfId="28969"/>
    <cellStyle name="Normal 3 3 3 4 2 2 2 3 2 2" xfId="28970"/>
    <cellStyle name="Normal 3 3 3 4 2 2 2 3 3" xfId="28971"/>
    <cellStyle name="Normal 3 3 3 4 2 2 2 4" xfId="28972"/>
    <cellStyle name="Normal 3 3 3 4 2 2 2 4 2" xfId="28973"/>
    <cellStyle name="Normal 3 3 3 4 2 2 2 5" xfId="28974"/>
    <cellStyle name="Normal 3 3 3 4 2 2 3" xfId="28975"/>
    <cellStyle name="Normal 3 3 3 4 2 2 3 2" xfId="28976"/>
    <cellStyle name="Normal 3 3 3 4 2 2 3 2 2" xfId="28977"/>
    <cellStyle name="Normal 3 3 3 4 2 2 3 2 2 2" xfId="28978"/>
    <cellStyle name="Normal 3 3 3 4 2 2 3 2 3" xfId="28979"/>
    <cellStyle name="Normal 3 3 3 4 2 2 3 3" xfId="28980"/>
    <cellStyle name="Normal 3 3 3 4 2 2 3 3 2" xfId="28981"/>
    <cellStyle name="Normal 3 3 3 4 2 2 3 4" xfId="28982"/>
    <cellStyle name="Normal 3 3 3 4 2 2 4" xfId="28983"/>
    <cellStyle name="Normal 3 3 3 4 2 2 4 2" xfId="28984"/>
    <cellStyle name="Normal 3 3 3 4 2 2 4 2 2" xfId="28985"/>
    <cellStyle name="Normal 3 3 3 4 2 2 4 2 2 2" xfId="28986"/>
    <cellStyle name="Normal 3 3 3 4 2 2 4 2 3" xfId="28987"/>
    <cellStyle name="Normal 3 3 3 4 2 2 4 3" xfId="28988"/>
    <cellStyle name="Normal 3 3 3 4 2 2 4 3 2" xfId="28989"/>
    <cellStyle name="Normal 3 3 3 4 2 2 4 4" xfId="28990"/>
    <cellStyle name="Normal 3 3 3 4 2 2 5" xfId="28991"/>
    <cellStyle name="Normal 3 3 3 4 2 2 5 2" xfId="28992"/>
    <cellStyle name="Normal 3 3 3 4 2 2 5 2 2" xfId="28993"/>
    <cellStyle name="Normal 3 3 3 4 2 2 5 3" xfId="28994"/>
    <cellStyle name="Normal 3 3 3 4 2 2 6" xfId="28995"/>
    <cellStyle name="Normal 3 3 3 4 2 2 6 2" xfId="28996"/>
    <cellStyle name="Normal 3 3 3 4 2 2 7" xfId="28997"/>
    <cellStyle name="Normal 3 3 3 4 2 2 7 2" xfId="28998"/>
    <cellStyle name="Normal 3 3 3 4 2 2 8" xfId="28999"/>
    <cellStyle name="Normal 3 3 3 4 2 3" xfId="29000"/>
    <cellStyle name="Normal 3 3 3 4 2 3 2" xfId="29001"/>
    <cellStyle name="Normal 3 3 3 4 2 3 2 2" xfId="29002"/>
    <cellStyle name="Normal 3 3 3 4 2 3 2 2 2" xfId="29003"/>
    <cellStyle name="Normal 3 3 3 4 2 3 2 2 2 2" xfId="29004"/>
    <cellStyle name="Normal 3 3 3 4 2 3 2 2 3" xfId="29005"/>
    <cellStyle name="Normal 3 3 3 4 2 3 2 3" xfId="29006"/>
    <cellStyle name="Normal 3 3 3 4 2 3 2 3 2" xfId="29007"/>
    <cellStyle name="Normal 3 3 3 4 2 3 2 4" xfId="29008"/>
    <cellStyle name="Normal 3 3 3 4 2 3 3" xfId="29009"/>
    <cellStyle name="Normal 3 3 3 4 2 3 3 2" xfId="29010"/>
    <cellStyle name="Normal 3 3 3 4 2 3 3 2 2" xfId="29011"/>
    <cellStyle name="Normal 3 3 3 4 2 3 3 3" xfId="29012"/>
    <cellStyle name="Normal 3 3 3 4 2 3 4" xfId="29013"/>
    <cellStyle name="Normal 3 3 3 4 2 3 4 2" xfId="29014"/>
    <cellStyle name="Normal 3 3 3 4 2 3 5" xfId="29015"/>
    <cellStyle name="Normal 3 3 3 4 2 4" xfId="29016"/>
    <cellStyle name="Normal 3 3 3 4 2 4 2" xfId="29017"/>
    <cellStyle name="Normal 3 3 3 4 2 4 2 2" xfId="29018"/>
    <cellStyle name="Normal 3 3 3 4 2 4 2 2 2" xfId="29019"/>
    <cellStyle name="Normal 3 3 3 4 2 4 2 3" xfId="29020"/>
    <cellStyle name="Normal 3 3 3 4 2 4 3" xfId="29021"/>
    <cellStyle name="Normal 3 3 3 4 2 4 3 2" xfId="29022"/>
    <cellStyle name="Normal 3 3 3 4 2 4 4" xfId="29023"/>
    <cellStyle name="Normal 3 3 3 4 2 5" xfId="29024"/>
    <cellStyle name="Normal 3 3 3 4 2 5 2" xfId="29025"/>
    <cellStyle name="Normal 3 3 3 4 2 5 2 2" xfId="29026"/>
    <cellStyle name="Normal 3 3 3 4 2 5 2 2 2" xfId="29027"/>
    <cellStyle name="Normal 3 3 3 4 2 5 2 3" xfId="29028"/>
    <cellStyle name="Normal 3 3 3 4 2 5 3" xfId="29029"/>
    <cellStyle name="Normal 3 3 3 4 2 5 3 2" xfId="29030"/>
    <cellStyle name="Normal 3 3 3 4 2 5 4" xfId="29031"/>
    <cellStyle name="Normal 3 3 3 4 2 6" xfId="29032"/>
    <cellStyle name="Normal 3 3 3 4 2 6 2" xfId="29033"/>
    <cellStyle name="Normal 3 3 3 4 2 6 2 2" xfId="29034"/>
    <cellStyle name="Normal 3 3 3 4 2 6 3" xfId="29035"/>
    <cellStyle name="Normal 3 3 3 4 2 7" xfId="29036"/>
    <cellStyle name="Normal 3 3 3 4 2 7 2" xfId="29037"/>
    <cellStyle name="Normal 3 3 3 4 2 8" xfId="29038"/>
    <cellStyle name="Normal 3 3 3 4 2 8 2" xfId="29039"/>
    <cellStyle name="Normal 3 3 3 4 2 9" xfId="29040"/>
    <cellStyle name="Normal 3 3 3 4 3" xfId="29041"/>
    <cellStyle name="Normal 3 3 3 4 3 2" xfId="29042"/>
    <cellStyle name="Normal 3 3 3 4 3 2 2" xfId="29043"/>
    <cellStyle name="Normal 3 3 3 4 3 2 2 2" xfId="29044"/>
    <cellStyle name="Normal 3 3 3 4 3 2 2 2 2" xfId="29045"/>
    <cellStyle name="Normal 3 3 3 4 3 2 2 2 2 2" xfId="29046"/>
    <cellStyle name="Normal 3 3 3 4 3 2 2 2 3" xfId="29047"/>
    <cellStyle name="Normal 3 3 3 4 3 2 2 3" xfId="29048"/>
    <cellStyle name="Normal 3 3 3 4 3 2 2 3 2" xfId="29049"/>
    <cellStyle name="Normal 3 3 3 4 3 2 2 4" xfId="29050"/>
    <cellStyle name="Normal 3 3 3 4 3 2 3" xfId="29051"/>
    <cellStyle name="Normal 3 3 3 4 3 2 3 2" xfId="29052"/>
    <cellStyle name="Normal 3 3 3 4 3 2 3 2 2" xfId="29053"/>
    <cellStyle name="Normal 3 3 3 4 3 2 3 3" xfId="29054"/>
    <cellStyle name="Normal 3 3 3 4 3 2 4" xfId="29055"/>
    <cellStyle name="Normal 3 3 3 4 3 2 4 2" xfId="29056"/>
    <cellStyle name="Normal 3 3 3 4 3 2 5" xfId="29057"/>
    <cellStyle name="Normal 3 3 3 4 3 3" xfId="29058"/>
    <cellStyle name="Normal 3 3 3 4 3 3 2" xfId="29059"/>
    <cellStyle name="Normal 3 3 3 4 3 3 2 2" xfId="29060"/>
    <cellStyle name="Normal 3 3 3 4 3 3 2 2 2" xfId="29061"/>
    <cellStyle name="Normal 3 3 3 4 3 3 2 3" xfId="29062"/>
    <cellStyle name="Normal 3 3 3 4 3 3 3" xfId="29063"/>
    <cellStyle name="Normal 3 3 3 4 3 3 3 2" xfId="29064"/>
    <cellStyle name="Normal 3 3 3 4 3 3 4" xfId="29065"/>
    <cellStyle name="Normal 3 3 3 4 3 4" xfId="29066"/>
    <cellStyle name="Normal 3 3 3 4 3 4 2" xfId="29067"/>
    <cellStyle name="Normal 3 3 3 4 3 4 2 2" xfId="29068"/>
    <cellStyle name="Normal 3 3 3 4 3 4 2 2 2" xfId="29069"/>
    <cellStyle name="Normal 3 3 3 4 3 4 2 3" xfId="29070"/>
    <cellStyle name="Normal 3 3 3 4 3 4 3" xfId="29071"/>
    <cellStyle name="Normal 3 3 3 4 3 4 3 2" xfId="29072"/>
    <cellStyle name="Normal 3 3 3 4 3 4 4" xfId="29073"/>
    <cellStyle name="Normal 3 3 3 4 3 5" xfId="29074"/>
    <cellStyle name="Normal 3 3 3 4 3 5 2" xfId="29075"/>
    <cellStyle name="Normal 3 3 3 4 3 5 2 2" xfId="29076"/>
    <cellStyle name="Normal 3 3 3 4 3 5 3" xfId="29077"/>
    <cellStyle name="Normal 3 3 3 4 3 6" xfId="29078"/>
    <cellStyle name="Normal 3 3 3 4 3 6 2" xfId="29079"/>
    <cellStyle name="Normal 3 3 3 4 3 7" xfId="29080"/>
    <cellStyle name="Normal 3 3 3 4 3 7 2" xfId="29081"/>
    <cellStyle name="Normal 3 3 3 4 3 8" xfId="29082"/>
    <cellStyle name="Normal 3 3 3 4 4" xfId="29083"/>
    <cellStyle name="Normal 3 3 3 4 4 2" xfId="29084"/>
    <cellStyle name="Normal 3 3 3 4 4 2 2" xfId="29085"/>
    <cellStyle name="Normal 3 3 3 4 4 2 2 2" xfId="29086"/>
    <cellStyle name="Normal 3 3 3 4 4 2 2 2 2" xfId="29087"/>
    <cellStyle name="Normal 3 3 3 4 4 2 2 3" xfId="29088"/>
    <cellStyle name="Normal 3 3 3 4 4 2 3" xfId="29089"/>
    <cellStyle name="Normal 3 3 3 4 4 2 3 2" xfId="29090"/>
    <cellStyle name="Normal 3 3 3 4 4 2 4" xfId="29091"/>
    <cellStyle name="Normal 3 3 3 4 4 3" xfId="29092"/>
    <cellStyle name="Normal 3 3 3 4 4 3 2" xfId="29093"/>
    <cellStyle name="Normal 3 3 3 4 4 3 2 2" xfId="29094"/>
    <cellStyle name="Normal 3 3 3 4 4 3 3" xfId="29095"/>
    <cellStyle name="Normal 3 3 3 4 4 4" xfId="29096"/>
    <cellStyle name="Normal 3 3 3 4 4 4 2" xfId="29097"/>
    <cellStyle name="Normal 3 3 3 4 4 5" xfId="29098"/>
    <cellStyle name="Normal 3 3 3 4 5" xfId="29099"/>
    <cellStyle name="Normal 3 3 3 4 5 2" xfId="29100"/>
    <cellStyle name="Normal 3 3 3 4 5 2 2" xfId="29101"/>
    <cellStyle name="Normal 3 3 3 4 5 2 2 2" xfId="29102"/>
    <cellStyle name="Normal 3 3 3 4 5 2 3" xfId="29103"/>
    <cellStyle name="Normal 3 3 3 4 5 3" xfId="29104"/>
    <cellStyle name="Normal 3 3 3 4 5 3 2" xfId="29105"/>
    <cellStyle name="Normal 3 3 3 4 5 4" xfId="29106"/>
    <cellStyle name="Normal 3 3 3 4 6" xfId="29107"/>
    <cellStyle name="Normal 3 3 3 4 6 2" xfId="29108"/>
    <cellStyle name="Normal 3 3 3 4 6 2 2" xfId="29109"/>
    <cellStyle name="Normal 3 3 3 4 6 2 2 2" xfId="29110"/>
    <cellStyle name="Normal 3 3 3 4 6 2 3" xfId="29111"/>
    <cellStyle name="Normal 3 3 3 4 6 3" xfId="29112"/>
    <cellStyle name="Normal 3 3 3 4 6 3 2" xfId="29113"/>
    <cellStyle name="Normal 3 3 3 4 6 4" xfId="29114"/>
    <cellStyle name="Normal 3 3 3 4 7" xfId="29115"/>
    <cellStyle name="Normal 3 3 3 4 7 2" xfId="29116"/>
    <cellStyle name="Normal 3 3 3 4 7 2 2" xfId="29117"/>
    <cellStyle name="Normal 3 3 3 4 7 3" xfId="29118"/>
    <cellStyle name="Normal 3 3 3 4 8" xfId="29119"/>
    <cellStyle name="Normal 3 3 3 4 8 2" xfId="29120"/>
    <cellStyle name="Normal 3 3 3 4 9" xfId="29121"/>
    <cellStyle name="Normal 3 3 3 4 9 2" xfId="29122"/>
    <cellStyle name="Normal 3 3 3 5" xfId="29123"/>
    <cellStyle name="Normal 3 3 3 5 10" xfId="29124"/>
    <cellStyle name="Normal 3 3 3 5 11" xfId="29125"/>
    <cellStyle name="Normal 3 3 3 5 2" xfId="29126"/>
    <cellStyle name="Normal 3 3 3 5 2 2" xfId="29127"/>
    <cellStyle name="Normal 3 3 3 5 2 2 2" xfId="29128"/>
    <cellStyle name="Normal 3 3 3 5 2 2 2 2" xfId="29129"/>
    <cellStyle name="Normal 3 3 3 5 2 2 2 2 2" xfId="29130"/>
    <cellStyle name="Normal 3 3 3 5 2 2 2 2 2 2" xfId="29131"/>
    <cellStyle name="Normal 3 3 3 5 2 2 2 2 2 2 2" xfId="29132"/>
    <cellStyle name="Normal 3 3 3 5 2 2 2 2 2 3" xfId="29133"/>
    <cellStyle name="Normal 3 3 3 5 2 2 2 2 3" xfId="29134"/>
    <cellStyle name="Normal 3 3 3 5 2 2 2 2 3 2" xfId="29135"/>
    <cellStyle name="Normal 3 3 3 5 2 2 2 2 4" xfId="29136"/>
    <cellStyle name="Normal 3 3 3 5 2 2 2 3" xfId="29137"/>
    <cellStyle name="Normal 3 3 3 5 2 2 2 3 2" xfId="29138"/>
    <cellStyle name="Normal 3 3 3 5 2 2 2 3 2 2" xfId="29139"/>
    <cellStyle name="Normal 3 3 3 5 2 2 2 3 3" xfId="29140"/>
    <cellStyle name="Normal 3 3 3 5 2 2 2 4" xfId="29141"/>
    <cellStyle name="Normal 3 3 3 5 2 2 2 4 2" xfId="29142"/>
    <cellStyle name="Normal 3 3 3 5 2 2 2 5" xfId="29143"/>
    <cellStyle name="Normal 3 3 3 5 2 2 3" xfId="29144"/>
    <cellStyle name="Normal 3 3 3 5 2 2 3 2" xfId="29145"/>
    <cellStyle name="Normal 3 3 3 5 2 2 3 2 2" xfId="29146"/>
    <cellStyle name="Normal 3 3 3 5 2 2 3 2 2 2" xfId="29147"/>
    <cellStyle name="Normal 3 3 3 5 2 2 3 2 3" xfId="29148"/>
    <cellStyle name="Normal 3 3 3 5 2 2 3 3" xfId="29149"/>
    <cellStyle name="Normal 3 3 3 5 2 2 3 3 2" xfId="29150"/>
    <cellStyle name="Normal 3 3 3 5 2 2 3 4" xfId="29151"/>
    <cellStyle name="Normal 3 3 3 5 2 2 4" xfId="29152"/>
    <cellStyle name="Normal 3 3 3 5 2 2 4 2" xfId="29153"/>
    <cellStyle name="Normal 3 3 3 5 2 2 4 2 2" xfId="29154"/>
    <cellStyle name="Normal 3 3 3 5 2 2 4 2 2 2" xfId="29155"/>
    <cellStyle name="Normal 3 3 3 5 2 2 4 2 3" xfId="29156"/>
    <cellStyle name="Normal 3 3 3 5 2 2 4 3" xfId="29157"/>
    <cellStyle name="Normal 3 3 3 5 2 2 4 3 2" xfId="29158"/>
    <cellStyle name="Normal 3 3 3 5 2 2 4 4" xfId="29159"/>
    <cellStyle name="Normal 3 3 3 5 2 2 5" xfId="29160"/>
    <cellStyle name="Normal 3 3 3 5 2 2 5 2" xfId="29161"/>
    <cellStyle name="Normal 3 3 3 5 2 2 5 2 2" xfId="29162"/>
    <cellStyle name="Normal 3 3 3 5 2 2 5 3" xfId="29163"/>
    <cellStyle name="Normal 3 3 3 5 2 2 6" xfId="29164"/>
    <cellStyle name="Normal 3 3 3 5 2 2 6 2" xfId="29165"/>
    <cellStyle name="Normal 3 3 3 5 2 2 7" xfId="29166"/>
    <cellStyle name="Normal 3 3 3 5 2 2 7 2" xfId="29167"/>
    <cellStyle name="Normal 3 3 3 5 2 2 8" xfId="29168"/>
    <cellStyle name="Normal 3 3 3 5 2 3" xfId="29169"/>
    <cellStyle name="Normal 3 3 3 5 2 3 2" xfId="29170"/>
    <cellStyle name="Normal 3 3 3 5 2 3 2 2" xfId="29171"/>
    <cellStyle name="Normal 3 3 3 5 2 3 2 2 2" xfId="29172"/>
    <cellStyle name="Normal 3 3 3 5 2 3 2 2 2 2" xfId="29173"/>
    <cellStyle name="Normal 3 3 3 5 2 3 2 2 3" xfId="29174"/>
    <cellStyle name="Normal 3 3 3 5 2 3 2 3" xfId="29175"/>
    <cellStyle name="Normal 3 3 3 5 2 3 2 3 2" xfId="29176"/>
    <cellStyle name="Normal 3 3 3 5 2 3 2 4" xfId="29177"/>
    <cellStyle name="Normal 3 3 3 5 2 3 3" xfId="29178"/>
    <cellStyle name="Normal 3 3 3 5 2 3 3 2" xfId="29179"/>
    <cellStyle name="Normal 3 3 3 5 2 3 3 2 2" xfId="29180"/>
    <cellStyle name="Normal 3 3 3 5 2 3 3 3" xfId="29181"/>
    <cellStyle name="Normal 3 3 3 5 2 3 4" xfId="29182"/>
    <cellStyle name="Normal 3 3 3 5 2 3 4 2" xfId="29183"/>
    <cellStyle name="Normal 3 3 3 5 2 3 5" xfId="29184"/>
    <cellStyle name="Normal 3 3 3 5 2 4" xfId="29185"/>
    <cellStyle name="Normal 3 3 3 5 2 4 2" xfId="29186"/>
    <cellStyle name="Normal 3 3 3 5 2 4 2 2" xfId="29187"/>
    <cellStyle name="Normal 3 3 3 5 2 4 2 2 2" xfId="29188"/>
    <cellStyle name="Normal 3 3 3 5 2 4 2 3" xfId="29189"/>
    <cellStyle name="Normal 3 3 3 5 2 4 3" xfId="29190"/>
    <cellStyle name="Normal 3 3 3 5 2 4 3 2" xfId="29191"/>
    <cellStyle name="Normal 3 3 3 5 2 4 4" xfId="29192"/>
    <cellStyle name="Normal 3 3 3 5 2 5" xfId="29193"/>
    <cellStyle name="Normal 3 3 3 5 2 5 2" xfId="29194"/>
    <cellStyle name="Normal 3 3 3 5 2 5 2 2" xfId="29195"/>
    <cellStyle name="Normal 3 3 3 5 2 5 2 2 2" xfId="29196"/>
    <cellStyle name="Normal 3 3 3 5 2 5 2 3" xfId="29197"/>
    <cellStyle name="Normal 3 3 3 5 2 5 3" xfId="29198"/>
    <cellStyle name="Normal 3 3 3 5 2 5 3 2" xfId="29199"/>
    <cellStyle name="Normal 3 3 3 5 2 5 4" xfId="29200"/>
    <cellStyle name="Normal 3 3 3 5 2 6" xfId="29201"/>
    <cellStyle name="Normal 3 3 3 5 2 6 2" xfId="29202"/>
    <cellStyle name="Normal 3 3 3 5 2 6 2 2" xfId="29203"/>
    <cellStyle name="Normal 3 3 3 5 2 6 3" xfId="29204"/>
    <cellStyle name="Normal 3 3 3 5 2 7" xfId="29205"/>
    <cellStyle name="Normal 3 3 3 5 2 7 2" xfId="29206"/>
    <cellStyle name="Normal 3 3 3 5 2 8" xfId="29207"/>
    <cellStyle name="Normal 3 3 3 5 2 8 2" xfId="29208"/>
    <cellStyle name="Normal 3 3 3 5 2 9" xfId="29209"/>
    <cellStyle name="Normal 3 3 3 5 3" xfId="29210"/>
    <cellStyle name="Normal 3 3 3 5 3 2" xfId="29211"/>
    <cellStyle name="Normal 3 3 3 5 3 2 2" xfId="29212"/>
    <cellStyle name="Normal 3 3 3 5 3 2 2 2" xfId="29213"/>
    <cellStyle name="Normal 3 3 3 5 3 2 2 2 2" xfId="29214"/>
    <cellStyle name="Normal 3 3 3 5 3 2 2 2 2 2" xfId="29215"/>
    <cellStyle name="Normal 3 3 3 5 3 2 2 2 3" xfId="29216"/>
    <cellStyle name="Normal 3 3 3 5 3 2 2 3" xfId="29217"/>
    <cellStyle name="Normal 3 3 3 5 3 2 2 3 2" xfId="29218"/>
    <cellStyle name="Normal 3 3 3 5 3 2 2 4" xfId="29219"/>
    <cellStyle name="Normal 3 3 3 5 3 2 3" xfId="29220"/>
    <cellStyle name="Normal 3 3 3 5 3 2 3 2" xfId="29221"/>
    <cellStyle name="Normal 3 3 3 5 3 2 3 2 2" xfId="29222"/>
    <cellStyle name="Normal 3 3 3 5 3 2 3 3" xfId="29223"/>
    <cellStyle name="Normal 3 3 3 5 3 2 4" xfId="29224"/>
    <cellStyle name="Normal 3 3 3 5 3 2 4 2" xfId="29225"/>
    <cellStyle name="Normal 3 3 3 5 3 2 5" xfId="29226"/>
    <cellStyle name="Normal 3 3 3 5 3 3" xfId="29227"/>
    <cellStyle name="Normal 3 3 3 5 3 3 2" xfId="29228"/>
    <cellStyle name="Normal 3 3 3 5 3 3 2 2" xfId="29229"/>
    <cellStyle name="Normal 3 3 3 5 3 3 2 2 2" xfId="29230"/>
    <cellStyle name="Normal 3 3 3 5 3 3 2 3" xfId="29231"/>
    <cellStyle name="Normal 3 3 3 5 3 3 3" xfId="29232"/>
    <cellStyle name="Normal 3 3 3 5 3 3 3 2" xfId="29233"/>
    <cellStyle name="Normal 3 3 3 5 3 3 4" xfId="29234"/>
    <cellStyle name="Normal 3 3 3 5 3 4" xfId="29235"/>
    <cellStyle name="Normal 3 3 3 5 3 4 2" xfId="29236"/>
    <cellStyle name="Normal 3 3 3 5 3 4 2 2" xfId="29237"/>
    <cellStyle name="Normal 3 3 3 5 3 4 2 2 2" xfId="29238"/>
    <cellStyle name="Normal 3 3 3 5 3 4 2 3" xfId="29239"/>
    <cellStyle name="Normal 3 3 3 5 3 4 3" xfId="29240"/>
    <cellStyle name="Normal 3 3 3 5 3 4 3 2" xfId="29241"/>
    <cellStyle name="Normal 3 3 3 5 3 4 4" xfId="29242"/>
    <cellStyle name="Normal 3 3 3 5 3 5" xfId="29243"/>
    <cellStyle name="Normal 3 3 3 5 3 5 2" xfId="29244"/>
    <cellStyle name="Normal 3 3 3 5 3 5 2 2" xfId="29245"/>
    <cellStyle name="Normal 3 3 3 5 3 5 3" xfId="29246"/>
    <cellStyle name="Normal 3 3 3 5 3 6" xfId="29247"/>
    <cellStyle name="Normal 3 3 3 5 3 6 2" xfId="29248"/>
    <cellStyle name="Normal 3 3 3 5 3 7" xfId="29249"/>
    <cellStyle name="Normal 3 3 3 5 3 7 2" xfId="29250"/>
    <cellStyle name="Normal 3 3 3 5 3 8" xfId="29251"/>
    <cellStyle name="Normal 3 3 3 5 4" xfId="29252"/>
    <cellStyle name="Normal 3 3 3 5 4 2" xfId="29253"/>
    <cellStyle name="Normal 3 3 3 5 4 2 2" xfId="29254"/>
    <cellStyle name="Normal 3 3 3 5 4 2 2 2" xfId="29255"/>
    <cellStyle name="Normal 3 3 3 5 4 2 2 2 2" xfId="29256"/>
    <cellStyle name="Normal 3 3 3 5 4 2 2 3" xfId="29257"/>
    <cellStyle name="Normal 3 3 3 5 4 2 3" xfId="29258"/>
    <cellStyle name="Normal 3 3 3 5 4 2 3 2" xfId="29259"/>
    <cellStyle name="Normal 3 3 3 5 4 2 4" xfId="29260"/>
    <cellStyle name="Normal 3 3 3 5 4 3" xfId="29261"/>
    <cellStyle name="Normal 3 3 3 5 4 3 2" xfId="29262"/>
    <cellStyle name="Normal 3 3 3 5 4 3 2 2" xfId="29263"/>
    <cellStyle name="Normal 3 3 3 5 4 3 3" xfId="29264"/>
    <cellStyle name="Normal 3 3 3 5 4 4" xfId="29265"/>
    <cellStyle name="Normal 3 3 3 5 4 4 2" xfId="29266"/>
    <cellStyle name="Normal 3 3 3 5 4 5" xfId="29267"/>
    <cellStyle name="Normal 3 3 3 5 5" xfId="29268"/>
    <cellStyle name="Normal 3 3 3 5 5 2" xfId="29269"/>
    <cellStyle name="Normal 3 3 3 5 5 2 2" xfId="29270"/>
    <cellStyle name="Normal 3 3 3 5 5 2 2 2" xfId="29271"/>
    <cellStyle name="Normal 3 3 3 5 5 2 3" xfId="29272"/>
    <cellStyle name="Normal 3 3 3 5 5 3" xfId="29273"/>
    <cellStyle name="Normal 3 3 3 5 5 3 2" xfId="29274"/>
    <cellStyle name="Normal 3 3 3 5 5 4" xfId="29275"/>
    <cellStyle name="Normal 3 3 3 5 6" xfId="29276"/>
    <cellStyle name="Normal 3 3 3 5 6 2" xfId="29277"/>
    <cellStyle name="Normal 3 3 3 5 6 2 2" xfId="29278"/>
    <cellStyle name="Normal 3 3 3 5 6 2 2 2" xfId="29279"/>
    <cellStyle name="Normal 3 3 3 5 6 2 3" xfId="29280"/>
    <cellStyle name="Normal 3 3 3 5 6 3" xfId="29281"/>
    <cellStyle name="Normal 3 3 3 5 6 3 2" xfId="29282"/>
    <cellStyle name="Normal 3 3 3 5 6 4" xfId="29283"/>
    <cellStyle name="Normal 3 3 3 5 7" xfId="29284"/>
    <cellStyle name="Normal 3 3 3 5 7 2" xfId="29285"/>
    <cellStyle name="Normal 3 3 3 5 7 2 2" xfId="29286"/>
    <cellStyle name="Normal 3 3 3 5 7 3" xfId="29287"/>
    <cellStyle name="Normal 3 3 3 5 8" xfId="29288"/>
    <cellStyle name="Normal 3 3 3 5 8 2" xfId="29289"/>
    <cellStyle name="Normal 3 3 3 5 9" xfId="29290"/>
    <cellStyle name="Normal 3 3 3 5 9 2" xfId="29291"/>
    <cellStyle name="Normal 3 3 3 6" xfId="29292"/>
    <cellStyle name="Normal 3 3 3 6 2" xfId="29293"/>
    <cellStyle name="Normal 3 3 3 6 2 2" xfId="29294"/>
    <cellStyle name="Normal 3 3 3 6 2 2 2" xfId="29295"/>
    <cellStyle name="Normal 3 3 3 6 2 2 2 2" xfId="29296"/>
    <cellStyle name="Normal 3 3 3 6 2 2 2 2 2" xfId="29297"/>
    <cellStyle name="Normal 3 3 3 6 2 2 2 2 2 2" xfId="29298"/>
    <cellStyle name="Normal 3 3 3 6 2 2 2 2 3" xfId="29299"/>
    <cellStyle name="Normal 3 3 3 6 2 2 2 3" xfId="29300"/>
    <cellStyle name="Normal 3 3 3 6 2 2 2 3 2" xfId="29301"/>
    <cellStyle name="Normal 3 3 3 6 2 2 2 4" xfId="29302"/>
    <cellStyle name="Normal 3 3 3 6 2 2 3" xfId="29303"/>
    <cellStyle name="Normal 3 3 3 6 2 2 3 2" xfId="29304"/>
    <cellStyle name="Normal 3 3 3 6 2 2 3 2 2" xfId="29305"/>
    <cellStyle name="Normal 3 3 3 6 2 2 3 3" xfId="29306"/>
    <cellStyle name="Normal 3 3 3 6 2 2 4" xfId="29307"/>
    <cellStyle name="Normal 3 3 3 6 2 2 4 2" xfId="29308"/>
    <cellStyle name="Normal 3 3 3 6 2 2 5" xfId="29309"/>
    <cellStyle name="Normal 3 3 3 6 2 3" xfId="29310"/>
    <cellStyle name="Normal 3 3 3 6 2 3 2" xfId="29311"/>
    <cellStyle name="Normal 3 3 3 6 2 3 2 2" xfId="29312"/>
    <cellStyle name="Normal 3 3 3 6 2 3 2 2 2" xfId="29313"/>
    <cellStyle name="Normal 3 3 3 6 2 3 2 3" xfId="29314"/>
    <cellStyle name="Normal 3 3 3 6 2 3 3" xfId="29315"/>
    <cellStyle name="Normal 3 3 3 6 2 3 3 2" xfId="29316"/>
    <cellStyle name="Normal 3 3 3 6 2 3 4" xfId="29317"/>
    <cellStyle name="Normal 3 3 3 6 2 4" xfId="29318"/>
    <cellStyle name="Normal 3 3 3 6 2 4 2" xfId="29319"/>
    <cellStyle name="Normal 3 3 3 6 2 4 2 2" xfId="29320"/>
    <cellStyle name="Normal 3 3 3 6 2 4 2 2 2" xfId="29321"/>
    <cellStyle name="Normal 3 3 3 6 2 4 2 3" xfId="29322"/>
    <cellStyle name="Normal 3 3 3 6 2 4 3" xfId="29323"/>
    <cellStyle name="Normal 3 3 3 6 2 4 3 2" xfId="29324"/>
    <cellStyle name="Normal 3 3 3 6 2 4 4" xfId="29325"/>
    <cellStyle name="Normal 3 3 3 6 2 5" xfId="29326"/>
    <cellStyle name="Normal 3 3 3 6 2 5 2" xfId="29327"/>
    <cellStyle name="Normal 3 3 3 6 2 5 2 2" xfId="29328"/>
    <cellStyle name="Normal 3 3 3 6 2 5 3" xfId="29329"/>
    <cellStyle name="Normal 3 3 3 6 2 6" xfId="29330"/>
    <cellStyle name="Normal 3 3 3 6 2 6 2" xfId="29331"/>
    <cellStyle name="Normal 3 3 3 6 2 7" xfId="29332"/>
    <cellStyle name="Normal 3 3 3 6 2 7 2" xfId="29333"/>
    <cellStyle name="Normal 3 3 3 6 2 8" xfId="29334"/>
    <cellStyle name="Normal 3 3 3 6 3" xfId="29335"/>
    <cellStyle name="Normal 3 3 3 6 3 2" xfId="29336"/>
    <cellStyle name="Normal 3 3 3 6 3 2 2" xfId="29337"/>
    <cellStyle name="Normal 3 3 3 6 3 2 2 2" xfId="29338"/>
    <cellStyle name="Normal 3 3 3 6 3 2 2 2 2" xfId="29339"/>
    <cellStyle name="Normal 3 3 3 6 3 2 2 3" xfId="29340"/>
    <cellStyle name="Normal 3 3 3 6 3 2 3" xfId="29341"/>
    <cellStyle name="Normal 3 3 3 6 3 2 3 2" xfId="29342"/>
    <cellStyle name="Normal 3 3 3 6 3 2 4" xfId="29343"/>
    <cellStyle name="Normal 3 3 3 6 3 3" xfId="29344"/>
    <cellStyle name="Normal 3 3 3 6 3 3 2" xfId="29345"/>
    <cellStyle name="Normal 3 3 3 6 3 3 2 2" xfId="29346"/>
    <cellStyle name="Normal 3 3 3 6 3 3 3" xfId="29347"/>
    <cellStyle name="Normal 3 3 3 6 3 4" xfId="29348"/>
    <cellStyle name="Normal 3 3 3 6 3 4 2" xfId="29349"/>
    <cellStyle name="Normal 3 3 3 6 3 5" xfId="29350"/>
    <cellStyle name="Normal 3 3 3 6 4" xfId="29351"/>
    <cellStyle name="Normal 3 3 3 6 4 2" xfId="29352"/>
    <cellStyle name="Normal 3 3 3 6 4 2 2" xfId="29353"/>
    <cellStyle name="Normal 3 3 3 6 4 2 2 2" xfId="29354"/>
    <cellStyle name="Normal 3 3 3 6 4 2 3" xfId="29355"/>
    <cellStyle name="Normal 3 3 3 6 4 3" xfId="29356"/>
    <cellStyle name="Normal 3 3 3 6 4 3 2" xfId="29357"/>
    <cellStyle name="Normal 3 3 3 6 4 4" xfId="29358"/>
    <cellStyle name="Normal 3 3 3 6 5" xfId="29359"/>
    <cellStyle name="Normal 3 3 3 6 5 2" xfId="29360"/>
    <cellStyle name="Normal 3 3 3 6 5 2 2" xfId="29361"/>
    <cellStyle name="Normal 3 3 3 6 5 2 2 2" xfId="29362"/>
    <cellStyle name="Normal 3 3 3 6 5 2 3" xfId="29363"/>
    <cellStyle name="Normal 3 3 3 6 5 3" xfId="29364"/>
    <cellStyle name="Normal 3 3 3 6 5 3 2" xfId="29365"/>
    <cellStyle name="Normal 3 3 3 6 5 4" xfId="29366"/>
    <cellStyle name="Normal 3 3 3 6 6" xfId="29367"/>
    <cellStyle name="Normal 3 3 3 6 6 2" xfId="29368"/>
    <cellStyle name="Normal 3 3 3 6 6 2 2" xfId="29369"/>
    <cellStyle name="Normal 3 3 3 6 6 3" xfId="29370"/>
    <cellStyle name="Normal 3 3 3 6 7" xfId="29371"/>
    <cellStyle name="Normal 3 3 3 6 7 2" xfId="29372"/>
    <cellStyle name="Normal 3 3 3 6 8" xfId="29373"/>
    <cellStyle name="Normal 3 3 3 6 8 2" xfId="29374"/>
    <cellStyle name="Normal 3 3 3 6 9" xfId="29375"/>
    <cellStyle name="Normal 3 3 3 7" xfId="29376"/>
    <cellStyle name="Normal 3 3 3 7 2" xfId="29377"/>
    <cellStyle name="Normal 3 3 3 7 2 2" xfId="29378"/>
    <cellStyle name="Normal 3 3 3 7 2 2 2" xfId="29379"/>
    <cellStyle name="Normal 3 3 3 7 2 2 2 2" xfId="29380"/>
    <cellStyle name="Normal 3 3 3 7 2 2 2 2 2" xfId="29381"/>
    <cellStyle name="Normal 3 3 3 7 2 2 2 3" xfId="29382"/>
    <cellStyle name="Normal 3 3 3 7 2 2 3" xfId="29383"/>
    <cellStyle name="Normal 3 3 3 7 2 2 3 2" xfId="29384"/>
    <cellStyle name="Normal 3 3 3 7 2 2 4" xfId="29385"/>
    <cellStyle name="Normal 3 3 3 7 2 3" xfId="29386"/>
    <cellStyle name="Normal 3 3 3 7 2 3 2" xfId="29387"/>
    <cellStyle name="Normal 3 3 3 7 2 3 2 2" xfId="29388"/>
    <cellStyle name="Normal 3 3 3 7 2 3 3" xfId="29389"/>
    <cellStyle name="Normal 3 3 3 7 2 4" xfId="29390"/>
    <cellStyle name="Normal 3 3 3 7 2 4 2" xfId="29391"/>
    <cellStyle name="Normal 3 3 3 7 2 5" xfId="29392"/>
    <cellStyle name="Normal 3 3 3 7 3" xfId="29393"/>
    <cellStyle name="Normal 3 3 3 7 3 2" xfId="29394"/>
    <cellStyle name="Normal 3 3 3 7 3 2 2" xfId="29395"/>
    <cellStyle name="Normal 3 3 3 7 3 2 2 2" xfId="29396"/>
    <cellStyle name="Normal 3 3 3 7 3 2 3" xfId="29397"/>
    <cellStyle name="Normal 3 3 3 7 3 3" xfId="29398"/>
    <cellStyle name="Normal 3 3 3 7 3 3 2" xfId="29399"/>
    <cellStyle name="Normal 3 3 3 7 3 4" xfId="29400"/>
    <cellStyle name="Normal 3 3 3 7 4" xfId="29401"/>
    <cellStyle name="Normal 3 3 3 7 4 2" xfId="29402"/>
    <cellStyle name="Normal 3 3 3 7 4 2 2" xfId="29403"/>
    <cellStyle name="Normal 3 3 3 7 4 2 2 2" xfId="29404"/>
    <cellStyle name="Normal 3 3 3 7 4 2 3" xfId="29405"/>
    <cellStyle name="Normal 3 3 3 7 4 3" xfId="29406"/>
    <cellStyle name="Normal 3 3 3 7 4 3 2" xfId="29407"/>
    <cellStyle name="Normal 3 3 3 7 4 4" xfId="29408"/>
    <cellStyle name="Normal 3 3 3 7 5" xfId="29409"/>
    <cellStyle name="Normal 3 3 3 7 5 2" xfId="29410"/>
    <cellStyle name="Normal 3 3 3 7 5 2 2" xfId="29411"/>
    <cellStyle name="Normal 3 3 3 7 5 3" xfId="29412"/>
    <cellStyle name="Normal 3 3 3 7 6" xfId="29413"/>
    <cellStyle name="Normal 3 3 3 7 6 2" xfId="29414"/>
    <cellStyle name="Normal 3 3 3 7 7" xfId="29415"/>
    <cellStyle name="Normal 3 3 3 7 7 2" xfId="29416"/>
    <cellStyle name="Normal 3 3 3 7 8" xfId="29417"/>
    <cellStyle name="Normal 3 3 3 8" xfId="29418"/>
    <cellStyle name="Normal 3 3 3 8 2" xfId="29419"/>
    <cellStyle name="Normal 3 3 3 8 2 2" xfId="29420"/>
    <cellStyle name="Normal 3 3 3 8 2 2 2" xfId="29421"/>
    <cellStyle name="Normal 3 3 3 8 2 2 2 2" xfId="29422"/>
    <cellStyle name="Normal 3 3 3 8 2 2 2 2 2" xfId="29423"/>
    <cellStyle name="Normal 3 3 3 8 2 2 2 3" xfId="29424"/>
    <cellStyle name="Normal 3 3 3 8 2 2 3" xfId="29425"/>
    <cellStyle name="Normal 3 3 3 8 2 2 3 2" xfId="29426"/>
    <cellStyle name="Normal 3 3 3 8 2 2 4" xfId="29427"/>
    <cellStyle name="Normal 3 3 3 8 2 3" xfId="29428"/>
    <cellStyle name="Normal 3 3 3 8 2 3 2" xfId="29429"/>
    <cellStyle name="Normal 3 3 3 8 2 3 2 2" xfId="29430"/>
    <cellStyle name="Normal 3 3 3 8 2 3 3" xfId="29431"/>
    <cellStyle name="Normal 3 3 3 8 2 4" xfId="29432"/>
    <cellStyle name="Normal 3 3 3 8 2 4 2" xfId="29433"/>
    <cellStyle name="Normal 3 3 3 8 2 5" xfId="29434"/>
    <cellStyle name="Normal 3 3 3 8 3" xfId="29435"/>
    <cellStyle name="Normal 3 3 3 8 3 2" xfId="29436"/>
    <cellStyle name="Normal 3 3 3 8 3 2 2" xfId="29437"/>
    <cellStyle name="Normal 3 3 3 8 3 2 2 2" xfId="29438"/>
    <cellStyle name="Normal 3 3 3 8 3 2 3" xfId="29439"/>
    <cellStyle name="Normal 3 3 3 8 3 3" xfId="29440"/>
    <cellStyle name="Normal 3 3 3 8 3 3 2" xfId="29441"/>
    <cellStyle name="Normal 3 3 3 8 3 4" xfId="29442"/>
    <cellStyle name="Normal 3 3 3 8 4" xfId="29443"/>
    <cellStyle name="Normal 3 3 3 8 4 2" xfId="29444"/>
    <cellStyle name="Normal 3 3 3 8 4 2 2" xfId="29445"/>
    <cellStyle name="Normal 3 3 3 8 4 2 2 2" xfId="29446"/>
    <cellStyle name="Normal 3 3 3 8 4 2 3" xfId="29447"/>
    <cellStyle name="Normal 3 3 3 8 4 3" xfId="29448"/>
    <cellStyle name="Normal 3 3 3 8 4 3 2" xfId="29449"/>
    <cellStyle name="Normal 3 3 3 8 4 4" xfId="29450"/>
    <cellStyle name="Normal 3 3 3 8 5" xfId="29451"/>
    <cellStyle name="Normal 3 3 3 8 5 2" xfId="29452"/>
    <cellStyle name="Normal 3 3 3 8 5 2 2" xfId="29453"/>
    <cellStyle name="Normal 3 3 3 8 5 3" xfId="29454"/>
    <cellStyle name="Normal 3 3 3 8 6" xfId="29455"/>
    <cellStyle name="Normal 3 3 3 8 6 2" xfId="29456"/>
    <cellStyle name="Normal 3 3 3 8 7" xfId="29457"/>
    <cellStyle name="Normal 3 3 3 8 7 2" xfId="29458"/>
    <cellStyle name="Normal 3 3 3 8 8" xfId="29459"/>
    <cellStyle name="Normal 3 3 3 9" xfId="29460"/>
    <cellStyle name="Normal 3 3 3 9 2" xfId="29461"/>
    <cellStyle name="Normal 3 3 3 9 2 2" xfId="29462"/>
    <cellStyle name="Normal 3 3 3 9 2 2 2" xfId="29463"/>
    <cellStyle name="Normal 3 3 3 9 2 2 2 2" xfId="29464"/>
    <cellStyle name="Normal 3 3 3 9 2 2 2 2 2" xfId="29465"/>
    <cellStyle name="Normal 3 3 3 9 2 2 2 3" xfId="29466"/>
    <cellStyle name="Normal 3 3 3 9 2 2 3" xfId="29467"/>
    <cellStyle name="Normal 3 3 3 9 2 2 3 2" xfId="29468"/>
    <cellStyle name="Normal 3 3 3 9 2 2 4" xfId="29469"/>
    <cellStyle name="Normal 3 3 3 9 2 3" xfId="29470"/>
    <cellStyle name="Normal 3 3 3 9 2 3 2" xfId="29471"/>
    <cellStyle name="Normal 3 3 3 9 2 3 2 2" xfId="29472"/>
    <cellStyle name="Normal 3 3 3 9 2 3 3" xfId="29473"/>
    <cellStyle name="Normal 3 3 3 9 2 4" xfId="29474"/>
    <cellStyle name="Normal 3 3 3 9 2 4 2" xfId="29475"/>
    <cellStyle name="Normal 3 3 3 9 2 5" xfId="29476"/>
    <cellStyle name="Normal 3 3 3 9 3" xfId="29477"/>
    <cellStyle name="Normal 3 3 3 9 3 2" xfId="29478"/>
    <cellStyle name="Normal 3 3 3 9 3 2 2" xfId="29479"/>
    <cellStyle name="Normal 3 3 3 9 3 2 2 2" xfId="29480"/>
    <cellStyle name="Normal 3 3 3 9 3 2 3" xfId="29481"/>
    <cellStyle name="Normal 3 3 3 9 3 3" xfId="29482"/>
    <cellStyle name="Normal 3 3 3 9 3 3 2" xfId="29483"/>
    <cellStyle name="Normal 3 3 3 9 3 4" xfId="29484"/>
    <cellStyle name="Normal 3 3 3 9 4" xfId="29485"/>
    <cellStyle name="Normal 3 3 3 9 4 2" xfId="29486"/>
    <cellStyle name="Normal 3 3 3 9 4 2 2" xfId="29487"/>
    <cellStyle name="Normal 3 3 3 9 4 3" xfId="29488"/>
    <cellStyle name="Normal 3 3 3 9 5" xfId="29489"/>
    <cellStyle name="Normal 3 3 3 9 5 2" xfId="29490"/>
    <cellStyle name="Normal 3 3 3 9 6" xfId="29491"/>
    <cellStyle name="Normal 3 3 3_T-straight with PEDs adjustor" xfId="29492"/>
    <cellStyle name="Normal 3 3 4" xfId="29493"/>
    <cellStyle name="Normal 3 3 4 10" xfId="29494"/>
    <cellStyle name="Normal 3 3 4 10 2" xfId="29495"/>
    <cellStyle name="Normal 3 3 4 10 2 2" xfId="29496"/>
    <cellStyle name="Normal 3 3 4 10 2 2 2" xfId="29497"/>
    <cellStyle name="Normal 3 3 4 10 2 3" xfId="29498"/>
    <cellStyle name="Normal 3 3 4 10 3" xfId="29499"/>
    <cellStyle name="Normal 3 3 4 10 3 2" xfId="29500"/>
    <cellStyle name="Normal 3 3 4 10 4" xfId="29501"/>
    <cellStyle name="Normal 3 3 4 11" xfId="29502"/>
    <cellStyle name="Normal 3 3 4 11 2" xfId="29503"/>
    <cellStyle name="Normal 3 3 4 11 2 2" xfId="29504"/>
    <cellStyle name="Normal 3 3 4 11 2 2 2" xfId="29505"/>
    <cellStyle name="Normal 3 3 4 11 2 3" xfId="29506"/>
    <cellStyle name="Normal 3 3 4 11 3" xfId="29507"/>
    <cellStyle name="Normal 3 3 4 11 3 2" xfId="29508"/>
    <cellStyle name="Normal 3 3 4 11 4" xfId="29509"/>
    <cellStyle name="Normal 3 3 4 12" xfId="29510"/>
    <cellStyle name="Normal 3 3 4 12 2" xfId="29511"/>
    <cellStyle name="Normal 3 3 4 12 2 2" xfId="29512"/>
    <cellStyle name="Normal 3 3 4 12 2 2 2" xfId="29513"/>
    <cellStyle name="Normal 3 3 4 12 2 3" xfId="29514"/>
    <cellStyle name="Normal 3 3 4 12 3" xfId="29515"/>
    <cellStyle name="Normal 3 3 4 12 3 2" xfId="29516"/>
    <cellStyle name="Normal 3 3 4 12 4" xfId="29517"/>
    <cellStyle name="Normal 3 3 4 13" xfId="29518"/>
    <cellStyle name="Normal 3 3 4 13 2" xfId="29519"/>
    <cellStyle name="Normal 3 3 4 13 2 2" xfId="29520"/>
    <cellStyle name="Normal 3 3 4 13 3" xfId="29521"/>
    <cellStyle name="Normal 3 3 4 14" xfId="29522"/>
    <cellStyle name="Normal 3 3 4 14 2" xfId="29523"/>
    <cellStyle name="Normal 3 3 4 15" xfId="29524"/>
    <cellStyle name="Normal 3 3 4 15 2" xfId="29525"/>
    <cellStyle name="Normal 3 3 4 16" xfId="29526"/>
    <cellStyle name="Normal 3 3 4 17" xfId="29527"/>
    <cellStyle name="Normal 3 3 4 2" xfId="29528"/>
    <cellStyle name="Normal 3 3 4 2 10" xfId="29529"/>
    <cellStyle name="Normal 3 3 4 2 11" xfId="29530"/>
    <cellStyle name="Normal 3 3 4 2 2" xfId="29531"/>
    <cellStyle name="Normal 3 3 4 2 2 10" xfId="29532"/>
    <cellStyle name="Normal 3 3 4 2 2 2" xfId="29533"/>
    <cellStyle name="Normal 3 3 4 2 2 2 2" xfId="29534"/>
    <cellStyle name="Normal 3 3 4 2 2 2 2 2" xfId="29535"/>
    <cellStyle name="Normal 3 3 4 2 2 2 2 2 2" xfId="29536"/>
    <cellStyle name="Normal 3 3 4 2 2 2 2 2 2 2" xfId="29537"/>
    <cellStyle name="Normal 3 3 4 2 2 2 2 2 2 2 2" xfId="29538"/>
    <cellStyle name="Normal 3 3 4 2 2 2 2 2 2 3" xfId="29539"/>
    <cellStyle name="Normal 3 3 4 2 2 2 2 2 3" xfId="29540"/>
    <cellStyle name="Normal 3 3 4 2 2 2 2 2 3 2" xfId="29541"/>
    <cellStyle name="Normal 3 3 4 2 2 2 2 2 4" xfId="29542"/>
    <cellStyle name="Normal 3 3 4 2 2 2 2 3" xfId="29543"/>
    <cellStyle name="Normal 3 3 4 2 2 2 2 3 2" xfId="29544"/>
    <cellStyle name="Normal 3 3 4 2 2 2 2 3 2 2" xfId="29545"/>
    <cellStyle name="Normal 3 3 4 2 2 2 2 3 3" xfId="29546"/>
    <cellStyle name="Normal 3 3 4 2 2 2 2 4" xfId="29547"/>
    <cellStyle name="Normal 3 3 4 2 2 2 2 4 2" xfId="29548"/>
    <cellStyle name="Normal 3 3 4 2 2 2 2 5" xfId="29549"/>
    <cellStyle name="Normal 3 3 4 2 2 2 3" xfId="29550"/>
    <cellStyle name="Normal 3 3 4 2 2 2 3 2" xfId="29551"/>
    <cellStyle name="Normal 3 3 4 2 2 2 3 2 2" xfId="29552"/>
    <cellStyle name="Normal 3 3 4 2 2 2 3 2 2 2" xfId="29553"/>
    <cellStyle name="Normal 3 3 4 2 2 2 3 2 3" xfId="29554"/>
    <cellStyle name="Normal 3 3 4 2 2 2 3 3" xfId="29555"/>
    <cellStyle name="Normal 3 3 4 2 2 2 3 3 2" xfId="29556"/>
    <cellStyle name="Normal 3 3 4 2 2 2 3 4" xfId="29557"/>
    <cellStyle name="Normal 3 3 4 2 2 2 4" xfId="29558"/>
    <cellStyle name="Normal 3 3 4 2 2 2 4 2" xfId="29559"/>
    <cellStyle name="Normal 3 3 4 2 2 2 4 2 2" xfId="29560"/>
    <cellStyle name="Normal 3 3 4 2 2 2 4 2 2 2" xfId="29561"/>
    <cellStyle name="Normal 3 3 4 2 2 2 4 2 3" xfId="29562"/>
    <cellStyle name="Normal 3 3 4 2 2 2 4 3" xfId="29563"/>
    <cellStyle name="Normal 3 3 4 2 2 2 4 3 2" xfId="29564"/>
    <cellStyle name="Normal 3 3 4 2 2 2 4 4" xfId="29565"/>
    <cellStyle name="Normal 3 3 4 2 2 2 5" xfId="29566"/>
    <cellStyle name="Normal 3 3 4 2 2 2 5 2" xfId="29567"/>
    <cellStyle name="Normal 3 3 4 2 2 2 5 2 2" xfId="29568"/>
    <cellStyle name="Normal 3 3 4 2 2 2 5 3" xfId="29569"/>
    <cellStyle name="Normal 3 3 4 2 2 2 6" xfId="29570"/>
    <cellStyle name="Normal 3 3 4 2 2 2 6 2" xfId="29571"/>
    <cellStyle name="Normal 3 3 4 2 2 2 7" xfId="29572"/>
    <cellStyle name="Normal 3 3 4 2 2 2 7 2" xfId="29573"/>
    <cellStyle name="Normal 3 3 4 2 2 2 8" xfId="29574"/>
    <cellStyle name="Normal 3 3 4 2 2 3" xfId="29575"/>
    <cellStyle name="Normal 3 3 4 2 2 3 2" xfId="29576"/>
    <cellStyle name="Normal 3 3 4 2 2 3 2 2" xfId="29577"/>
    <cellStyle name="Normal 3 3 4 2 2 3 2 2 2" xfId="29578"/>
    <cellStyle name="Normal 3 3 4 2 2 3 2 2 2 2" xfId="29579"/>
    <cellStyle name="Normal 3 3 4 2 2 3 2 2 3" xfId="29580"/>
    <cellStyle name="Normal 3 3 4 2 2 3 2 3" xfId="29581"/>
    <cellStyle name="Normal 3 3 4 2 2 3 2 3 2" xfId="29582"/>
    <cellStyle name="Normal 3 3 4 2 2 3 2 4" xfId="29583"/>
    <cellStyle name="Normal 3 3 4 2 2 3 3" xfId="29584"/>
    <cellStyle name="Normal 3 3 4 2 2 3 3 2" xfId="29585"/>
    <cellStyle name="Normal 3 3 4 2 2 3 3 2 2" xfId="29586"/>
    <cellStyle name="Normal 3 3 4 2 2 3 3 3" xfId="29587"/>
    <cellStyle name="Normal 3 3 4 2 2 3 4" xfId="29588"/>
    <cellStyle name="Normal 3 3 4 2 2 3 4 2" xfId="29589"/>
    <cellStyle name="Normal 3 3 4 2 2 3 5" xfId="29590"/>
    <cellStyle name="Normal 3 3 4 2 2 4" xfId="29591"/>
    <cellStyle name="Normal 3 3 4 2 2 4 2" xfId="29592"/>
    <cellStyle name="Normal 3 3 4 2 2 4 2 2" xfId="29593"/>
    <cellStyle name="Normal 3 3 4 2 2 4 2 2 2" xfId="29594"/>
    <cellStyle name="Normal 3 3 4 2 2 4 2 3" xfId="29595"/>
    <cellStyle name="Normal 3 3 4 2 2 4 3" xfId="29596"/>
    <cellStyle name="Normal 3 3 4 2 2 4 3 2" xfId="29597"/>
    <cellStyle name="Normal 3 3 4 2 2 4 4" xfId="29598"/>
    <cellStyle name="Normal 3 3 4 2 2 5" xfId="29599"/>
    <cellStyle name="Normal 3 3 4 2 2 5 2" xfId="29600"/>
    <cellStyle name="Normal 3 3 4 2 2 5 2 2" xfId="29601"/>
    <cellStyle name="Normal 3 3 4 2 2 5 2 2 2" xfId="29602"/>
    <cellStyle name="Normal 3 3 4 2 2 5 2 3" xfId="29603"/>
    <cellStyle name="Normal 3 3 4 2 2 5 3" xfId="29604"/>
    <cellStyle name="Normal 3 3 4 2 2 5 3 2" xfId="29605"/>
    <cellStyle name="Normal 3 3 4 2 2 5 4" xfId="29606"/>
    <cellStyle name="Normal 3 3 4 2 2 6" xfId="29607"/>
    <cellStyle name="Normal 3 3 4 2 2 6 2" xfId="29608"/>
    <cellStyle name="Normal 3 3 4 2 2 6 2 2" xfId="29609"/>
    <cellStyle name="Normal 3 3 4 2 2 6 3" xfId="29610"/>
    <cellStyle name="Normal 3 3 4 2 2 7" xfId="29611"/>
    <cellStyle name="Normal 3 3 4 2 2 7 2" xfId="29612"/>
    <cellStyle name="Normal 3 3 4 2 2 8" xfId="29613"/>
    <cellStyle name="Normal 3 3 4 2 2 8 2" xfId="29614"/>
    <cellStyle name="Normal 3 3 4 2 2 9" xfId="29615"/>
    <cellStyle name="Normal 3 3 4 2 3" xfId="29616"/>
    <cellStyle name="Normal 3 3 4 2 3 2" xfId="29617"/>
    <cellStyle name="Normal 3 3 4 2 3 2 2" xfId="29618"/>
    <cellStyle name="Normal 3 3 4 2 3 2 2 2" xfId="29619"/>
    <cellStyle name="Normal 3 3 4 2 3 2 2 2 2" xfId="29620"/>
    <cellStyle name="Normal 3 3 4 2 3 2 2 2 2 2" xfId="29621"/>
    <cellStyle name="Normal 3 3 4 2 3 2 2 2 3" xfId="29622"/>
    <cellStyle name="Normal 3 3 4 2 3 2 2 3" xfId="29623"/>
    <cellStyle name="Normal 3 3 4 2 3 2 2 3 2" xfId="29624"/>
    <cellStyle name="Normal 3 3 4 2 3 2 2 4" xfId="29625"/>
    <cellStyle name="Normal 3 3 4 2 3 2 3" xfId="29626"/>
    <cellStyle name="Normal 3 3 4 2 3 2 3 2" xfId="29627"/>
    <cellStyle name="Normal 3 3 4 2 3 2 3 2 2" xfId="29628"/>
    <cellStyle name="Normal 3 3 4 2 3 2 3 3" xfId="29629"/>
    <cellStyle name="Normal 3 3 4 2 3 2 4" xfId="29630"/>
    <cellStyle name="Normal 3 3 4 2 3 2 4 2" xfId="29631"/>
    <cellStyle name="Normal 3 3 4 2 3 2 5" xfId="29632"/>
    <cellStyle name="Normal 3 3 4 2 3 3" xfId="29633"/>
    <cellStyle name="Normal 3 3 4 2 3 3 2" xfId="29634"/>
    <cellStyle name="Normal 3 3 4 2 3 3 2 2" xfId="29635"/>
    <cellStyle name="Normal 3 3 4 2 3 3 2 2 2" xfId="29636"/>
    <cellStyle name="Normal 3 3 4 2 3 3 2 3" xfId="29637"/>
    <cellStyle name="Normal 3 3 4 2 3 3 3" xfId="29638"/>
    <cellStyle name="Normal 3 3 4 2 3 3 3 2" xfId="29639"/>
    <cellStyle name="Normal 3 3 4 2 3 3 4" xfId="29640"/>
    <cellStyle name="Normal 3 3 4 2 3 4" xfId="29641"/>
    <cellStyle name="Normal 3 3 4 2 3 4 2" xfId="29642"/>
    <cellStyle name="Normal 3 3 4 2 3 4 2 2" xfId="29643"/>
    <cellStyle name="Normal 3 3 4 2 3 4 2 2 2" xfId="29644"/>
    <cellStyle name="Normal 3 3 4 2 3 4 2 3" xfId="29645"/>
    <cellStyle name="Normal 3 3 4 2 3 4 3" xfId="29646"/>
    <cellStyle name="Normal 3 3 4 2 3 4 3 2" xfId="29647"/>
    <cellStyle name="Normal 3 3 4 2 3 4 4" xfId="29648"/>
    <cellStyle name="Normal 3 3 4 2 3 5" xfId="29649"/>
    <cellStyle name="Normal 3 3 4 2 3 5 2" xfId="29650"/>
    <cellStyle name="Normal 3 3 4 2 3 5 2 2" xfId="29651"/>
    <cellStyle name="Normal 3 3 4 2 3 5 3" xfId="29652"/>
    <cellStyle name="Normal 3 3 4 2 3 6" xfId="29653"/>
    <cellStyle name="Normal 3 3 4 2 3 6 2" xfId="29654"/>
    <cellStyle name="Normal 3 3 4 2 3 7" xfId="29655"/>
    <cellStyle name="Normal 3 3 4 2 3 7 2" xfId="29656"/>
    <cellStyle name="Normal 3 3 4 2 3 8" xfId="29657"/>
    <cellStyle name="Normal 3 3 4 2 4" xfId="29658"/>
    <cellStyle name="Normal 3 3 4 2 4 2" xfId="29659"/>
    <cellStyle name="Normal 3 3 4 2 4 2 2" xfId="29660"/>
    <cellStyle name="Normal 3 3 4 2 4 2 2 2" xfId="29661"/>
    <cellStyle name="Normal 3 3 4 2 4 2 2 2 2" xfId="29662"/>
    <cellStyle name="Normal 3 3 4 2 4 2 2 3" xfId="29663"/>
    <cellStyle name="Normal 3 3 4 2 4 2 3" xfId="29664"/>
    <cellStyle name="Normal 3 3 4 2 4 2 3 2" xfId="29665"/>
    <cellStyle name="Normal 3 3 4 2 4 2 4" xfId="29666"/>
    <cellStyle name="Normal 3 3 4 2 4 3" xfId="29667"/>
    <cellStyle name="Normal 3 3 4 2 4 3 2" xfId="29668"/>
    <cellStyle name="Normal 3 3 4 2 4 3 2 2" xfId="29669"/>
    <cellStyle name="Normal 3 3 4 2 4 3 3" xfId="29670"/>
    <cellStyle name="Normal 3 3 4 2 4 4" xfId="29671"/>
    <cellStyle name="Normal 3 3 4 2 4 4 2" xfId="29672"/>
    <cellStyle name="Normal 3 3 4 2 4 5" xfId="29673"/>
    <cellStyle name="Normal 3 3 4 2 5" xfId="29674"/>
    <cellStyle name="Normal 3 3 4 2 5 2" xfId="29675"/>
    <cellStyle name="Normal 3 3 4 2 5 2 2" xfId="29676"/>
    <cellStyle name="Normal 3 3 4 2 5 2 2 2" xfId="29677"/>
    <cellStyle name="Normal 3 3 4 2 5 2 3" xfId="29678"/>
    <cellStyle name="Normal 3 3 4 2 5 3" xfId="29679"/>
    <cellStyle name="Normal 3 3 4 2 5 3 2" xfId="29680"/>
    <cellStyle name="Normal 3 3 4 2 5 4" xfId="29681"/>
    <cellStyle name="Normal 3 3 4 2 6" xfId="29682"/>
    <cellStyle name="Normal 3 3 4 2 6 2" xfId="29683"/>
    <cellStyle name="Normal 3 3 4 2 6 2 2" xfId="29684"/>
    <cellStyle name="Normal 3 3 4 2 6 2 2 2" xfId="29685"/>
    <cellStyle name="Normal 3 3 4 2 6 2 3" xfId="29686"/>
    <cellStyle name="Normal 3 3 4 2 6 3" xfId="29687"/>
    <cellStyle name="Normal 3 3 4 2 6 3 2" xfId="29688"/>
    <cellStyle name="Normal 3 3 4 2 6 4" xfId="29689"/>
    <cellStyle name="Normal 3 3 4 2 7" xfId="29690"/>
    <cellStyle name="Normal 3 3 4 2 7 2" xfId="29691"/>
    <cellStyle name="Normal 3 3 4 2 7 2 2" xfId="29692"/>
    <cellStyle name="Normal 3 3 4 2 7 3" xfId="29693"/>
    <cellStyle name="Normal 3 3 4 2 8" xfId="29694"/>
    <cellStyle name="Normal 3 3 4 2 8 2" xfId="29695"/>
    <cellStyle name="Normal 3 3 4 2 9" xfId="29696"/>
    <cellStyle name="Normal 3 3 4 2 9 2" xfId="29697"/>
    <cellStyle name="Normal 3 3 4 3" xfId="29698"/>
    <cellStyle name="Normal 3 3 4 3 10" xfId="29699"/>
    <cellStyle name="Normal 3 3 4 3 11" xfId="29700"/>
    <cellStyle name="Normal 3 3 4 3 2" xfId="29701"/>
    <cellStyle name="Normal 3 3 4 3 2 10" xfId="29702"/>
    <cellStyle name="Normal 3 3 4 3 2 2" xfId="29703"/>
    <cellStyle name="Normal 3 3 4 3 2 2 2" xfId="29704"/>
    <cellStyle name="Normal 3 3 4 3 2 2 2 2" xfId="29705"/>
    <cellStyle name="Normal 3 3 4 3 2 2 2 2 2" xfId="29706"/>
    <cellStyle name="Normal 3 3 4 3 2 2 2 2 2 2" xfId="29707"/>
    <cellStyle name="Normal 3 3 4 3 2 2 2 2 2 2 2" xfId="29708"/>
    <cellStyle name="Normal 3 3 4 3 2 2 2 2 2 3" xfId="29709"/>
    <cellStyle name="Normal 3 3 4 3 2 2 2 2 3" xfId="29710"/>
    <cellStyle name="Normal 3 3 4 3 2 2 2 2 3 2" xfId="29711"/>
    <cellStyle name="Normal 3 3 4 3 2 2 2 2 4" xfId="29712"/>
    <cellStyle name="Normal 3 3 4 3 2 2 2 3" xfId="29713"/>
    <cellStyle name="Normal 3 3 4 3 2 2 2 3 2" xfId="29714"/>
    <cellStyle name="Normal 3 3 4 3 2 2 2 3 2 2" xfId="29715"/>
    <cellStyle name="Normal 3 3 4 3 2 2 2 3 3" xfId="29716"/>
    <cellStyle name="Normal 3 3 4 3 2 2 2 4" xfId="29717"/>
    <cellStyle name="Normal 3 3 4 3 2 2 2 4 2" xfId="29718"/>
    <cellStyle name="Normal 3 3 4 3 2 2 2 5" xfId="29719"/>
    <cellStyle name="Normal 3 3 4 3 2 2 3" xfId="29720"/>
    <cellStyle name="Normal 3 3 4 3 2 2 3 2" xfId="29721"/>
    <cellStyle name="Normal 3 3 4 3 2 2 3 2 2" xfId="29722"/>
    <cellStyle name="Normal 3 3 4 3 2 2 3 2 2 2" xfId="29723"/>
    <cellStyle name="Normal 3 3 4 3 2 2 3 2 3" xfId="29724"/>
    <cellStyle name="Normal 3 3 4 3 2 2 3 3" xfId="29725"/>
    <cellStyle name="Normal 3 3 4 3 2 2 3 3 2" xfId="29726"/>
    <cellStyle name="Normal 3 3 4 3 2 2 3 4" xfId="29727"/>
    <cellStyle name="Normal 3 3 4 3 2 2 4" xfId="29728"/>
    <cellStyle name="Normal 3 3 4 3 2 2 4 2" xfId="29729"/>
    <cellStyle name="Normal 3 3 4 3 2 2 4 2 2" xfId="29730"/>
    <cellStyle name="Normal 3 3 4 3 2 2 4 2 2 2" xfId="29731"/>
    <cellStyle name="Normal 3 3 4 3 2 2 4 2 3" xfId="29732"/>
    <cellStyle name="Normal 3 3 4 3 2 2 4 3" xfId="29733"/>
    <cellStyle name="Normal 3 3 4 3 2 2 4 3 2" xfId="29734"/>
    <cellStyle name="Normal 3 3 4 3 2 2 4 4" xfId="29735"/>
    <cellStyle name="Normal 3 3 4 3 2 2 5" xfId="29736"/>
    <cellStyle name="Normal 3 3 4 3 2 2 5 2" xfId="29737"/>
    <cellStyle name="Normal 3 3 4 3 2 2 5 2 2" xfId="29738"/>
    <cellStyle name="Normal 3 3 4 3 2 2 5 3" xfId="29739"/>
    <cellStyle name="Normal 3 3 4 3 2 2 6" xfId="29740"/>
    <cellStyle name="Normal 3 3 4 3 2 2 6 2" xfId="29741"/>
    <cellStyle name="Normal 3 3 4 3 2 2 7" xfId="29742"/>
    <cellStyle name="Normal 3 3 4 3 2 2 7 2" xfId="29743"/>
    <cellStyle name="Normal 3 3 4 3 2 2 8" xfId="29744"/>
    <cellStyle name="Normal 3 3 4 3 2 3" xfId="29745"/>
    <cellStyle name="Normal 3 3 4 3 2 3 2" xfId="29746"/>
    <cellStyle name="Normal 3 3 4 3 2 3 2 2" xfId="29747"/>
    <cellStyle name="Normal 3 3 4 3 2 3 2 2 2" xfId="29748"/>
    <cellStyle name="Normal 3 3 4 3 2 3 2 2 2 2" xfId="29749"/>
    <cellStyle name="Normal 3 3 4 3 2 3 2 2 3" xfId="29750"/>
    <cellStyle name="Normal 3 3 4 3 2 3 2 3" xfId="29751"/>
    <cellStyle name="Normal 3 3 4 3 2 3 2 3 2" xfId="29752"/>
    <cellStyle name="Normal 3 3 4 3 2 3 2 4" xfId="29753"/>
    <cellStyle name="Normal 3 3 4 3 2 3 3" xfId="29754"/>
    <cellStyle name="Normal 3 3 4 3 2 3 3 2" xfId="29755"/>
    <cellStyle name="Normal 3 3 4 3 2 3 3 2 2" xfId="29756"/>
    <cellStyle name="Normal 3 3 4 3 2 3 3 3" xfId="29757"/>
    <cellStyle name="Normal 3 3 4 3 2 3 4" xfId="29758"/>
    <cellStyle name="Normal 3 3 4 3 2 3 4 2" xfId="29759"/>
    <cellStyle name="Normal 3 3 4 3 2 3 5" xfId="29760"/>
    <cellStyle name="Normal 3 3 4 3 2 4" xfId="29761"/>
    <cellStyle name="Normal 3 3 4 3 2 4 2" xfId="29762"/>
    <cellStyle name="Normal 3 3 4 3 2 4 2 2" xfId="29763"/>
    <cellStyle name="Normal 3 3 4 3 2 4 2 2 2" xfId="29764"/>
    <cellStyle name="Normal 3 3 4 3 2 4 2 3" xfId="29765"/>
    <cellStyle name="Normal 3 3 4 3 2 4 3" xfId="29766"/>
    <cellStyle name="Normal 3 3 4 3 2 4 3 2" xfId="29767"/>
    <cellStyle name="Normal 3 3 4 3 2 4 4" xfId="29768"/>
    <cellStyle name="Normal 3 3 4 3 2 5" xfId="29769"/>
    <cellStyle name="Normal 3 3 4 3 2 5 2" xfId="29770"/>
    <cellStyle name="Normal 3 3 4 3 2 5 2 2" xfId="29771"/>
    <cellStyle name="Normal 3 3 4 3 2 5 2 2 2" xfId="29772"/>
    <cellStyle name="Normal 3 3 4 3 2 5 2 3" xfId="29773"/>
    <cellStyle name="Normal 3 3 4 3 2 5 3" xfId="29774"/>
    <cellStyle name="Normal 3 3 4 3 2 5 3 2" xfId="29775"/>
    <cellStyle name="Normal 3 3 4 3 2 5 4" xfId="29776"/>
    <cellStyle name="Normal 3 3 4 3 2 6" xfId="29777"/>
    <cellStyle name="Normal 3 3 4 3 2 6 2" xfId="29778"/>
    <cellStyle name="Normal 3 3 4 3 2 6 2 2" xfId="29779"/>
    <cellStyle name="Normal 3 3 4 3 2 6 3" xfId="29780"/>
    <cellStyle name="Normal 3 3 4 3 2 7" xfId="29781"/>
    <cellStyle name="Normal 3 3 4 3 2 7 2" xfId="29782"/>
    <cellStyle name="Normal 3 3 4 3 2 8" xfId="29783"/>
    <cellStyle name="Normal 3 3 4 3 2 8 2" xfId="29784"/>
    <cellStyle name="Normal 3 3 4 3 2 9" xfId="29785"/>
    <cellStyle name="Normal 3 3 4 3 3" xfId="29786"/>
    <cellStyle name="Normal 3 3 4 3 3 2" xfId="29787"/>
    <cellStyle name="Normal 3 3 4 3 3 2 2" xfId="29788"/>
    <cellStyle name="Normal 3 3 4 3 3 2 2 2" xfId="29789"/>
    <cellStyle name="Normal 3 3 4 3 3 2 2 2 2" xfId="29790"/>
    <cellStyle name="Normal 3 3 4 3 3 2 2 2 2 2" xfId="29791"/>
    <cellStyle name="Normal 3 3 4 3 3 2 2 2 3" xfId="29792"/>
    <cellStyle name="Normal 3 3 4 3 3 2 2 3" xfId="29793"/>
    <cellStyle name="Normal 3 3 4 3 3 2 2 3 2" xfId="29794"/>
    <cellStyle name="Normal 3 3 4 3 3 2 2 4" xfId="29795"/>
    <cellStyle name="Normal 3 3 4 3 3 2 3" xfId="29796"/>
    <cellStyle name="Normal 3 3 4 3 3 2 3 2" xfId="29797"/>
    <cellStyle name="Normal 3 3 4 3 3 2 3 2 2" xfId="29798"/>
    <cellStyle name="Normal 3 3 4 3 3 2 3 3" xfId="29799"/>
    <cellStyle name="Normal 3 3 4 3 3 2 4" xfId="29800"/>
    <cellStyle name="Normal 3 3 4 3 3 2 4 2" xfId="29801"/>
    <cellStyle name="Normal 3 3 4 3 3 2 5" xfId="29802"/>
    <cellStyle name="Normal 3 3 4 3 3 3" xfId="29803"/>
    <cellStyle name="Normal 3 3 4 3 3 3 2" xfId="29804"/>
    <cellStyle name="Normal 3 3 4 3 3 3 2 2" xfId="29805"/>
    <cellStyle name="Normal 3 3 4 3 3 3 2 2 2" xfId="29806"/>
    <cellStyle name="Normal 3 3 4 3 3 3 2 3" xfId="29807"/>
    <cellStyle name="Normal 3 3 4 3 3 3 3" xfId="29808"/>
    <cellStyle name="Normal 3 3 4 3 3 3 3 2" xfId="29809"/>
    <cellStyle name="Normal 3 3 4 3 3 3 4" xfId="29810"/>
    <cellStyle name="Normal 3 3 4 3 3 4" xfId="29811"/>
    <cellStyle name="Normal 3 3 4 3 3 4 2" xfId="29812"/>
    <cellStyle name="Normal 3 3 4 3 3 4 2 2" xfId="29813"/>
    <cellStyle name="Normal 3 3 4 3 3 4 2 2 2" xfId="29814"/>
    <cellStyle name="Normal 3 3 4 3 3 4 2 3" xfId="29815"/>
    <cellStyle name="Normal 3 3 4 3 3 4 3" xfId="29816"/>
    <cellStyle name="Normal 3 3 4 3 3 4 3 2" xfId="29817"/>
    <cellStyle name="Normal 3 3 4 3 3 4 4" xfId="29818"/>
    <cellStyle name="Normal 3 3 4 3 3 5" xfId="29819"/>
    <cellStyle name="Normal 3 3 4 3 3 5 2" xfId="29820"/>
    <cellStyle name="Normal 3 3 4 3 3 5 2 2" xfId="29821"/>
    <cellStyle name="Normal 3 3 4 3 3 5 3" xfId="29822"/>
    <cellStyle name="Normal 3 3 4 3 3 6" xfId="29823"/>
    <cellStyle name="Normal 3 3 4 3 3 6 2" xfId="29824"/>
    <cellStyle name="Normal 3 3 4 3 3 7" xfId="29825"/>
    <cellStyle name="Normal 3 3 4 3 3 7 2" xfId="29826"/>
    <cellStyle name="Normal 3 3 4 3 3 8" xfId="29827"/>
    <cellStyle name="Normal 3 3 4 3 4" xfId="29828"/>
    <cellStyle name="Normal 3 3 4 3 4 2" xfId="29829"/>
    <cellStyle name="Normal 3 3 4 3 4 2 2" xfId="29830"/>
    <cellStyle name="Normal 3 3 4 3 4 2 2 2" xfId="29831"/>
    <cellStyle name="Normal 3 3 4 3 4 2 2 2 2" xfId="29832"/>
    <cellStyle name="Normal 3 3 4 3 4 2 2 3" xfId="29833"/>
    <cellStyle name="Normal 3 3 4 3 4 2 3" xfId="29834"/>
    <cellStyle name="Normal 3 3 4 3 4 2 3 2" xfId="29835"/>
    <cellStyle name="Normal 3 3 4 3 4 2 4" xfId="29836"/>
    <cellStyle name="Normal 3 3 4 3 4 3" xfId="29837"/>
    <cellStyle name="Normal 3 3 4 3 4 3 2" xfId="29838"/>
    <cellStyle name="Normal 3 3 4 3 4 3 2 2" xfId="29839"/>
    <cellStyle name="Normal 3 3 4 3 4 3 3" xfId="29840"/>
    <cellStyle name="Normal 3 3 4 3 4 4" xfId="29841"/>
    <cellStyle name="Normal 3 3 4 3 4 4 2" xfId="29842"/>
    <cellStyle name="Normal 3 3 4 3 4 5" xfId="29843"/>
    <cellStyle name="Normal 3 3 4 3 5" xfId="29844"/>
    <cellStyle name="Normal 3 3 4 3 5 2" xfId="29845"/>
    <cellStyle name="Normal 3 3 4 3 5 2 2" xfId="29846"/>
    <cellStyle name="Normal 3 3 4 3 5 2 2 2" xfId="29847"/>
    <cellStyle name="Normal 3 3 4 3 5 2 3" xfId="29848"/>
    <cellStyle name="Normal 3 3 4 3 5 3" xfId="29849"/>
    <cellStyle name="Normal 3 3 4 3 5 3 2" xfId="29850"/>
    <cellStyle name="Normal 3 3 4 3 5 4" xfId="29851"/>
    <cellStyle name="Normal 3 3 4 3 6" xfId="29852"/>
    <cellStyle name="Normal 3 3 4 3 6 2" xfId="29853"/>
    <cellStyle name="Normal 3 3 4 3 6 2 2" xfId="29854"/>
    <cellStyle name="Normal 3 3 4 3 6 2 2 2" xfId="29855"/>
    <cellStyle name="Normal 3 3 4 3 6 2 3" xfId="29856"/>
    <cellStyle name="Normal 3 3 4 3 6 3" xfId="29857"/>
    <cellStyle name="Normal 3 3 4 3 6 3 2" xfId="29858"/>
    <cellStyle name="Normal 3 3 4 3 6 4" xfId="29859"/>
    <cellStyle name="Normal 3 3 4 3 7" xfId="29860"/>
    <cellStyle name="Normal 3 3 4 3 7 2" xfId="29861"/>
    <cellStyle name="Normal 3 3 4 3 7 2 2" xfId="29862"/>
    <cellStyle name="Normal 3 3 4 3 7 3" xfId="29863"/>
    <cellStyle name="Normal 3 3 4 3 8" xfId="29864"/>
    <cellStyle name="Normal 3 3 4 3 8 2" xfId="29865"/>
    <cellStyle name="Normal 3 3 4 3 9" xfId="29866"/>
    <cellStyle name="Normal 3 3 4 3 9 2" xfId="29867"/>
    <cellStyle name="Normal 3 3 4 4" xfId="29868"/>
    <cellStyle name="Normal 3 3 4 4 10" xfId="29869"/>
    <cellStyle name="Normal 3 3 4 4 11" xfId="29870"/>
    <cellStyle name="Normal 3 3 4 4 2" xfId="29871"/>
    <cellStyle name="Normal 3 3 4 4 2 2" xfId="29872"/>
    <cellStyle name="Normal 3 3 4 4 2 2 2" xfId="29873"/>
    <cellStyle name="Normal 3 3 4 4 2 2 2 2" xfId="29874"/>
    <cellStyle name="Normal 3 3 4 4 2 2 2 2 2" xfId="29875"/>
    <cellStyle name="Normal 3 3 4 4 2 2 2 2 2 2" xfId="29876"/>
    <cellStyle name="Normal 3 3 4 4 2 2 2 2 2 2 2" xfId="29877"/>
    <cellStyle name="Normal 3 3 4 4 2 2 2 2 2 3" xfId="29878"/>
    <cellStyle name="Normal 3 3 4 4 2 2 2 2 3" xfId="29879"/>
    <cellStyle name="Normal 3 3 4 4 2 2 2 2 3 2" xfId="29880"/>
    <cellStyle name="Normal 3 3 4 4 2 2 2 2 4" xfId="29881"/>
    <cellStyle name="Normal 3 3 4 4 2 2 2 3" xfId="29882"/>
    <cellStyle name="Normal 3 3 4 4 2 2 2 3 2" xfId="29883"/>
    <cellStyle name="Normal 3 3 4 4 2 2 2 3 2 2" xfId="29884"/>
    <cellStyle name="Normal 3 3 4 4 2 2 2 3 3" xfId="29885"/>
    <cellStyle name="Normal 3 3 4 4 2 2 2 4" xfId="29886"/>
    <cellStyle name="Normal 3 3 4 4 2 2 2 4 2" xfId="29887"/>
    <cellStyle name="Normal 3 3 4 4 2 2 2 5" xfId="29888"/>
    <cellStyle name="Normal 3 3 4 4 2 2 3" xfId="29889"/>
    <cellStyle name="Normal 3 3 4 4 2 2 3 2" xfId="29890"/>
    <cellStyle name="Normal 3 3 4 4 2 2 3 2 2" xfId="29891"/>
    <cellStyle name="Normal 3 3 4 4 2 2 3 2 2 2" xfId="29892"/>
    <cellStyle name="Normal 3 3 4 4 2 2 3 2 3" xfId="29893"/>
    <cellStyle name="Normal 3 3 4 4 2 2 3 3" xfId="29894"/>
    <cellStyle name="Normal 3 3 4 4 2 2 3 3 2" xfId="29895"/>
    <cellStyle name="Normal 3 3 4 4 2 2 3 4" xfId="29896"/>
    <cellStyle name="Normal 3 3 4 4 2 2 4" xfId="29897"/>
    <cellStyle name="Normal 3 3 4 4 2 2 4 2" xfId="29898"/>
    <cellStyle name="Normal 3 3 4 4 2 2 4 2 2" xfId="29899"/>
    <cellStyle name="Normal 3 3 4 4 2 2 4 2 2 2" xfId="29900"/>
    <cellStyle name="Normal 3 3 4 4 2 2 4 2 3" xfId="29901"/>
    <cellStyle name="Normal 3 3 4 4 2 2 4 3" xfId="29902"/>
    <cellStyle name="Normal 3 3 4 4 2 2 4 3 2" xfId="29903"/>
    <cellStyle name="Normal 3 3 4 4 2 2 4 4" xfId="29904"/>
    <cellStyle name="Normal 3 3 4 4 2 2 5" xfId="29905"/>
    <cellStyle name="Normal 3 3 4 4 2 2 5 2" xfId="29906"/>
    <cellStyle name="Normal 3 3 4 4 2 2 5 2 2" xfId="29907"/>
    <cellStyle name="Normal 3 3 4 4 2 2 5 3" xfId="29908"/>
    <cellStyle name="Normal 3 3 4 4 2 2 6" xfId="29909"/>
    <cellStyle name="Normal 3 3 4 4 2 2 6 2" xfId="29910"/>
    <cellStyle name="Normal 3 3 4 4 2 2 7" xfId="29911"/>
    <cellStyle name="Normal 3 3 4 4 2 2 7 2" xfId="29912"/>
    <cellStyle name="Normal 3 3 4 4 2 2 8" xfId="29913"/>
    <cellStyle name="Normal 3 3 4 4 2 3" xfId="29914"/>
    <cellStyle name="Normal 3 3 4 4 2 3 2" xfId="29915"/>
    <cellStyle name="Normal 3 3 4 4 2 3 2 2" xfId="29916"/>
    <cellStyle name="Normal 3 3 4 4 2 3 2 2 2" xfId="29917"/>
    <cellStyle name="Normal 3 3 4 4 2 3 2 2 2 2" xfId="29918"/>
    <cellStyle name="Normal 3 3 4 4 2 3 2 2 3" xfId="29919"/>
    <cellStyle name="Normal 3 3 4 4 2 3 2 3" xfId="29920"/>
    <cellStyle name="Normal 3 3 4 4 2 3 2 3 2" xfId="29921"/>
    <cellStyle name="Normal 3 3 4 4 2 3 2 4" xfId="29922"/>
    <cellStyle name="Normal 3 3 4 4 2 3 3" xfId="29923"/>
    <cellStyle name="Normal 3 3 4 4 2 3 3 2" xfId="29924"/>
    <cellStyle name="Normal 3 3 4 4 2 3 3 2 2" xfId="29925"/>
    <cellStyle name="Normal 3 3 4 4 2 3 3 3" xfId="29926"/>
    <cellStyle name="Normal 3 3 4 4 2 3 4" xfId="29927"/>
    <cellStyle name="Normal 3 3 4 4 2 3 4 2" xfId="29928"/>
    <cellStyle name="Normal 3 3 4 4 2 3 5" xfId="29929"/>
    <cellStyle name="Normal 3 3 4 4 2 4" xfId="29930"/>
    <cellStyle name="Normal 3 3 4 4 2 4 2" xfId="29931"/>
    <cellStyle name="Normal 3 3 4 4 2 4 2 2" xfId="29932"/>
    <cellStyle name="Normal 3 3 4 4 2 4 2 2 2" xfId="29933"/>
    <cellStyle name="Normal 3 3 4 4 2 4 2 3" xfId="29934"/>
    <cellStyle name="Normal 3 3 4 4 2 4 3" xfId="29935"/>
    <cellStyle name="Normal 3 3 4 4 2 4 3 2" xfId="29936"/>
    <cellStyle name="Normal 3 3 4 4 2 4 4" xfId="29937"/>
    <cellStyle name="Normal 3 3 4 4 2 5" xfId="29938"/>
    <cellStyle name="Normal 3 3 4 4 2 5 2" xfId="29939"/>
    <cellStyle name="Normal 3 3 4 4 2 5 2 2" xfId="29940"/>
    <cellStyle name="Normal 3 3 4 4 2 5 2 2 2" xfId="29941"/>
    <cellStyle name="Normal 3 3 4 4 2 5 2 3" xfId="29942"/>
    <cellStyle name="Normal 3 3 4 4 2 5 3" xfId="29943"/>
    <cellStyle name="Normal 3 3 4 4 2 5 3 2" xfId="29944"/>
    <cellStyle name="Normal 3 3 4 4 2 5 4" xfId="29945"/>
    <cellStyle name="Normal 3 3 4 4 2 6" xfId="29946"/>
    <cellStyle name="Normal 3 3 4 4 2 6 2" xfId="29947"/>
    <cellStyle name="Normal 3 3 4 4 2 6 2 2" xfId="29948"/>
    <cellStyle name="Normal 3 3 4 4 2 6 3" xfId="29949"/>
    <cellStyle name="Normal 3 3 4 4 2 7" xfId="29950"/>
    <cellStyle name="Normal 3 3 4 4 2 7 2" xfId="29951"/>
    <cellStyle name="Normal 3 3 4 4 2 8" xfId="29952"/>
    <cellStyle name="Normal 3 3 4 4 2 8 2" xfId="29953"/>
    <cellStyle name="Normal 3 3 4 4 2 9" xfId="29954"/>
    <cellStyle name="Normal 3 3 4 4 3" xfId="29955"/>
    <cellStyle name="Normal 3 3 4 4 3 2" xfId="29956"/>
    <cellStyle name="Normal 3 3 4 4 3 2 2" xfId="29957"/>
    <cellStyle name="Normal 3 3 4 4 3 2 2 2" xfId="29958"/>
    <cellStyle name="Normal 3 3 4 4 3 2 2 2 2" xfId="29959"/>
    <cellStyle name="Normal 3 3 4 4 3 2 2 2 2 2" xfId="29960"/>
    <cellStyle name="Normal 3 3 4 4 3 2 2 2 3" xfId="29961"/>
    <cellStyle name="Normal 3 3 4 4 3 2 2 3" xfId="29962"/>
    <cellStyle name="Normal 3 3 4 4 3 2 2 3 2" xfId="29963"/>
    <cellStyle name="Normal 3 3 4 4 3 2 2 4" xfId="29964"/>
    <cellStyle name="Normal 3 3 4 4 3 2 3" xfId="29965"/>
    <cellStyle name="Normal 3 3 4 4 3 2 3 2" xfId="29966"/>
    <cellStyle name="Normal 3 3 4 4 3 2 3 2 2" xfId="29967"/>
    <cellStyle name="Normal 3 3 4 4 3 2 3 3" xfId="29968"/>
    <cellStyle name="Normal 3 3 4 4 3 2 4" xfId="29969"/>
    <cellStyle name="Normal 3 3 4 4 3 2 4 2" xfId="29970"/>
    <cellStyle name="Normal 3 3 4 4 3 2 5" xfId="29971"/>
    <cellStyle name="Normal 3 3 4 4 3 3" xfId="29972"/>
    <cellStyle name="Normal 3 3 4 4 3 3 2" xfId="29973"/>
    <cellStyle name="Normal 3 3 4 4 3 3 2 2" xfId="29974"/>
    <cellStyle name="Normal 3 3 4 4 3 3 2 2 2" xfId="29975"/>
    <cellStyle name="Normal 3 3 4 4 3 3 2 3" xfId="29976"/>
    <cellStyle name="Normal 3 3 4 4 3 3 3" xfId="29977"/>
    <cellStyle name="Normal 3 3 4 4 3 3 3 2" xfId="29978"/>
    <cellStyle name="Normal 3 3 4 4 3 3 4" xfId="29979"/>
    <cellStyle name="Normal 3 3 4 4 3 4" xfId="29980"/>
    <cellStyle name="Normal 3 3 4 4 3 4 2" xfId="29981"/>
    <cellStyle name="Normal 3 3 4 4 3 4 2 2" xfId="29982"/>
    <cellStyle name="Normal 3 3 4 4 3 4 2 2 2" xfId="29983"/>
    <cellStyle name="Normal 3 3 4 4 3 4 2 3" xfId="29984"/>
    <cellStyle name="Normal 3 3 4 4 3 4 3" xfId="29985"/>
    <cellStyle name="Normal 3 3 4 4 3 4 3 2" xfId="29986"/>
    <cellStyle name="Normal 3 3 4 4 3 4 4" xfId="29987"/>
    <cellStyle name="Normal 3 3 4 4 3 5" xfId="29988"/>
    <cellStyle name="Normal 3 3 4 4 3 5 2" xfId="29989"/>
    <cellStyle name="Normal 3 3 4 4 3 5 2 2" xfId="29990"/>
    <cellStyle name="Normal 3 3 4 4 3 5 3" xfId="29991"/>
    <cellStyle name="Normal 3 3 4 4 3 6" xfId="29992"/>
    <cellStyle name="Normal 3 3 4 4 3 6 2" xfId="29993"/>
    <cellStyle name="Normal 3 3 4 4 3 7" xfId="29994"/>
    <cellStyle name="Normal 3 3 4 4 3 7 2" xfId="29995"/>
    <cellStyle name="Normal 3 3 4 4 3 8" xfId="29996"/>
    <cellStyle name="Normal 3 3 4 4 4" xfId="29997"/>
    <cellStyle name="Normal 3 3 4 4 4 2" xfId="29998"/>
    <cellStyle name="Normal 3 3 4 4 4 2 2" xfId="29999"/>
    <cellStyle name="Normal 3 3 4 4 4 2 2 2" xfId="30000"/>
    <cellStyle name="Normal 3 3 4 4 4 2 2 2 2" xfId="30001"/>
    <cellStyle name="Normal 3 3 4 4 4 2 2 3" xfId="30002"/>
    <cellStyle name="Normal 3 3 4 4 4 2 3" xfId="30003"/>
    <cellStyle name="Normal 3 3 4 4 4 2 3 2" xfId="30004"/>
    <cellStyle name="Normal 3 3 4 4 4 2 4" xfId="30005"/>
    <cellStyle name="Normal 3 3 4 4 4 3" xfId="30006"/>
    <cellStyle name="Normal 3 3 4 4 4 3 2" xfId="30007"/>
    <cellStyle name="Normal 3 3 4 4 4 3 2 2" xfId="30008"/>
    <cellStyle name="Normal 3 3 4 4 4 3 3" xfId="30009"/>
    <cellStyle name="Normal 3 3 4 4 4 4" xfId="30010"/>
    <cellStyle name="Normal 3 3 4 4 4 4 2" xfId="30011"/>
    <cellStyle name="Normal 3 3 4 4 4 5" xfId="30012"/>
    <cellStyle name="Normal 3 3 4 4 5" xfId="30013"/>
    <cellStyle name="Normal 3 3 4 4 5 2" xfId="30014"/>
    <cellStyle name="Normal 3 3 4 4 5 2 2" xfId="30015"/>
    <cellStyle name="Normal 3 3 4 4 5 2 2 2" xfId="30016"/>
    <cellStyle name="Normal 3 3 4 4 5 2 3" xfId="30017"/>
    <cellStyle name="Normal 3 3 4 4 5 3" xfId="30018"/>
    <cellStyle name="Normal 3 3 4 4 5 3 2" xfId="30019"/>
    <cellStyle name="Normal 3 3 4 4 5 4" xfId="30020"/>
    <cellStyle name="Normal 3 3 4 4 6" xfId="30021"/>
    <cellStyle name="Normal 3 3 4 4 6 2" xfId="30022"/>
    <cellStyle name="Normal 3 3 4 4 6 2 2" xfId="30023"/>
    <cellStyle name="Normal 3 3 4 4 6 2 2 2" xfId="30024"/>
    <cellStyle name="Normal 3 3 4 4 6 2 3" xfId="30025"/>
    <cellStyle name="Normal 3 3 4 4 6 3" xfId="30026"/>
    <cellStyle name="Normal 3 3 4 4 6 3 2" xfId="30027"/>
    <cellStyle name="Normal 3 3 4 4 6 4" xfId="30028"/>
    <cellStyle name="Normal 3 3 4 4 7" xfId="30029"/>
    <cellStyle name="Normal 3 3 4 4 7 2" xfId="30030"/>
    <cellStyle name="Normal 3 3 4 4 7 2 2" xfId="30031"/>
    <cellStyle name="Normal 3 3 4 4 7 3" xfId="30032"/>
    <cellStyle name="Normal 3 3 4 4 8" xfId="30033"/>
    <cellStyle name="Normal 3 3 4 4 8 2" xfId="30034"/>
    <cellStyle name="Normal 3 3 4 4 9" xfId="30035"/>
    <cellStyle name="Normal 3 3 4 4 9 2" xfId="30036"/>
    <cellStyle name="Normal 3 3 4 5" xfId="30037"/>
    <cellStyle name="Normal 3 3 4 5 2" xfId="30038"/>
    <cellStyle name="Normal 3 3 4 5 2 2" xfId="30039"/>
    <cellStyle name="Normal 3 3 4 5 2 2 2" xfId="30040"/>
    <cellStyle name="Normal 3 3 4 5 2 2 2 2" xfId="30041"/>
    <cellStyle name="Normal 3 3 4 5 2 2 2 2 2" xfId="30042"/>
    <cellStyle name="Normal 3 3 4 5 2 2 2 2 2 2" xfId="30043"/>
    <cellStyle name="Normal 3 3 4 5 2 2 2 2 3" xfId="30044"/>
    <cellStyle name="Normal 3 3 4 5 2 2 2 3" xfId="30045"/>
    <cellStyle name="Normal 3 3 4 5 2 2 2 3 2" xfId="30046"/>
    <cellStyle name="Normal 3 3 4 5 2 2 2 4" xfId="30047"/>
    <cellStyle name="Normal 3 3 4 5 2 2 3" xfId="30048"/>
    <cellStyle name="Normal 3 3 4 5 2 2 3 2" xfId="30049"/>
    <cellStyle name="Normal 3 3 4 5 2 2 3 2 2" xfId="30050"/>
    <cellStyle name="Normal 3 3 4 5 2 2 3 3" xfId="30051"/>
    <cellStyle name="Normal 3 3 4 5 2 2 4" xfId="30052"/>
    <cellStyle name="Normal 3 3 4 5 2 2 4 2" xfId="30053"/>
    <cellStyle name="Normal 3 3 4 5 2 2 5" xfId="30054"/>
    <cellStyle name="Normal 3 3 4 5 2 3" xfId="30055"/>
    <cellStyle name="Normal 3 3 4 5 2 3 2" xfId="30056"/>
    <cellStyle name="Normal 3 3 4 5 2 3 2 2" xfId="30057"/>
    <cellStyle name="Normal 3 3 4 5 2 3 2 2 2" xfId="30058"/>
    <cellStyle name="Normal 3 3 4 5 2 3 2 3" xfId="30059"/>
    <cellStyle name="Normal 3 3 4 5 2 3 3" xfId="30060"/>
    <cellStyle name="Normal 3 3 4 5 2 3 3 2" xfId="30061"/>
    <cellStyle name="Normal 3 3 4 5 2 3 4" xfId="30062"/>
    <cellStyle name="Normal 3 3 4 5 2 4" xfId="30063"/>
    <cellStyle name="Normal 3 3 4 5 2 4 2" xfId="30064"/>
    <cellStyle name="Normal 3 3 4 5 2 4 2 2" xfId="30065"/>
    <cellStyle name="Normal 3 3 4 5 2 4 2 2 2" xfId="30066"/>
    <cellStyle name="Normal 3 3 4 5 2 4 2 3" xfId="30067"/>
    <cellStyle name="Normal 3 3 4 5 2 4 3" xfId="30068"/>
    <cellStyle name="Normal 3 3 4 5 2 4 3 2" xfId="30069"/>
    <cellStyle name="Normal 3 3 4 5 2 4 4" xfId="30070"/>
    <cellStyle name="Normal 3 3 4 5 2 5" xfId="30071"/>
    <cellStyle name="Normal 3 3 4 5 2 5 2" xfId="30072"/>
    <cellStyle name="Normal 3 3 4 5 2 5 2 2" xfId="30073"/>
    <cellStyle name="Normal 3 3 4 5 2 5 3" xfId="30074"/>
    <cellStyle name="Normal 3 3 4 5 2 6" xfId="30075"/>
    <cellStyle name="Normal 3 3 4 5 2 6 2" xfId="30076"/>
    <cellStyle name="Normal 3 3 4 5 2 7" xfId="30077"/>
    <cellStyle name="Normal 3 3 4 5 2 7 2" xfId="30078"/>
    <cellStyle name="Normal 3 3 4 5 2 8" xfId="30079"/>
    <cellStyle name="Normal 3 3 4 5 3" xfId="30080"/>
    <cellStyle name="Normal 3 3 4 5 3 2" xfId="30081"/>
    <cellStyle name="Normal 3 3 4 5 3 2 2" xfId="30082"/>
    <cellStyle name="Normal 3 3 4 5 3 2 2 2" xfId="30083"/>
    <cellStyle name="Normal 3 3 4 5 3 2 2 2 2" xfId="30084"/>
    <cellStyle name="Normal 3 3 4 5 3 2 2 3" xfId="30085"/>
    <cellStyle name="Normal 3 3 4 5 3 2 3" xfId="30086"/>
    <cellStyle name="Normal 3 3 4 5 3 2 3 2" xfId="30087"/>
    <cellStyle name="Normal 3 3 4 5 3 2 4" xfId="30088"/>
    <cellStyle name="Normal 3 3 4 5 3 3" xfId="30089"/>
    <cellStyle name="Normal 3 3 4 5 3 3 2" xfId="30090"/>
    <cellStyle name="Normal 3 3 4 5 3 3 2 2" xfId="30091"/>
    <cellStyle name="Normal 3 3 4 5 3 3 3" xfId="30092"/>
    <cellStyle name="Normal 3 3 4 5 3 4" xfId="30093"/>
    <cellStyle name="Normal 3 3 4 5 3 4 2" xfId="30094"/>
    <cellStyle name="Normal 3 3 4 5 3 5" xfId="30095"/>
    <cellStyle name="Normal 3 3 4 5 4" xfId="30096"/>
    <cellStyle name="Normal 3 3 4 5 4 2" xfId="30097"/>
    <cellStyle name="Normal 3 3 4 5 4 2 2" xfId="30098"/>
    <cellStyle name="Normal 3 3 4 5 4 2 2 2" xfId="30099"/>
    <cellStyle name="Normal 3 3 4 5 4 2 3" xfId="30100"/>
    <cellStyle name="Normal 3 3 4 5 4 3" xfId="30101"/>
    <cellStyle name="Normal 3 3 4 5 4 3 2" xfId="30102"/>
    <cellStyle name="Normal 3 3 4 5 4 4" xfId="30103"/>
    <cellStyle name="Normal 3 3 4 5 5" xfId="30104"/>
    <cellStyle name="Normal 3 3 4 5 5 2" xfId="30105"/>
    <cellStyle name="Normal 3 3 4 5 5 2 2" xfId="30106"/>
    <cellStyle name="Normal 3 3 4 5 5 2 2 2" xfId="30107"/>
    <cellStyle name="Normal 3 3 4 5 5 2 3" xfId="30108"/>
    <cellStyle name="Normal 3 3 4 5 5 3" xfId="30109"/>
    <cellStyle name="Normal 3 3 4 5 5 3 2" xfId="30110"/>
    <cellStyle name="Normal 3 3 4 5 5 4" xfId="30111"/>
    <cellStyle name="Normal 3 3 4 5 6" xfId="30112"/>
    <cellStyle name="Normal 3 3 4 5 6 2" xfId="30113"/>
    <cellStyle name="Normal 3 3 4 5 6 2 2" xfId="30114"/>
    <cellStyle name="Normal 3 3 4 5 6 3" xfId="30115"/>
    <cellStyle name="Normal 3 3 4 5 7" xfId="30116"/>
    <cellStyle name="Normal 3 3 4 5 7 2" xfId="30117"/>
    <cellStyle name="Normal 3 3 4 5 8" xfId="30118"/>
    <cellStyle name="Normal 3 3 4 5 8 2" xfId="30119"/>
    <cellStyle name="Normal 3 3 4 5 9" xfId="30120"/>
    <cellStyle name="Normal 3 3 4 6" xfId="30121"/>
    <cellStyle name="Normal 3 3 4 6 2" xfId="30122"/>
    <cellStyle name="Normal 3 3 4 6 2 2" xfId="30123"/>
    <cellStyle name="Normal 3 3 4 6 2 2 2" xfId="30124"/>
    <cellStyle name="Normal 3 3 4 6 2 2 2 2" xfId="30125"/>
    <cellStyle name="Normal 3 3 4 6 2 2 2 2 2" xfId="30126"/>
    <cellStyle name="Normal 3 3 4 6 2 2 2 3" xfId="30127"/>
    <cellStyle name="Normal 3 3 4 6 2 2 3" xfId="30128"/>
    <cellStyle name="Normal 3 3 4 6 2 2 3 2" xfId="30129"/>
    <cellStyle name="Normal 3 3 4 6 2 2 4" xfId="30130"/>
    <cellStyle name="Normal 3 3 4 6 2 3" xfId="30131"/>
    <cellStyle name="Normal 3 3 4 6 2 3 2" xfId="30132"/>
    <cellStyle name="Normal 3 3 4 6 2 3 2 2" xfId="30133"/>
    <cellStyle name="Normal 3 3 4 6 2 3 3" xfId="30134"/>
    <cellStyle name="Normal 3 3 4 6 2 4" xfId="30135"/>
    <cellStyle name="Normal 3 3 4 6 2 4 2" xfId="30136"/>
    <cellStyle name="Normal 3 3 4 6 2 5" xfId="30137"/>
    <cellStyle name="Normal 3 3 4 6 3" xfId="30138"/>
    <cellStyle name="Normal 3 3 4 6 3 2" xfId="30139"/>
    <cellStyle name="Normal 3 3 4 6 3 2 2" xfId="30140"/>
    <cellStyle name="Normal 3 3 4 6 3 2 2 2" xfId="30141"/>
    <cellStyle name="Normal 3 3 4 6 3 2 3" xfId="30142"/>
    <cellStyle name="Normal 3 3 4 6 3 3" xfId="30143"/>
    <cellStyle name="Normal 3 3 4 6 3 3 2" xfId="30144"/>
    <cellStyle name="Normal 3 3 4 6 3 4" xfId="30145"/>
    <cellStyle name="Normal 3 3 4 6 4" xfId="30146"/>
    <cellStyle name="Normal 3 3 4 6 4 2" xfId="30147"/>
    <cellStyle name="Normal 3 3 4 6 4 2 2" xfId="30148"/>
    <cellStyle name="Normal 3 3 4 6 4 2 2 2" xfId="30149"/>
    <cellStyle name="Normal 3 3 4 6 4 2 3" xfId="30150"/>
    <cellStyle name="Normal 3 3 4 6 4 3" xfId="30151"/>
    <cellStyle name="Normal 3 3 4 6 4 3 2" xfId="30152"/>
    <cellStyle name="Normal 3 3 4 6 4 4" xfId="30153"/>
    <cellStyle name="Normal 3 3 4 6 5" xfId="30154"/>
    <cellStyle name="Normal 3 3 4 6 5 2" xfId="30155"/>
    <cellStyle name="Normal 3 3 4 6 5 2 2" xfId="30156"/>
    <cellStyle name="Normal 3 3 4 6 5 3" xfId="30157"/>
    <cellStyle name="Normal 3 3 4 6 6" xfId="30158"/>
    <cellStyle name="Normal 3 3 4 6 6 2" xfId="30159"/>
    <cellStyle name="Normal 3 3 4 6 7" xfId="30160"/>
    <cellStyle name="Normal 3 3 4 6 7 2" xfId="30161"/>
    <cellStyle name="Normal 3 3 4 6 8" xfId="30162"/>
    <cellStyle name="Normal 3 3 4 7" xfId="30163"/>
    <cellStyle name="Normal 3 3 4 7 2" xfId="30164"/>
    <cellStyle name="Normal 3 3 4 7 2 2" xfId="30165"/>
    <cellStyle name="Normal 3 3 4 7 2 2 2" xfId="30166"/>
    <cellStyle name="Normal 3 3 4 7 2 2 2 2" xfId="30167"/>
    <cellStyle name="Normal 3 3 4 7 2 2 2 2 2" xfId="30168"/>
    <cellStyle name="Normal 3 3 4 7 2 2 2 3" xfId="30169"/>
    <cellStyle name="Normal 3 3 4 7 2 2 3" xfId="30170"/>
    <cellStyle name="Normal 3 3 4 7 2 2 3 2" xfId="30171"/>
    <cellStyle name="Normal 3 3 4 7 2 2 4" xfId="30172"/>
    <cellStyle name="Normal 3 3 4 7 2 3" xfId="30173"/>
    <cellStyle name="Normal 3 3 4 7 2 3 2" xfId="30174"/>
    <cellStyle name="Normal 3 3 4 7 2 3 2 2" xfId="30175"/>
    <cellStyle name="Normal 3 3 4 7 2 3 3" xfId="30176"/>
    <cellStyle name="Normal 3 3 4 7 2 4" xfId="30177"/>
    <cellStyle name="Normal 3 3 4 7 2 4 2" xfId="30178"/>
    <cellStyle name="Normal 3 3 4 7 2 5" xfId="30179"/>
    <cellStyle name="Normal 3 3 4 7 3" xfId="30180"/>
    <cellStyle name="Normal 3 3 4 7 3 2" xfId="30181"/>
    <cellStyle name="Normal 3 3 4 7 3 2 2" xfId="30182"/>
    <cellStyle name="Normal 3 3 4 7 3 2 2 2" xfId="30183"/>
    <cellStyle name="Normal 3 3 4 7 3 2 3" xfId="30184"/>
    <cellStyle name="Normal 3 3 4 7 3 3" xfId="30185"/>
    <cellStyle name="Normal 3 3 4 7 3 3 2" xfId="30186"/>
    <cellStyle name="Normal 3 3 4 7 3 4" xfId="30187"/>
    <cellStyle name="Normal 3 3 4 7 4" xfId="30188"/>
    <cellStyle name="Normal 3 3 4 7 4 2" xfId="30189"/>
    <cellStyle name="Normal 3 3 4 7 4 2 2" xfId="30190"/>
    <cellStyle name="Normal 3 3 4 7 4 3" xfId="30191"/>
    <cellStyle name="Normal 3 3 4 7 5" xfId="30192"/>
    <cellStyle name="Normal 3 3 4 7 5 2" xfId="30193"/>
    <cellStyle name="Normal 3 3 4 7 6" xfId="30194"/>
    <cellStyle name="Normal 3 3 4 8" xfId="30195"/>
    <cellStyle name="Normal 3 3 4 8 2" xfId="30196"/>
    <cellStyle name="Normal 3 3 4 8 2 2" xfId="30197"/>
    <cellStyle name="Normal 3 3 4 8 2 2 2" xfId="30198"/>
    <cellStyle name="Normal 3 3 4 8 2 2 2 2" xfId="30199"/>
    <cellStyle name="Normal 3 3 4 8 2 2 2 2 2" xfId="30200"/>
    <cellStyle name="Normal 3 3 4 8 2 2 2 3" xfId="30201"/>
    <cellStyle name="Normal 3 3 4 8 2 2 3" xfId="30202"/>
    <cellStyle name="Normal 3 3 4 8 2 2 3 2" xfId="30203"/>
    <cellStyle name="Normal 3 3 4 8 2 2 4" xfId="30204"/>
    <cellStyle name="Normal 3 3 4 8 2 3" xfId="30205"/>
    <cellStyle name="Normal 3 3 4 8 2 3 2" xfId="30206"/>
    <cellStyle name="Normal 3 3 4 8 2 3 2 2" xfId="30207"/>
    <cellStyle name="Normal 3 3 4 8 2 3 3" xfId="30208"/>
    <cellStyle name="Normal 3 3 4 8 2 4" xfId="30209"/>
    <cellStyle name="Normal 3 3 4 8 2 4 2" xfId="30210"/>
    <cellStyle name="Normal 3 3 4 8 2 5" xfId="30211"/>
    <cellStyle name="Normal 3 3 4 8 3" xfId="30212"/>
    <cellStyle name="Normal 3 3 4 8 3 2" xfId="30213"/>
    <cellStyle name="Normal 3 3 4 8 3 2 2" xfId="30214"/>
    <cellStyle name="Normal 3 3 4 8 3 2 2 2" xfId="30215"/>
    <cellStyle name="Normal 3 3 4 8 3 2 3" xfId="30216"/>
    <cellStyle name="Normal 3 3 4 8 3 3" xfId="30217"/>
    <cellStyle name="Normal 3 3 4 8 3 3 2" xfId="30218"/>
    <cellStyle name="Normal 3 3 4 8 3 4" xfId="30219"/>
    <cellStyle name="Normal 3 3 4 8 4" xfId="30220"/>
    <cellStyle name="Normal 3 3 4 8 4 2" xfId="30221"/>
    <cellStyle name="Normal 3 3 4 8 4 2 2" xfId="30222"/>
    <cellStyle name="Normal 3 3 4 8 4 3" xfId="30223"/>
    <cellStyle name="Normal 3 3 4 8 5" xfId="30224"/>
    <cellStyle name="Normal 3 3 4 8 5 2" xfId="30225"/>
    <cellStyle name="Normal 3 3 4 8 6" xfId="30226"/>
    <cellStyle name="Normal 3 3 4 9" xfId="30227"/>
    <cellStyle name="Normal 3 3 4 9 2" xfId="30228"/>
    <cellStyle name="Normal 3 3 4 9 2 2" xfId="30229"/>
    <cellStyle name="Normal 3 3 4 9 2 2 2" xfId="30230"/>
    <cellStyle name="Normal 3 3 4 9 2 2 2 2" xfId="30231"/>
    <cellStyle name="Normal 3 3 4 9 2 2 3" xfId="30232"/>
    <cellStyle name="Normal 3 3 4 9 2 3" xfId="30233"/>
    <cellStyle name="Normal 3 3 4 9 2 3 2" xfId="30234"/>
    <cellStyle name="Normal 3 3 4 9 2 4" xfId="30235"/>
    <cellStyle name="Normal 3 3 4 9 3" xfId="30236"/>
    <cellStyle name="Normal 3 3 4 9 3 2" xfId="30237"/>
    <cellStyle name="Normal 3 3 4 9 3 2 2" xfId="30238"/>
    <cellStyle name="Normal 3 3 4 9 3 3" xfId="30239"/>
    <cellStyle name="Normal 3 3 4 9 4" xfId="30240"/>
    <cellStyle name="Normal 3 3 4 9 4 2" xfId="30241"/>
    <cellStyle name="Normal 3 3 4 9 5" xfId="30242"/>
    <cellStyle name="Normal 3 3 4_T-straight with PEDs adjustor" xfId="30243"/>
    <cellStyle name="Normal 3 3 5" xfId="30244"/>
    <cellStyle name="Normal 3 3 5 10" xfId="30245"/>
    <cellStyle name="Normal 3 3 5 11" xfId="30246"/>
    <cellStyle name="Normal 3 3 5 2" xfId="30247"/>
    <cellStyle name="Normal 3 3 5 2 10" xfId="30248"/>
    <cellStyle name="Normal 3 3 5 2 2" xfId="30249"/>
    <cellStyle name="Normal 3 3 5 2 2 2" xfId="30250"/>
    <cellStyle name="Normal 3 3 5 2 2 2 2" xfId="30251"/>
    <cellStyle name="Normal 3 3 5 2 2 2 2 2" xfId="30252"/>
    <cellStyle name="Normal 3 3 5 2 2 2 2 2 2" xfId="30253"/>
    <cellStyle name="Normal 3 3 5 2 2 2 2 2 2 2" xfId="30254"/>
    <cellStyle name="Normal 3 3 5 2 2 2 2 2 3" xfId="30255"/>
    <cellStyle name="Normal 3 3 5 2 2 2 2 3" xfId="30256"/>
    <cellStyle name="Normal 3 3 5 2 2 2 2 3 2" xfId="30257"/>
    <cellStyle name="Normal 3 3 5 2 2 2 2 4" xfId="30258"/>
    <cellStyle name="Normal 3 3 5 2 2 2 3" xfId="30259"/>
    <cellStyle name="Normal 3 3 5 2 2 2 3 2" xfId="30260"/>
    <cellStyle name="Normal 3 3 5 2 2 2 3 2 2" xfId="30261"/>
    <cellStyle name="Normal 3 3 5 2 2 2 3 3" xfId="30262"/>
    <cellStyle name="Normal 3 3 5 2 2 2 4" xfId="30263"/>
    <cellStyle name="Normal 3 3 5 2 2 2 4 2" xfId="30264"/>
    <cellStyle name="Normal 3 3 5 2 2 2 5" xfId="30265"/>
    <cellStyle name="Normal 3 3 5 2 2 3" xfId="30266"/>
    <cellStyle name="Normal 3 3 5 2 2 3 2" xfId="30267"/>
    <cellStyle name="Normal 3 3 5 2 2 3 2 2" xfId="30268"/>
    <cellStyle name="Normal 3 3 5 2 2 3 2 2 2" xfId="30269"/>
    <cellStyle name="Normal 3 3 5 2 2 3 2 3" xfId="30270"/>
    <cellStyle name="Normal 3 3 5 2 2 3 3" xfId="30271"/>
    <cellStyle name="Normal 3 3 5 2 2 3 3 2" xfId="30272"/>
    <cellStyle name="Normal 3 3 5 2 2 3 4" xfId="30273"/>
    <cellStyle name="Normal 3 3 5 2 2 4" xfId="30274"/>
    <cellStyle name="Normal 3 3 5 2 2 4 2" xfId="30275"/>
    <cellStyle name="Normal 3 3 5 2 2 4 2 2" xfId="30276"/>
    <cellStyle name="Normal 3 3 5 2 2 4 2 2 2" xfId="30277"/>
    <cellStyle name="Normal 3 3 5 2 2 4 2 3" xfId="30278"/>
    <cellStyle name="Normal 3 3 5 2 2 4 3" xfId="30279"/>
    <cellStyle name="Normal 3 3 5 2 2 4 3 2" xfId="30280"/>
    <cellStyle name="Normal 3 3 5 2 2 4 4" xfId="30281"/>
    <cellStyle name="Normal 3 3 5 2 2 5" xfId="30282"/>
    <cellStyle name="Normal 3 3 5 2 2 5 2" xfId="30283"/>
    <cellStyle name="Normal 3 3 5 2 2 5 2 2" xfId="30284"/>
    <cellStyle name="Normal 3 3 5 2 2 5 3" xfId="30285"/>
    <cellStyle name="Normal 3 3 5 2 2 6" xfId="30286"/>
    <cellStyle name="Normal 3 3 5 2 2 6 2" xfId="30287"/>
    <cellStyle name="Normal 3 3 5 2 2 7" xfId="30288"/>
    <cellStyle name="Normal 3 3 5 2 2 7 2" xfId="30289"/>
    <cellStyle name="Normal 3 3 5 2 2 8" xfId="30290"/>
    <cellStyle name="Normal 3 3 5 2 3" xfId="30291"/>
    <cellStyle name="Normal 3 3 5 2 3 2" xfId="30292"/>
    <cellStyle name="Normal 3 3 5 2 3 2 2" xfId="30293"/>
    <cellStyle name="Normal 3 3 5 2 3 2 2 2" xfId="30294"/>
    <cellStyle name="Normal 3 3 5 2 3 2 2 2 2" xfId="30295"/>
    <cellStyle name="Normal 3 3 5 2 3 2 2 3" xfId="30296"/>
    <cellStyle name="Normal 3 3 5 2 3 2 3" xfId="30297"/>
    <cellStyle name="Normal 3 3 5 2 3 2 3 2" xfId="30298"/>
    <cellStyle name="Normal 3 3 5 2 3 2 4" xfId="30299"/>
    <cellStyle name="Normal 3 3 5 2 3 3" xfId="30300"/>
    <cellStyle name="Normal 3 3 5 2 3 3 2" xfId="30301"/>
    <cellStyle name="Normal 3 3 5 2 3 3 2 2" xfId="30302"/>
    <cellStyle name="Normal 3 3 5 2 3 3 3" xfId="30303"/>
    <cellStyle name="Normal 3 3 5 2 3 4" xfId="30304"/>
    <cellStyle name="Normal 3 3 5 2 3 4 2" xfId="30305"/>
    <cellStyle name="Normal 3 3 5 2 3 5" xfId="30306"/>
    <cellStyle name="Normal 3 3 5 2 4" xfId="30307"/>
    <cellStyle name="Normal 3 3 5 2 4 2" xfId="30308"/>
    <cellStyle name="Normal 3 3 5 2 4 2 2" xfId="30309"/>
    <cellStyle name="Normal 3 3 5 2 4 2 2 2" xfId="30310"/>
    <cellStyle name="Normal 3 3 5 2 4 2 3" xfId="30311"/>
    <cellStyle name="Normal 3 3 5 2 4 3" xfId="30312"/>
    <cellStyle name="Normal 3 3 5 2 4 3 2" xfId="30313"/>
    <cellStyle name="Normal 3 3 5 2 4 4" xfId="30314"/>
    <cellStyle name="Normal 3 3 5 2 5" xfId="30315"/>
    <cellStyle name="Normal 3 3 5 2 5 2" xfId="30316"/>
    <cellStyle name="Normal 3 3 5 2 5 2 2" xfId="30317"/>
    <cellStyle name="Normal 3 3 5 2 5 2 2 2" xfId="30318"/>
    <cellStyle name="Normal 3 3 5 2 5 2 3" xfId="30319"/>
    <cellStyle name="Normal 3 3 5 2 5 3" xfId="30320"/>
    <cellStyle name="Normal 3 3 5 2 5 3 2" xfId="30321"/>
    <cellStyle name="Normal 3 3 5 2 5 4" xfId="30322"/>
    <cellStyle name="Normal 3 3 5 2 6" xfId="30323"/>
    <cellStyle name="Normal 3 3 5 2 6 2" xfId="30324"/>
    <cellStyle name="Normal 3 3 5 2 6 2 2" xfId="30325"/>
    <cellStyle name="Normal 3 3 5 2 6 3" xfId="30326"/>
    <cellStyle name="Normal 3 3 5 2 7" xfId="30327"/>
    <cellStyle name="Normal 3 3 5 2 7 2" xfId="30328"/>
    <cellStyle name="Normal 3 3 5 2 8" xfId="30329"/>
    <cellStyle name="Normal 3 3 5 2 8 2" xfId="30330"/>
    <cellStyle name="Normal 3 3 5 2 9" xfId="30331"/>
    <cellStyle name="Normal 3 3 5 3" xfId="30332"/>
    <cellStyle name="Normal 3 3 5 3 2" xfId="30333"/>
    <cellStyle name="Normal 3 3 5 3 2 2" xfId="30334"/>
    <cellStyle name="Normal 3 3 5 3 2 2 2" xfId="30335"/>
    <cellStyle name="Normal 3 3 5 3 2 2 2 2" xfId="30336"/>
    <cellStyle name="Normal 3 3 5 3 2 2 2 2 2" xfId="30337"/>
    <cellStyle name="Normal 3 3 5 3 2 2 2 3" xfId="30338"/>
    <cellStyle name="Normal 3 3 5 3 2 2 3" xfId="30339"/>
    <cellStyle name="Normal 3 3 5 3 2 2 3 2" xfId="30340"/>
    <cellStyle name="Normal 3 3 5 3 2 2 4" xfId="30341"/>
    <cellStyle name="Normal 3 3 5 3 2 3" xfId="30342"/>
    <cellStyle name="Normal 3 3 5 3 2 3 2" xfId="30343"/>
    <cellStyle name="Normal 3 3 5 3 2 3 2 2" xfId="30344"/>
    <cellStyle name="Normal 3 3 5 3 2 3 3" xfId="30345"/>
    <cellStyle name="Normal 3 3 5 3 2 4" xfId="30346"/>
    <cellStyle name="Normal 3 3 5 3 2 4 2" xfId="30347"/>
    <cellStyle name="Normal 3 3 5 3 2 5" xfId="30348"/>
    <cellStyle name="Normal 3 3 5 3 3" xfId="30349"/>
    <cellStyle name="Normal 3 3 5 3 3 2" xfId="30350"/>
    <cellStyle name="Normal 3 3 5 3 3 2 2" xfId="30351"/>
    <cellStyle name="Normal 3 3 5 3 3 2 2 2" xfId="30352"/>
    <cellStyle name="Normal 3 3 5 3 3 2 3" xfId="30353"/>
    <cellStyle name="Normal 3 3 5 3 3 3" xfId="30354"/>
    <cellStyle name="Normal 3 3 5 3 3 3 2" xfId="30355"/>
    <cellStyle name="Normal 3 3 5 3 3 4" xfId="30356"/>
    <cellStyle name="Normal 3 3 5 3 4" xfId="30357"/>
    <cellStyle name="Normal 3 3 5 3 4 2" xfId="30358"/>
    <cellStyle name="Normal 3 3 5 3 4 2 2" xfId="30359"/>
    <cellStyle name="Normal 3 3 5 3 4 2 2 2" xfId="30360"/>
    <cellStyle name="Normal 3 3 5 3 4 2 3" xfId="30361"/>
    <cellStyle name="Normal 3 3 5 3 4 3" xfId="30362"/>
    <cellStyle name="Normal 3 3 5 3 4 3 2" xfId="30363"/>
    <cellStyle name="Normal 3 3 5 3 4 4" xfId="30364"/>
    <cellStyle name="Normal 3 3 5 3 5" xfId="30365"/>
    <cellStyle name="Normal 3 3 5 3 5 2" xfId="30366"/>
    <cellStyle name="Normal 3 3 5 3 5 2 2" xfId="30367"/>
    <cellStyle name="Normal 3 3 5 3 5 3" xfId="30368"/>
    <cellStyle name="Normal 3 3 5 3 6" xfId="30369"/>
    <cellStyle name="Normal 3 3 5 3 6 2" xfId="30370"/>
    <cellStyle name="Normal 3 3 5 3 7" xfId="30371"/>
    <cellStyle name="Normal 3 3 5 3 7 2" xfId="30372"/>
    <cellStyle name="Normal 3 3 5 3 8" xfId="30373"/>
    <cellStyle name="Normal 3 3 5 4" xfId="30374"/>
    <cellStyle name="Normal 3 3 5 4 2" xfId="30375"/>
    <cellStyle name="Normal 3 3 5 4 2 2" xfId="30376"/>
    <cellStyle name="Normal 3 3 5 4 2 2 2" xfId="30377"/>
    <cellStyle name="Normal 3 3 5 4 2 2 2 2" xfId="30378"/>
    <cellStyle name="Normal 3 3 5 4 2 2 3" xfId="30379"/>
    <cellStyle name="Normal 3 3 5 4 2 3" xfId="30380"/>
    <cellStyle name="Normal 3 3 5 4 2 3 2" xfId="30381"/>
    <cellStyle name="Normal 3 3 5 4 2 4" xfId="30382"/>
    <cellStyle name="Normal 3 3 5 4 3" xfId="30383"/>
    <cellStyle name="Normal 3 3 5 4 3 2" xfId="30384"/>
    <cellStyle name="Normal 3 3 5 4 3 2 2" xfId="30385"/>
    <cellStyle name="Normal 3 3 5 4 3 3" xfId="30386"/>
    <cellStyle name="Normal 3 3 5 4 4" xfId="30387"/>
    <cellStyle name="Normal 3 3 5 4 4 2" xfId="30388"/>
    <cellStyle name="Normal 3 3 5 4 5" xfId="30389"/>
    <cellStyle name="Normal 3 3 5 5" xfId="30390"/>
    <cellStyle name="Normal 3 3 5 5 2" xfId="30391"/>
    <cellStyle name="Normal 3 3 5 5 2 2" xfId="30392"/>
    <cellStyle name="Normal 3 3 5 5 2 2 2" xfId="30393"/>
    <cellStyle name="Normal 3 3 5 5 2 3" xfId="30394"/>
    <cellStyle name="Normal 3 3 5 5 3" xfId="30395"/>
    <cellStyle name="Normal 3 3 5 5 3 2" xfId="30396"/>
    <cellStyle name="Normal 3 3 5 5 4" xfId="30397"/>
    <cellStyle name="Normal 3 3 5 6" xfId="30398"/>
    <cellStyle name="Normal 3 3 5 6 2" xfId="30399"/>
    <cellStyle name="Normal 3 3 5 6 2 2" xfId="30400"/>
    <cellStyle name="Normal 3 3 5 6 2 2 2" xfId="30401"/>
    <cellStyle name="Normal 3 3 5 6 2 3" xfId="30402"/>
    <cellStyle name="Normal 3 3 5 6 3" xfId="30403"/>
    <cellStyle name="Normal 3 3 5 6 3 2" xfId="30404"/>
    <cellStyle name="Normal 3 3 5 6 4" xfId="30405"/>
    <cellStyle name="Normal 3 3 5 7" xfId="30406"/>
    <cellStyle name="Normal 3 3 5 7 2" xfId="30407"/>
    <cellStyle name="Normal 3 3 5 7 2 2" xfId="30408"/>
    <cellStyle name="Normal 3 3 5 7 3" xfId="30409"/>
    <cellStyle name="Normal 3 3 5 8" xfId="30410"/>
    <cellStyle name="Normal 3 3 5 8 2" xfId="30411"/>
    <cellStyle name="Normal 3 3 5 9" xfId="30412"/>
    <cellStyle name="Normal 3 3 5 9 2" xfId="30413"/>
    <cellStyle name="Normal 3 3 6" xfId="30414"/>
    <cellStyle name="Normal 3 3 6 10" xfId="30415"/>
    <cellStyle name="Normal 3 3 6 11" xfId="30416"/>
    <cellStyle name="Normal 3 3 6 2" xfId="30417"/>
    <cellStyle name="Normal 3 3 6 2 10" xfId="30418"/>
    <cellStyle name="Normal 3 3 6 2 2" xfId="30419"/>
    <cellStyle name="Normal 3 3 6 2 2 2" xfId="30420"/>
    <cellStyle name="Normal 3 3 6 2 2 2 2" xfId="30421"/>
    <cellStyle name="Normal 3 3 6 2 2 2 2 2" xfId="30422"/>
    <cellStyle name="Normal 3 3 6 2 2 2 2 2 2" xfId="30423"/>
    <cellStyle name="Normal 3 3 6 2 2 2 2 2 2 2" xfId="30424"/>
    <cellStyle name="Normal 3 3 6 2 2 2 2 2 3" xfId="30425"/>
    <cellStyle name="Normal 3 3 6 2 2 2 2 3" xfId="30426"/>
    <cellStyle name="Normal 3 3 6 2 2 2 2 3 2" xfId="30427"/>
    <cellStyle name="Normal 3 3 6 2 2 2 2 4" xfId="30428"/>
    <cellStyle name="Normal 3 3 6 2 2 2 3" xfId="30429"/>
    <cellStyle name="Normal 3 3 6 2 2 2 3 2" xfId="30430"/>
    <cellStyle name="Normal 3 3 6 2 2 2 3 2 2" xfId="30431"/>
    <cellStyle name="Normal 3 3 6 2 2 2 3 3" xfId="30432"/>
    <cellStyle name="Normal 3 3 6 2 2 2 4" xfId="30433"/>
    <cellStyle name="Normal 3 3 6 2 2 2 4 2" xfId="30434"/>
    <cellStyle name="Normal 3 3 6 2 2 2 5" xfId="30435"/>
    <cellStyle name="Normal 3 3 6 2 2 3" xfId="30436"/>
    <cellStyle name="Normal 3 3 6 2 2 3 2" xfId="30437"/>
    <cellStyle name="Normal 3 3 6 2 2 3 2 2" xfId="30438"/>
    <cellStyle name="Normal 3 3 6 2 2 3 2 2 2" xfId="30439"/>
    <cellStyle name="Normal 3 3 6 2 2 3 2 3" xfId="30440"/>
    <cellStyle name="Normal 3 3 6 2 2 3 3" xfId="30441"/>
    <cellStyle name="Normal 3 3 6 2 2 3 3 2" xfId="30442"/>
    <cellStyle name="Normal 3 3 6 2 2 3 4" xfId="30443"/>
    <cellStyle name="Normal 3 3 6 2 2 4" xfId="30444"/>
    <cellStyle name="Normal 3 3 6 2 2 4 2" xfId="30445"/>
    <cellStyle name="Normal 3 3 6 2 2 4 2 2" xfId="30446"/>
    <cellStyle name="Normal 3 3 6 2 2 4 2 2 2" xfId="30447"/>
    <cellStyle name="Normal 3 3 6 2 2 4 2 3" xfId="30448"/>
    <cellStyle name="Normal 3 3 6 2 2 4 3" xfId="30449"/>
    <cellStyle name="Normal 3 3 6 2 2 4 3 2" xfId="30450"/>
    <cellStyle name="Normal 3 3 6 2 2 4 4" xfId="30451"/>
    <cellStyle name="Normal 3 3 6 2 2 5" xfId="30452"/>
    <cellStyle name="Normal 3 3 6 2 2 5 2" xfId="30453"/>
    <cellStyle name="Normal 3 3 6 2 2 5 2 2" xfId="30454"/>
    <cellStyle name="Normal 3 3 6 2 2 5 3" xfId="30455"/>
    <cellStyle name="Normal 3 3 6 2 2 6" xfId="30456"/>
    <cellStyle name="Normal 3 3 6 2 2 6 2" xfId="30457"/>
    <cellStyle name="Normal 3 3 6 2 2 7" xfId="30458"/>
    <cellStyle name="Normal 3 3 6 2 2 7 2" xfId="30459"/>
    <cellStyle name="Normal 3 3 6 2 2 8" xfId="30460"/>
    <cellStyle name="Normal 3 3 6 2 3" xfId="30461"/>
    <cellStyle name="Normal 3 3 6 2 3 2" xfId="30462"/>
    <cellStyle name="Normal 3 3 6 2 3 2 2" xfId="30463"/>
    <cellStyle name="Normal 3 3 6 2 3 2 2 2" xfId="30464"/>
    <cellStyle name="Normal 3 3 6 2 3 2 2 2 2" xfId="30465"/>
    <cellStyle name="Normal 3 3 6 2 3 2 2 3" xfId="30466"/>
    <cellStyle name="Normal 3 3 6 2 3 2 3" xfId="30467"/>
    <cellStyle name="Normal 3 3 6 2 3 2 3 2" xfId="30468"/>
    <cellStyle name="Normal 3 3 6 2 3 2 4" xfId="30469"/>
    <cellStyle name="Normal 3 3 6 2 3 3" xfId="30470"/>
    <cellStyle name="Normal 3 3 6 2 3 3 2" xfId="30471"/>
    <cellStyle name="Normal 3 3 6 2 3 3 2 2" xfId="30472"/>
    <cellStyle name="Normal 3 3 6 2 3 3 3" xfId="30473"/>
    <cellStyle name="Normal 3 3 6 2 3 4" xfId="30474"/>
    <cellStyle name="Normal 3 3 6 2 3 4 2" xfId="30475"/>
    <cellStyle name="Normal 3 3 6 2 3 5" xfId="30476"/>
    <cellStyle name="Normal 3 3 6 2 4" xfId="30477"/>
    <cellStyle name="Normal 3 3 6 2 4 2" xfId="30478"/>
    <cellStyle name="Normal 3 3 6 2 4 2 2" xfId="30479"/>
    <cellStyle name="Normal 3 3 6 2 4 2 2 2" xfId="30480"/>
    <cellStyle name="Normal 3 3 6 2 4 2 3" xfId="30481"/>
    <cellStyle name="Normal 3 3 6 2 4 3" xfId="30482"/>
    <cellStyle name="Normal 3 3 6 2 4 3 2" xfId="30483"/>
    <cellStyle name="Normal 3 3 6 2 4 4" xfId="30484"/>
    <cellStyle name="Normal 3 3 6 2 5" xfId="30485"/>
    <cellStyle name="Normal 3 3 6 2 5 2" xfId="30486"/>
    <cellStyle name="Normal 3 3 6 2 5 2 2" xfId="30487"/>
    <cellStyle name="Normal 3 3 6 2 5 2 2 2" xfId="30488"/>
    <cellStyle name="Normal 3 3 6 2 5 2 3" xfId="30489"/>
    <cellStyle name="Normal 3 3 6 2 5 3" xfId="30490"/>
    <cellStyle name="Normal 3 3 6 2 5 3 2" xfId="30491"/>
    <cellStyle name="Normal 3 3 6 2 5 4" xfId="30492"/>
    <cellStyle name="Normal 3 3 6 2 6" xfId="30493"/>
    <cellStyle name="Normal 3 3 6 2 6 2" xfId="30494"/>
    <cellStyle name="Normal 3 3 6 2 6 2 2" xfId="30495"/>
    <cellStyle name="Normal 3 3 6 2 6 3" xfId="30496"/>
    <cellStyle name="Normal 3 3 6 2 7" xfId="30497"/>
    <cellStyle name="Normal 3 3 6 2 7 2" xfId="30498"/>
    <cellStyle name="Normal 3 3 6 2 8" xfId="30499"/>
    <cellStyle name="Normal 3 3 6 2 8 2" xfId="30500"/>
    <cellStyle name="Normal 3 3 6 2 9" xfId="30501"/>
    <cellStyle name="Normal 3 3 6 3" xfId="30502"/>
    <cellStyle name="Normal 3 3 6 3 2" xfId="30503"/>
    <cellStyle name="Normal 3 3 6 3 2 2" xfId="30504"/>
    <cellStyle name="Normal 3 3 6 3 2 2 2" xfId="30505"/>
    <cellStyle name="Normal 3 3 6 3 2 2 2 2" xfId="30506"/>
    <cellStyle name="Normal 3 3 6 3 2 2 2 2 2" xfId="30507"/>
    <cellStyle name="Normal 3 3 6 3 2 2 2 3" xfId="30508"/>
    <cellStyle name="Normal 3 3 6 3 2 2 3" xfId="30509"/>
    <cellStyle name="Normal 3 3 6 3 2 2 3 2" xfId="30510"/>
    <cellStyle name="Normal 3 3 6 3 2 2 4" xfId="30511"/>
    <cellStyle name="Normal 3 3 6 3 2 3" xfId="30512"/>
    <cellStyle name="Normal 3 3 6 3 2 3 2" xfId="30513"/>
    <cellStyle name="Normal 3 3 6 3 2 3 2 2" xfId="30514"/>
    <cellStyle name="Normal 3 3 6 3 2 3 3" xfId="30515"/>
    <cellStyle name="Normal 3 3 6 3 2 4" xfId="30516"/>
    <cellStyle name="Normal 3 3 6 3 2 4 2" xfId="30517"/>
    <cellStyle name="Normal 3 3 6 3 2 5" xfId="30518"/>
    <cellStyle name="Normal 3 3 6 3 3" xfId="30519"/>
    <cellStyle name="Normal 3 3 6 3 3 2" xfId="30520"/>
    <cellStyle name="Normal 3 3 6 3 3 2 2" xfId="30521"/>
    <cellStyle name="Normal 3 3 6 3 3 2 2 2" xfId="30522"/>
    <cellStyle name="Normal 3 3 6 3 3 2 3" xfId="30523"/>
    <cellStyle name="Normal 3 3 6 3 3 3" xfId="30524"/>
    <cellStyle name="Normal 3 3 6 3 3 3 2" xfId="30525"/>
    <cellStyle name="Normal 3 3 6 3 3 4" xfId="30526"/>
    <cellStyle name="Normal 3 3 6 3 4" xfId="30527"/>
    <cellStyle name="Normal 3 3 6 3 4 2" xfId="30528"/>
    <cellStyle name="Normal 3 3 6 3 4 2 2" xfId="30529"/>
    <cellStyle name="Normal 3 3 6 3 4 2 2 2" xfId="30530"/>
    <cellStyle name="Normal 3 3 6 3 4 2 3" xfId="30531"/>
    <cellStyle name="Normal 3 3 6 3 4 3" xfId="30532"/>
    <cellStyle name="Normal 3 3 6 3 4 3 2" xfId="30533"/>
    <cellStyle name="Normal 3 3 6 3 4 4" xfId="30534"/>
    <cellStyle name="Normal 3 3 6 3 5" xfId="30535"/>
    <cellStyle name="Normal 3 3 6 3 5 2" xfId="30536"/>
    <cellStyle name="Normal 3 3 6 3 5 2 2" xfId="30537"/>
    <cellStyle name="Normal 3 3 6 3 5 3" xfId="30538"/>
    <cellStyle name="Normal 3 3 6 3 6" xfId="30539"/>
    <cellStyle name="Normal 3 3 6 3 6 2" xfId="30540"/>
    <cellStyle name="Normal 3 3 6 3 7" xfId="30541"/>
    <cellStyle name="Normal 3 3 6 3 7 2" xfId="30542"/>
    <cellStyle name="Normal 3 3 6 3 8" xfId="30543"/>
    <cellStyle name="Normal 3 3 6 4" xfId="30544"/>
    <cellStyle name="Normal 3 3 6 4 2" xfId="30545"/>
    <cellStyle name="Normal 3 3 6 4 2 2" xfId="30546"/>
    <cellStyle name="Normal 3 3 6 4 2 2 2" xfId="30547"/>
    <cellStyle name="Normal 3 3 6 4 2 2 2 2" xfId="30548"/>
    <cellStyle name="Normal 3 3 6 4 2 2 3" xfId="30549"/>
    <cellStyle name="Normal 3 3 6 4 2 3" xfId="30550"/>
    <cellStyle name="Normal 3 3 6 4 2 3 2" xfId="30551"/>
    <cellStyle name="Normal 3 3 6 4 2 4" xfId="30552"/>
    <cellStyle name="Normal 3 3 6 4 3" xfId="30553"/>
    <cellStyle name="Normal 3 3 6 4 3 2" xfId="30554"/>
    <cellStyle name="Normal 3 3 6 4 3 2 2" xfId="30555"/>
    <cellStyle name="Normal 3 3 6 4 3 3" xfId="30556"/>
    <cellStyle name="Normal 3 3 6 4 4" xfId="30557"/>
    <cellStyle name="Normal 3 3 6 4 4 2" xfId="30558"/>
    <cellStyle name="Normal 3 3 6 4 5" xfId="30559"/>
    <cellStyle name="Normal 3 3 6 5" xfId="30560"/>
    <cellStyle name="Normal 3 3 6 5 2" xfId="30561"/>
    <cellStyle name="Normal 3 3 6 5 2 2" xfId="30562"/>
    <cellStyle name="Normal 3 3 6 5 2 2 2" xfId="30563"/>
    <cellStyle name="Normal 3 3 6 5 2 3" xfId="30564"/>
    <cellStyle name="Normal 3 3 6 5 3" xfId="30565"/>
    <cellStyle name="Normal 3 3 6 5 3 2" xfId="30566"/>
    <cellStyle name="Normal 3 3 6 5 4" xfId="30567"/>
    <cellStyle name="Normal 3 3 6 6" xfId="30568"/>
    <cellStyle name="Normal 3 3 6 6 2" xfId="30569"/>
    <cellStyle name="Normal 3 3 6 6 2 2" xfId="30570"/>
    <cellStyle name="Normal 3 3 6 6 2 2 2" xfId="30571"/>
    <cellStyle name="Normal 3 3 6 6 2 3" xfId="30572"/>
    <cellStyle name="Normal 3 3 6 6 3" xfId="30573"/>
    <cellStyle name="Normal 3 3 6 6 3 2" xfId="30574"/>
    <cellStyle name="Normal 3 3 6 6 4" xfId="30575"/>
    <cellStyle name="Normal 3 3 6 7" xfId="30576"/>
    <cellStyle name="Normal 3 3 6 7 2" xfId="30577"/>
    <cellStyle name="Normal 3 3 6 7 2 2" xfId="30578"/>
    <cellStyle name="Normal 3 3 6 7 3" xfId="30579"/>
    <cellStyle name="Normal 3 3 6 8" xfId="30580"/>
    <cellStyle name="Normal 3 3 6 8 2" xfId="30581"/>
    <cellStyle name="Normal 3 3 6 9" xfId="30582"/>
    <cellStyle name="Normal 3 3 6 9 2" xfId="30583"/>
    <cellStyle name="Normal 3 3 7" xfId="30584"/>
    <cellStyle name="Normal 3 3 7 10" xfId="30585"/>
    <cellStyle name="Normal 3 3 7 11" xfId="30586"/>
    <cellStyle name="Normal 3 3 7 2" xfId="30587"/>
    <cellStyle name="Normal 3 3 7 2 2" xfId="30588"/>
    <cellStyle name="Normal 3 3 7 2 2 2" xfId="30589"/>
    <cellStyle name="Normal 3 3 7 2 2 2 2" xfId="30590"/>
    <cellStyle name="Normal 3 3 7 2 2 2 2 2" xfId="30591"/>
    <cellStyle name="Normal 3 3 7 2 2 2 2 2 2" xfId="30592"/>
    <cellStyle name="Normal 3 3 7 2 2 2 2 2 2 2" xfId="30593"/>
    <cellStyle name="Normal 3 3 7 2 2 2 2 2 3" xfId="30594"/>
    <cellStyle name="Normal 3 3 7 2 2 2 2 3" xfId="30595"/>
    <cellStyle name="Normal 3 3 7 2 2 2 2 3 2" xfId="30596"/>
    <cellStyle name="Normal 3 3 7 2 2 2 2 4" xfId="30597"/>
    <cellStyle name="Normal 3 3 7 2 2 2 3" xfId="30598"/>
    <cellStyle name="Normal 3 3 7 2 2 2 3 2" xfId="30599"/>
    <cellStyle name="Normal 3 3 7 2 2 2 3 2 2" xfId="30600"/>
    <cellStyle name="Normal 3 3 7 2 2 2 3 3" xfId="30601"/>
    <cellStyle name="Normal 3 3 7 2 2 2 4" xfId="30602"/>
    <cellStyle name="Normal 3 3 7 2 2 2 4 2" xfId="30603"/>
    <cellStyle name="Normal 3 3 7 2 2 2 5" xfId="30604"/>
    <cellStyle name="Normal 3 3 7 2 2 3" xfId="30605"/>
    <cellStyle name="Normal 3 3 7 2 2 3 2" xfId="30606"/>
    <cellStyle name="Normal 3 3 7 2 2 3 2 2" xfId="30607"/>
    <cellStyle name="Normal 3 3 7 2 2 3 2 2 2" xfId="30608"/>
    <cellStyle name="Normal 3 3 7 2 2 3 2 3" xfId="30609"/>
    <cellStyle name="Normal 3 3 7 2 2 3 3" xfId="30610"/>
    <cellStyle name="Normal 3 3 7 2 2 3 3 2" xfId="30611"/>
    <cellStyle name="Normal 3 3 7 2 2 3 4" xfId="30612"/>
    <cellStyle name="Normal 3 3 7 2 2 4" xfId="30613"/>
    <cellStyle name="Normal 3 3 7 2 2 4 2" xfId="30614"/>
    <cellStyle name="Normal 3 3 7 2 2 4 2 2" xfId="30615"/>
    <cellStyle name="Normal 3 3 7 2 2 4 2 2 2" xfId="30616"/>
    <cellStyle name="Normal 3 3 7 2 2 4 2 3" xfId="30617"/>
    <cellStyle name="Normal 3 3 7 2 2 4 3" xfId="30618"/>
    <cellStyle name="Normal 3 3 7 2 2 4 3 2" xfId="30619"/>
    <cellStyle name="Normal 3 3 7 2 2 4 4" xfId="30620"/>
    <cellStyle name="Normal 3 3 7 2 2 5" xfId="30621"/>
    <cellStyle name="Normal 3 3 7 2 2 5 2" xfId="30622"/>
    <cellStyle name="Normal 3 3 7 2 2 5 2 2" xfId="30623"/>
    <cellStyle name="Normal 3 3 7 2 2 5 3" xfId="30624"/>
    <cellStyle name="Normal 3 3 7 2 2 6" xfId="30625"/>
    <cellStyle name="Normal 3 3 7 2 2 6 2" xfId="30626"/>
    <cellStyle name="Normal 3 3 7 2 2 7" xfId="30627"/>
    <cellStyle name="Normal 3 3 7 2 2 7 2" xfId="30628"/>
    <cellStyle name="Normal 3 3 7 2 2 8" xfId="30629"/>
    <cellStyle name="Normal 3 3 7 2 3" xfId="30630"/>
    <cellStyle name="Normal 3 3 7 2 3 2" xfId="30631"/>
    <cellStyle name="Normal 3 3 7 2 3 2 2" xfId="30632"/>
    <cellStyle name="Normal 3 3 7 2 3 2 2 2" xfId="30633"/>
    <cellStyle name="Normal 3 3 7 2 3 2 2 2 2" xfId="30634"/>
    <cellStyle name="Normal 3 3 7 2 3 2 2 3" xfId="30635"/>
    <cellStyle name="Normal 3 3 7 2 3 2 3" xfId="30636"/>
    <cellStyle name="Normal 3 3 7 2 3 2 3 2" xfId="30637"/>
    <cellStyle name="Normal 3 3 7 2 3 2 4" xfId="30638"/>
    <cellStyle name="Normal 3 3 7 2 3 3" xfId="30639"/>
    <cellStyle name="Normal 3 3 7 2 3 3 2" xfId="30640"/>
    <cellStyle name="Normal 3 3 7 2 3 3 2 2" xfId="30641"/>
    <cellStyle name="Normal 3 3 7 2 3 3 3" xfId="30642"/>
    <cellStyle name="Normal 3 3 7 2 3 4" xfId="30643"/>
    <cellStyle name="Normal 3 3 7 2 3 4 2" xfId="30644"/>
    <cellStyle name="Normal 3 3 7 2 3 5" xfId="30645"/>
    <cellStyle name="Normal 3 3 7 2 4" xfId="30646"/>
    <cellStyle name="Normal 3 3 7 2 4 2" xfId="30647"/>
    <cellStyle name="Normal 3 3 7 2 4 2 2" xfId="30648"/>
    <cellStyle name="Normal 3 3 7 2 4 2 2 2" xfId="30649"/>
    <cellStyle name="Normal 3 3 7 2 4 2 3" xfId="30650"/>
    <cellStyle name="Normal 3 3 7 2 4 3" xfId="30651"/>
    <cellStyle name="Normal 3 3 7 2 4 3 2" xfId="30652"/>
    <cellStyle name="Normal 3 3 7 2 4 4" xfId="30653"/>
    <cellStyle name="Normal 3 3 7 2 5" xfId="30654"/>
    <cellStyle name="Normal 3 3 7 2 5 2" xfId="30655"/>
    <cellStyle name="Normal 3 3 7 2 5 2 2" xfId="30656"/>
    <cellStyle name="Normal 3 3 7 2 5 2 2 2" xfId="30657"/>
    <cellStyle name="Normal 3 3 7 2 5 2 3" xfId="30658"/>
    <cellStyle name="Normal 3 3 7 2 5 3" xfId="30659"/>
    <cellStyle name="Normal 3 3 7 2 5 3 2" xfId="30660"/>
    <cellStyle name="Normal 3 3 7 2 5 4" xfId="30661"/>
    <cellStyle name="Normal 3 3 7 2 6" xfId="30662"/>
    <cellStyle name="Normal 3 3 7 2 6 2" xfId="30663"/>
    <cellStyle name="Normal 3 3 7 2 6 2 2" xfId="30664"/>
    <cellStyle name="Normal 3 3 7 2 6 3" xfId="30665"/>
    <cellStyle name="Normal 3 3 7 2 7" xfId="30666"/>
    <cellStyle name="Normal 3 3 7 2 7 2" xfId="30667"/>
    <cellStyle name="Normal 3 3 7 2 8" xfId="30668"/>
    <cellStyle name="Normal 3 3 7 2 8 2" xfId="30669"/>
    <cellStyle name="Normal 3 3 7 2 9" xfId="30670"/>
    <cellStyle name="Normal 3 3 7 3" xfId="30671"/>
    <cellStyle name="Normal 3 3 7 3 2" xfId="30672"/>
    <cellStyle name="Normal 3 3 7 3 2 2" xfId="30673"/>
    <cellStyle name="Normal 3 3 7 3 2 2 2" xfId="30674"/>
    <cellStyle name="Normal 3 3 7 3 2 2 2 2" xfId="30675"/>
    <cellStyle name="Normal 3 3 7 3 2 2 2 2 2" xfId="30676"/>
    <cellStyle name="Normal 3 3 7 3 2 2 2 3" xfId="30677"/>
    <cellStyle name="Normal 3 3 7 3 2 2 3" xfId="30678"/>
    <cellStyle name="Normal 3 3 7 3 2 2 3 2" xfId="30679"/>
    <cellStyle name="Normal 3 3 7 3 2 2 4" xfId="30680"/>
    <cellStyle name="Normal 3 3 7 3 2 3" xfId="30681"/>
    <cellStyle name="Normal 3 3 7 3 2 3 2" xfId="30682"/>
    <cellStyle name="Normal 3 3 7 3 2 3 2 2" xfId="30683"/>
    <cellStyle name="Normal 3 3 7 3 2 3 3" xfId="30684"/>
    <cellStyle name="Normal 3 3 7 3 2 4" xfId="30685"/>
    <cellStyle name="Normal 3 3 7 3 2 4 2" xfId="30686"/>
    <cellStyle name="Normal 3 3 7 3 2 5" xfId="30687"/>
    <cellStyle name="Normal 3 3 7 3 3" xfId="30688"/>
    <cellStyle name="Normal 3 3 7 3 3 2" xfId="30689"/>
    <cellStyle name="Normal 3 3 7 3 3 2 2" xfId="30690"/>
    <cellStyle name="Normal 3 3 7 3 3 2 2 2" xfId="30691"/>
    <cellStyle name="Normal 3 3 7 3 3 2 3" xfId="30692"/>
    <cellStyle name="Normal 3 3 7 3 3 3" xfId="30693"/>
    <cellStyle name="Normal 3 3 7 3 3 3 2" xfId="30694"/>
    <cellStyle name="Normal 3 3 7 3 3 4" xfId="30695"/>
    <cellStyle name="Normal 3 3 7 3 4" xfId="30696"/>
    <cellStyle name="Normal 3 3 7 3 4 2" xfId="30697"/>
    <cellStyle name="Normal 3 3 7 3 4 2 2" xfId="30698"/>
    <cellStyle name="Normal 3 3 7 3 4 2 2 2" xfId="30699"/>
    <cellStyle name="Normal 3 3 7 3 4 2 3" xfId="30700"/>
    <cellStyle name="Normal 3 3 7 3 4 3" xfId="30701"/>
    <cellStyle name="Normal 3 3 7 3 4 3 2" xfId="30702"/>
    <cellStyle name="Normal 3 3 7 3 4 4" xfId="30703"/>
    <cellStyle name="Normal 3 3 7 3 5" xfId="30704"/>
    <cellStyle name="Normal 3 3 7 3 5 2" xfId="30705"/>
    <cellStyle name="Normal 3 3 7 3 5 2 2" xfId="30706"/>
    <cellStyle name="Normal 3 3 7 3 5 3" xfId="30707"/>
    <cellStyle name="Normal 3 3 7 3 6" xfId="30708"/>
    <cellStyle name="Normal 3 3 7 3 6 2" xfId="30709"/>
    <cellStyle name="Normal 3 3 7 3 7" xfId="30710"/>
    <cellStyle name="Normal 3 3 7 3 7 2" xfId="30711"/>
    <cellStyle name="Normal 3 3 7 3 8" xfId="30712"/>
    <cellStyle name="Normal 3 3 7 4" xfId="30713"/>
    <cellStyle name="Normal 3 3 7 4 2" xfId="30714"/>
    <cellStyle name="Normal 3 3 7 4 2 2" xfId="30715"/>
    <cellStyle name="Normal 3 3 7 4 2 2 2" xfId="30716"/>
    <cellStyle name="Normal 3 3 7 4 2 2 2 2" xfId="30717"/>
    <cellStyle name="Normal 3 3 7 4 2 2 3" xfId="30718"/>
    <cellStyle name="Normal 3 3 7 4 2 3" xfId="30719"/>
    <cellStyle name="Normal 3 3 7 4 2 3 2" xfId="30720"/>
    <cellStyle name="Normal 3 3 7 4 2 4" xfId="30721"/>
    <cellStyle name="Normal 3 3 7 4 3" xfId="30722"/>
    <cellStyle name="Normal 3 3 7 4 3 2" xfId="30723"/>
    <cellStyle name="Normal 3 3 7 4 3 2 2" xfId="30724"/>
    <cellStyle name="Normal 3 3 7 4 3 3" xfId="30725"/>
    <cellStyle name="Normal 3 3 7 4 4" xfId="30726"/>
    <cellStyle name="Normal 3 3 7 4 4 2" xfId="30727"/>
    <cellStyle name="Normal 3 3 7 4 5" xfId="30728"/>
    <cellStyle name="Normal 3 3 7 5" xfId="30729"/>
    <cellStyle name="Normal 3 3 7 5 2" xfId="30730"/>
    <cellStyle name="Normal 3 3 7 5 2 2" xfId="30731"/>
    <cellStyle name="Normal 3 3 7 5 2 2 2" xfId="30732"/>
    <cellStyle name="Normal 3 3 7 5 2 3" xfId="30733"/>
    <cellStyle name="Normal 3 3 7 5 3" xfId="30734"/>
    <cellStyle name="Normal 3 3 7 5 3 2" xfId="30735"/>
    <cellStyle name="Normal 3 3 7 5 4" xfId="30736"/>
    <cellStyle name="Normal 3 3 7 6" xfId="30737"/>
    <cellStyle name="Normal 3 3 7 6 2" xfId="30738"/>
    <cellStyle name="Normal 3 3 7 6 2 2" xfId="30739"/>
    <cellStyle name="Normal 3 3 7 6 2 2 2" xfId="30740"/>
    <cellStyle name="Normal 3 3 7 6 2 3" xfId="30741"/>
    <cellStyle name="Normal 3 3 7 6 3" xfId="30742"/>
    <cellStyle name="Normal 3 3 7 6 3 2" xfId="30743"/>
    <cellStyle name="Normal 3 3 7 6 4" xfId="30744"/>
    <cellStyle name="Normal 3 3 7 7" xfId="30745"/>
    <cellStyle name="Normal 3 3 7 7 2" xfId="30746"/>
    <cellStyle name="Normal 3 3 7 7 2 2" xfId="30747"/>
    <cellStyle name="Normal 3 3 7 7 3" xfId="30748"/>
    <cellStyle name="Normal 3 3 7 8" xfId="30749"/>
    <cellStyle name="Normal 3 3 7 8 2" xfId="30750"/>
    <cellStyle name="Normal 3 3 7 9" xfId="30751"/>
    <cellStyle name="Normal 3 3 7 9 2" xfId="30752"/>
    <cellStyle name="Normal 3 3 8" xfId="30753"/>
    <cellStyle name="Normal 3 3 8 2" xfId="30754"/>
    <cellStyle name="Normal 3 3 8 2 2" xfId="30755"/>
    <cellStyle name="Normal 3 3 8 2 2 2" xfId="30756"/>
    <cellStyle name="Normal 3 3 8 2 2 2 2" xfId="30757"/>
    <cellStyle name="Normal 3 3 8 2 2 2 2 2" xfId="30758"/>
    <cellStyle name="Normal 3 3 8 2 2 2 2 2 2" xfId="30759"/>
    <cellStyle name="Normal 3 3 8 2 2 2 2 3" xfId="30760"/>
    <cellStyle name="Normal 3 3 8 2 2 2 3" xfId="30761"/>
    <cellStyle name="Normal 3 3 8 2 2 2 3 2" xfId="30762"/>
    <cellStyle name="Normal 3 3 8 2 2 2 4" xfId="30763"/>
    <cellStyle name="Normal 3 3 8 2 2 3" xfId="30764"/>
    <cellStyle name="Normal 3 3 8 2 2 3 2" xfId="30765"/>
    <cellStyle name="Normal 3 3 8 2 2 3 2 2" xfId="30766"/>
    <cellStyle name="Normal 3 3 8 2 2 3 3" xfId="30767"/>
    <cellStyle name="Normal 3 3 8 2 2 4" xfId="30768"/>
    <cellStyle name="Normal 3 3 8 2 2 4 2" xfId="30769"/>
    <cellStyle name="Normal 3 3 8 2 2 5" xfId="30770"/>
    <cellStyle name="Normal 3 3 8 2 3" xfId="30771"/>
    <cellStyle name="Normal 3 3 8 2 3 2" xfId="30772"/>
    <cellStyle name="Normal 3 3 8 2 3 2 2" xfId="30773"/>
    <cellStyle name="Normal 3 3 8 2 3 2 2 2" xfId="30774"/>
    <cellStyle name="Normal 3 3 8 2 3 2 3" xfId="30775"/>
    <cellStyle name="Normal 3 3 8 2 3 3" xfId="30776"/>
    <cellStyle name="Normal 3 3 8 2 3 3 2" xfId="30777"/>
    <cellStyle name="Normal 3 3 8 2 3 4" xfId="30778"/>
    <cellStyle name="Normal 3 3 8 2 4" xfId="30779"/>
    <cellStyle name="Normal 3 3 8 2 4 2" xfId="30780"/>
    <cellStyle name="Normal 3 3 8 2 4 2 2" xfId="30781"/>
    <cellStyle name="Normal 3 3 8 2 4 2 2 2" xfId="30782"/>
    <cellStyle name="Normal 3 3 8 2 4 2 3" xfId="30783"/>
    <cellStyle name="Normal 3 3 8 2 4 3" xfId="30784"/>
    <cellStyle name="Normal 3 3 8 2 4 3 2" xfId="30785"/>
    <cellStyle name="Normal 3 3 8 2 4 4" xfId="30786"/>
    <cellStyle name="Normal 3 3 8 2 5" xfId="30787"/>
    <cellStyle name="Normal 3 3 8 2 5 2" xfId="30788"/>
    <cellStyle name="Normal 3 3 8 2 5 2 2" xfId="30789"/>
    <cellStyle name="Normal 3 3 8 2 5 3" xfId="30790"/>
    <cellStyle name="Normal 3 3 8 2 6" xfId="30791"/>
    <cellStyle name="Normal 3 3 8 2 6 2" xfId="30792"/>
    <cellStyle name="Normal 3 3 8 2 7" xfId="30793"/>
    <cellStyle name="Normal 3 3 8 2 7 2" xfId="30794"/>
    <cellStyle name="Normal 3 3 8 2 8" xfId="30795"/>
    <cellStyle name="Normal 3 3 8 3" xfId="30796"/>
    <cellStyle name="Normal 3 3 8 3 2" xfId="30797"/>
    <cellStyle name="Normal 3 3 8 3 2 2" xfId="30798"/>
    <cellStyle name="Normal 3 3 8 3 2 2 2" xfId="30799"/>
    <cellStyle name="Normal 3 3 8 3 2 2 2 2" xfId="30800"/>
    <cellStyle name="Normal 3 3 8 3 2 2 3" xfId="30801"/>
    <cellStyle name="Normal 3 3 8 3 2 3" xfId="30802"/>
    <cellStyle name="Normal 3 3 8 3 2 3 2" xfId="30803"/>
    <cellStyle name="Normal 3 3 8 3 2 4" xfId="30804"/>
    <cellStyle name="Normal 3 3 8 3 3" xfId="30805"/>
    <cellStyle name="Normal 3 3 8 3 3 2" xfId="30806"/>
    <cellStyle name="Normal 3 3 8 3 3 2 2" xfId="30807"/>
    <cellStyle name="Normal 3 3 8 3 3 3" xfId="30808"/>
    <cellStyle name="Normal 3 3 8 3 4" xfId="30809"/>
    <cellStyle name="Normal 3 3 8 3 4 2" xfId="30810"/>
    <cellStyle name="Normal 3 3 8 3 5" xfId="30811"/>
    <cellStyle name="Normal 3 3 8 4" xfId="30812"/>
    <cellStyle name="Normal 3 3 8 4 2" xfId="30813"/>
    <cellStyle name="Normal 3 3 8 4 2 2" xfId="30814"/>
    <cellStyle name="Normal 3 3 8 4 2 2 2" xfId="30815"/>
    <cellStyle name="Normal 3 3 8 4 2 3" xfId="30816"/>
    <cellStyle name="Normal 3 3 8 4 3" xfId="30817"/>
    <cellStyle name="Normal 3 3 8 4 3 2" xfId="30818"/>
    <cellStyle name="Normal 3 3 8 4 4" xfId="30819"/>
    <cellStyle name="Normal 3 3 8 5" xfId="30820"/>
    <cellStyle name="Normal 3 3 8 5 2" xfId="30821"/>
    <cellStyle name="Normal 3 3 8 5 2 2" xfId="30822"/>
    <cellStyle name="Normal 3 3 8 5 2 2 2" xfId="30823"/>
    <cellStyle name="Normal 3 3 8 5 2 3" xfId="30824"/>
    <cellStyle name="Normal 3 3 8 5 3" xfId="30825"/>
    <cellStyle name="Normal 3 3 8 5 3 2" xfId="30826"/>
    <cellStyle name="Normal 3 3 8 5 4" xfId="30827"/>
    <cellStyle name="Normal 3 3 8 6" xfId="30828"/>
    <cellStyle name="Normal 3 3 8 6 2" xfId="30829"/>
    <cellStyle name="Normal 3 3 8 6 2 2" xfId="30830"/>
    <cellStyle name="Normal 3 3 8 6 3" xfId="30831"/>
    <cellStyle name="Normal 3 3 8 7" xfId="30832"/>
    <cellStyle name="Normal 3 3 8 7 2" xfId="30833"/>
    <cellStyle name="Normal 3 3 8 8" xfId="30834"/>
    <cellStyle name="Normal 3 3 8 8 2" xfId="30835"/>
    <cellStyle name="Normal 3 3 8 9" xfId="30836"/>
    <cellStyle name="Normal 3 3 9" xfId="30837"/>
    <cellStyle name="Normal 3 3 9 2" xfId="30838"/>
    <cellStyle name="Normal 3 3 9 2 2" xfId="30839"/>
    <cellStyle name="Normal 3 3 9 2 2 2" xfId="30840"/>
    <cellStyle name="Normal 3 3 9 2 2 2 2" xfId="30841"/>
    <cellStyle name="Normal 3 3 9 2 2 2 2 2" xfId="30842"/>
    <cellStyle name="Normal 3 3 9 2 2 2 3" xfId="30843"/>
    <cellStyle name="Normal 3 3 9 2 2 3" xfId="30844"/>
    <cellStyle name="Normal 3 3 9 2 2 3 2" xfId="30845"/>
    <cellStyle name="Normal 3 3 9 2 2 4" xfId="30846"/>
    <cellStyle name="Normal 3 3 9 2 3" xfId="30847"/>
    <cellStyle name="Normal 3 3 9 2 3 2" xfId="30848"/>
    <cellStyle name="Normal 3 3 9 2 3 2 2" xfId="30849"/>
    <cellStyle name="Normal 3 3 9 2 3 3" xfId="30850"/>
    <cellStyle name="Normal 3 3 9 2 4" xfId="30851"/>
    <cellStyle name="Normal 3 3 9 2 4 2" xfId="30852"/>
    <cellStyle name="Normal 3 3 9 2 5" xfId="30853"/>
    <cellStyle name="Normal 3 3 9 3" xfId="30854"/>
    <cellStyle name="Normal 3 3 9 3 2" xfId="30855"/>
    <cellStyle name="Normal 3 3 9 3 2 2" xfId="30856"/>
    <cellStyle name="Normal 3 3 9 3 2 2 2" xfId="30857"/>
    <cellStyle name="Normal 3 3 9 3 2 3" xfId="30858"/>
    <cellStyle name="Normal 3 3 9 3 3" xfId="30859"/>
    <cellStyle name="Normal 3 3 9 3 3 2" xfId="30860"/>
    <cellStyle name="Normal 3 3 9 3 4" xfId="30861"/>
    <cellStyle name="Normal 3 3 9 4" xfId="30862"/>
    <cellStyle name="Normal 3 3 9 4 2" xfId="30863"/>
    <cellStyle name="Normal 3 3 9 4 2 2" xfId="30864"/>
    <cellStyle name="Normal 3 3 9 4 2 2 2" xfId="30865"/>
    <cellStyle name="Normal 3 3 9 4 2 3" xfId="30866"/>
    <cellStyle name="Normal 3 3 9 4 3" xfId="30867"/>
    <cellStyle name="Normal 3 3 9 4 3 2" xfId="30868"/>
    <cellStyle name="Normal 3 3 9 4 4" xfId="30869"/>
    <cellStyle name="Normal 3 3 9 5" xfId="30870"/>
    <cellStyle name="Normal 3 3 9 5 2" xfId="30871"/>
    <cellStyle name="Normal 3 3 9 5 2 2" xfId="30872"/>
    <cellStyle name="Normal 3 3 9 5 3" xfId="30873"/>
    <cellStyle name="Normal 3 3 9 6" xfId="30874"/>
    <cellStyle name="Normal 3 3 9 6 2" xfId="30875"/>
    <cellStyle name="Normal 3 3 9 7" xfId="30876"/>
    <cellStyle name="Normal 3 3 9 7 2" xfId="30877"/>
    <cellStyle name="Normal 3 3 9 8" xfId="30878"/>
    <cellStyle name="Normal 3 3_Sheet1" xfId="30879"/>
    <cellStyle name="Normal 3 30" xfId="30880"/>
    <cellStyle name="Normal 3 31" xfId="30881"/>
    <cellStyle name="Normal 3 32" xfId="30882"/>
    <cellStyle name="Normal 3 33" xfId="30883"/>
    <cellStyle name="Normal 3 34" xfId="30884"/>
    <cellStyle name="Normal 3 4" xfId="33"/>
    <cellStyle name="Normal 3 4 10" xfId="30885"/>
    <cellStyle name="Normal 3 4 10 2" xfId="30886"/>
    <cellStyle name="Normal 3 4 10 2 2" xfId="30887"/>
    <cellStyle name="Normal 3 4 10 2 2 2" xfId="30888"/>
    <cellStyle name="Normal 3 4 10 2 2 2 2" xfId="30889"/>
    <cellStyle name="Normal 3 4 10 2 2 2 2 2" xfId="30890"/>
    <cellStyle name="Normal 3 4 10 2 2 2 3" xfId="30891"/>
    <cellStyle name="Normal 3 4 10 2 2 3" xfId="30892"/>
    <cellStyle name="Normal 3 4 10 2 2 3 2" xfId="30893"/>
    <cellStyle name="Normal 3 4 10 2 2 4" xfId="30894"/>
    <cellStyle name="Normal 3 4 10 2 3" xfId="30895"/>
    <cellStyle name="Normal 3 4 10 2 3 2" xfId="30896"/>
    <cellStyle name="Normal 3 4 10 2 3 2 2" xfId="30897"/>
    <cellStyle name="Normal 3 4 10 2 3 3" xfId="30898"/>
    <cellStyle name="Normal 3 4 10 2 4" xfId="30899"/>
    <cellStyle name="Normal 3 4 10 2 4 2" xfId="30900"/>
    <cellStyle name="Normal 3 4 10 2 5" xfId="30901"/>
    <cellStyle name="Normal 3 4 10 3" xfId="30902"/>
    <cellStyle name="Normal 3 4 10 3 2" xfId="30903"/>
    <cellStyle name="Normal 3 4 10 3 2 2" xfId="30904"/>
    <cellStyle name="Normal 3 4 10 3 2 2 2" xfId="30905"/>
    <cellStyle name="Normal 3 4 10 3 2 3" xfId="30906"/>
    <cellStyle name="Normal 3 4 10 3 3" xfId="30907"/>
    <cellStyle name="Normal 3 4 10 3 3 2" xfId="30908"/>
    <cellStyle name="Normal 3 4 10 3 4" xfId="30909"/>
    <cellStyle name="Normal 3 4 10 4" xfId="30910"/>
    <cellStyle name="Normal 3 4 10 4 2" xfId="30911"/>
    <cellStyle name="Normal 3 4 10 4 2 2" xfId="30912"/>
    <cellStyle name="Normal 3 4 10 4 3" xfId="30913"/>
    <cellStyle name="Normal 3 4 10 5" xfId="30914"/>
    <cellStyle name="Normal 3 4 10 5 2" xfId="30915"/>
    <cellStyle name="Normal 3 4 10 6" xfId="30916"/>
    <cellStyle name="Normal 3 4 11" xfId="30917"/>
    <cellStyle name="Normal 3 4 11 2" xfId="30918"/>
    <cellStyle name="Normal 3 4 11 2 2" xfId="30919"/>
    <cellStyle name="Normal 3 4 11 2 2 2" xfId="30920"/>
    <cellStyle name="Normal 3 4 11 2 2 2 2" xfId="30921"/>
    <cellStyle name="Normal 3 4 11 2 2 2 2 2" xfId="30922"/>
    <cellStyle name="Normal 3 4 11 2 2 2 3" xfId="30923"/>
    <cellStyle name="Normal 3 4 11 2 2 3" xfId="30924"/>
    <cellStyle name="Normal 3 4 11 2 2 3 2" xfId="30925"/>
    <cellStyle name="Normal 3 4 11 2 2 4" xfId="30926"/>
    <cellStyle name="Normal 3 4 11 2 3" xfId="30927"/>
    <cellStyle name="Normal 3 4 11 2 3 2" xfId="30928"/>
    <cellStyle name="Normal 3 4 11 2 3 2 2" xfId="30929"/>
    <cellStyle name="Normal 3 4 11 2 3 3" xfId="30930"/>
    <cellStyle name="Normal 3 4 11 2 4" xfId="30931"/>
    <cellStyle name="Normal 3 4 11 2 4 2" xfId="30932"/>
    <cellStyle name="Normal 3 4 11 2 5" xfId="30933"/>
    <cellStyle name="Normal 3 4 11 3" xfId="30934"/>
    <cellStyle name="Normal 3 4 11 3 2" xfId="30935"/>
    <cellStyle name="Normal 3 4 11 3 2 2" xfId="30936"/>
    <cellStyle name="Normal 3 4 11 3 2 2 2" xfId="30937"/>
    <cellStyle name="Normal 3 4 11 3 2 3" xfId="30938"/>
    <cellStyle name="Normal 3 4 11 3 3" xfId="30939"/>
    <cellStyle name="Normal 3 4 11 3 3 2" xfId="30940"/>
    <cellStyle name="Normal 3 4 11 3 4" xfId="30941"/>
    <cellStyle name="Normal 3 4 11 4" xfId="30942"/>
    <cellStyle name="Normal 3 4 11 4 2" xfId="30943"/>
    <cellStyle name="Normal 3 4 11 4 2 2" xfId="30944"/>
    <cellStyle name="Normal 3 4 11 4 3" xfId="30945"/>
    <cellStyle name="Normal 3 4 11 5" xfId="30946"/>
    <cellStyle name="Normal 3 4 11 5 2" xfId="30947"/>
    <cellStyle name="Normal 3 4 11 6" xfId="30948"/>
    <cellStyle name="Normal 3 4 12" xfId="30949"/>
    <cellStyle name="Normal 3 4 12 2" xfId="30950"/>
    <cellStyle name="Normal 3 4 12 2 2" xfId="30951"/>
    <cellStyle name="Normal 3 4 12 2 2 2" xfId="30952"/>
    <cellStyle name="Normal 3 4 12 2 2 2 2" xfId="30953"/>
    <cellStyle name="Normal 3 4 12 2 2 3" xfId="30954"/>
    <cellStyle name="Normal 3 4 12 2 3" xfId="30955"/>
    <cellStyle name="Normal 3 4 12 2 3 2" xfId="30956"/>
    <cellStyle name="Normal 3 4 12 2 4" xfId="30957"/>
    <cellStyle name="Normal 3 4 12 3" xfId="30958"/>
    <cellStyle name="Normal 3 4 12 3 2" xfId="30959"/>
    <cellStyle name="Normal 3 4 12 3 2 2" xfId="30960"/>
    <cellStyle name="Normal 3 4 12 3 3" xfId="30961"/>
    <cellStyle name="Normal 3 4 12 4" xfId="30962"/>
    <cellStyle name="Normal 3 4 12 4 2" xfId="30963"/>
    <cellStyle name="Normal 3 4 12 5" xfId="30964"/>
    <cellStyle name="Normal 3 4 13" xfId="30965"/>
    <cellStyle name="Normal 3 4 13 2" xfId="30966"/>
    <cellStyle name="Normal 3 4 13 2 2" xfId="30967"/>
    <cellStyle name="Normal 3 4 13 2 2 2" xfId="30968"/>
    <cellStyle name="Normal 3 4 13 2 3" xfId="30969"/>
    <cellStyle name="Normal 3 4 13 3" xfId="30970"/>
    <cellStyle name="Normal 3 4 13 3 2" xfId="30971"/>
    <cellStyle name="Normal 3 4 13 4" xfId="30972"/>
    <cellStyle name="Normal 3 4 14" xfId="30973"/>
    <cellStyle name="Normal 3 4 14 2" xfId="30974"/>
    <cellStyle name="Normal 3 4 14 2 2" xfId="30975"/>
    <cellStyle name="Normal 3 4 14 2 2 2" xfId="30976"/>
    <cellStyle name="Normal 3 4 14 2 3" xfId="30977"/>
    <cellStyle name="Normal 3 4 14 3" xfId="30978"/>
    <cellStyle name="Normal 3 4 14 3 2" xfId="30979"/>
    <cellStyle name="Normal 3 4 14 4" xfId="30980"/>
    <cellStyle name="Normal 3 4 15" xfId="30981"/>
    <cellStyle name="Normal 3 4 15 2" xfId="30982"/>
    <cellStyle name="Normal 3 4 15 2 2" xfId="30983"/>
    <cellStyle name="Normal 3 4 15 2 2 2" xfId="30984"/>
    <cellStyle name="Normal 3 4 15 2 3" xfId="30985"/>
    <cellStyle name="Normal 3 4 15 3" xfId="30986"/>
    <cellStyle name="Normal 3 4 15 3 2" xfId="30987"/>
    <cellStyle name="Normal 3 4 15 4" xfId="30988"/>
    <cellStyle name="Normal 3 4 16" xfId="30989"/>
    <cellStyle name="Normal 3 4 16 2" xfId="30990"/>
    <cellStyle name="Normal 3 4 16 2 2" xfId="30991"/>
    <cellStyle name="Normal 3 4 16 3" xfId="30992"/>
    <cellStyle name="Normal 3 4 17" xfId="30993"/>
    <cellStyle name="Normal 3 4 17 2" xfId="30994"/>
    <cellStyle name="Normal 3 4 18" xfId="30995"/>
    <cellStyle name="Normal 3 4 18 2" xfId="30996"/>
    <cellStyle name="Normal 3 4 19" xfId="30997"/>
    <cellStyle name="Normal 3 4 2" xfId="50"/>
    <cellStyle name="Normal 3 4 2 10" xfId="30998"/>
    <cellStyle name="Normal 3 4 2 10 2" xfId="30999"/>
    <cellStyle name="Normal 3 4 2 10 2 2" xfId="31000"/>
    <cellStyle name="Normal 3 4 2 10 2 2 2" xfId="31001"/>
    <cellStyle name="Normal 3 4 2 10 2 2 2 2" xfId="31002"/>
    <cellStyle name="Normal 3 4 2 10 2 2 2 2 2" xfId="31003"/>
    <cellStyle name="Normal 3 4 2 10 2 2 2 3" xfId="31004"/>
    <cellStyle name="Normal 3 4 2 10 2 2 3" xfId="31005"/>
    <cellStyle name="Normal 3 4 2 10 2 2 3 2" xfId="31006"/>
    <cellStyle name="Normal 3 4 2 10 2 2 4" xfId="31007"/>
    <cellStyle name="Normal 3 4 2 10 2 3" xfId="31008"/>
    <cellStyle name="Normal 3 4 2 10 2 3 2" xfId="31009"/>
    <cellStyle name="Normal 3 4 2 10 2 3 2 2" xfId="31010"/>
    <cellStyle name="Normal 3 4 2 10 2 3 3" xfId="31011"/>
    <cellStyle name="Normal 3 4 2 10 2 4" xfId="31012"/>
    <cellStyle name="Normal 3 4 2 10 2 4 2" xfId="31013"/>
    <cellStyle name="Normal 3 4 2 10 2 5" xfId="31014"/>
    <cellStyle name="Normal 3 4 2 10 3" xfId="31015"/>
    <cellStyle name="Normal 3 4 2 10 3 2" xfId="31016"/>
    <cellStyle name="Normal 3 4 2 10 3 2 2" xfId="31017"/>
    <cellStyle name="Normal 3 4 2 10 3 2 2 2" xfId="31018"/>
    <cellStyle name="Normal 3 4 2 10 3 2 3" xfId="31019"/>
    <cellStyle name="Normal 3 4 2 10 3 3" xfId="31020"/>
    <cellStyle name="Normal 3 4 2 10 3 3 2" xfId="31021"/>
    <cellStyle name="Normal 3 4 2 10 3 4" xfId="31022"/>
    <cellStyle name="Normal 3 4 2 10 4" xfId="31023"/>
    <cellStyle name="Normal 3 4 2 10 4 2" xfId="31024"/>
    <cellStyle name="Normal 3 4 2 10 4 2 2" xfId="31025"/>
    <cellStyle name="Normal 3 4 2 10 4 3" xfId="31026"/>
    <cellStyle name="Normal 3 4 2 10 5" xfId="31027"/>
    <cellStyle name="Normal 3 4 2 10 5 2" xfId="31028"/>
    <cellStyle name="Normal 3 4 2 10 6" xfId="31029"/>
    <cellStyle name="Normal 3 4 2 11" xfId="31030"/>
    <cellStyle name="Normal 3 4 2 11 2" xfId="31031"/>
    <cellStyle name="Normal 3 4 2 11 2 2" xfId="31032"/>
    <cellStyle name="Normal 3 4 2 11 2 2 2" xfId="31033"/>
    <cellStyle name="Normal 3 4 2 11 2 2 2 2" xfId="31034"/>
    <cellStyle name="Normal 3 4 2 11 2 2 3" xfId="31035"/>
    <cellStyle name="Normal 3 4 2 11 2 3" xfId="31036"/>
    <cellStyle name="Normal 3 4 2 11 2 3 2" xfId="31037"/>
    <cellStyle name="Normal 3 4 2 11 2 4" xfId="31038"/>
    <cellStyle name="Normal 3 4 2 11 3" xfId="31039"/>
    <cellStyle name="Normal 3 4 2 11 3 2" xfId="31040"/>
    <cellStyle name="Normal 3 4 2 11 3 2 2" xfId="31041"/>
    <cellStyle name="Normal 3 4 2 11 3 3" xfId="31042"/>
    <cellStyle name="Normal 3 4 2 11 4" xfId="31043"/>
    <cellStyle name="Normal 3 4 2 11 4 2" xfId="31044"/>
    <cellStyle name="Normal 3 4 2 11 5" xfId="31045"/>
    <cellStyle name="Normal 3 4 2 12" xfId="31046"/>
    <cellStyle name="Normal 3 4 2 12 2" xfId="31047"/>
    <cellStyle name="Normal 3 4 2 12 2 2" xfId="31048"/>
    <cellStyle name="Normal 3 4 2 12 2 2 2" xfId="31049"/>
    <cellStyle name="Normal 3 4 2 12 2 3" xfId="31050"/>
    <cellStyle name="Normal 3 4 2 12 3" xfId="31051"/>
    <cellStyle name="Normal 3 4 2 12 3 2" xfId="31052"/>
    <cellStyle name="Normal 3 4 2 12 4" xfId="31053"/>
    <cellStyle name="Normal 3 4 2 13" xfId="31054"/>
    <cellStyle name="Normal 3 4 2 13 2" xfId="31055"/>
    <cellStyle name="Normal 3 4 2 13 2 2" xfId="31056"/>
    <cellStyle name="Normal 3 4 2 13 2 2 2" xfId="31057"/>
    <cellStyle name="Normal 3 4 2 13 2 3" xfId="31058"/>
    <cellStyle name="Normal 3 4 2 13 3" xfId="31059"/>
    <cellStyle name="Normal 3 4 2 13 3 2" xfId="31060"/>
    <cellStyle name="Normal 3 4 2 13 4" xfId="31061"/>
    <cellStyle name="Normal 3 4 2 14" xfId="31062"/>
    <cellStyle name="Normal 3 4 2 14 2" xfId="31063"/>
    <cellStyle name="Normal 3 4 2 14 2 2" xfId="31064"/>
    <cellStyle name="Normal 3 4 2 14 2 2 2" xfId="31065"/>
    <cellStyle name="Normal 3 4 2 14 2 3" xfId="31066"/>
    <cellStyle name="Normal 3 4 2 14 3" xfId="31067"/>
    <cellStyle name="Normal 3 4 2 14 3 2" xfId="31068"/>
    <cellStyle name="Normal 3 4 2 14 4" xfId="31069"/>
    <cellStyle name="Normal 3 4 2 15" xfId="31070"/>
    <cellStyle name="Normal 3 4 2 15 2" xfId="31071"/>
    <cellStyle name="Normal 3 4 2 15 2 2" xfId="31072"/>
    <cellStyle name="Normal 3 4 2 15 3" xfId="31073"/>
    <cellStyle name="Normal 3 4 2 16" xfId="31074"/>
    <cellStyle name="Normal 3 4 2 16 2" xfId="31075"/>
    <cellStyle name="Normal 3 4 2 17" xfId="31076"/>
    <cellStyle name="Normal 3 4 2 17 2" xfId="31077"/>
    <cellStyle name="Normal 3 4 2 18" xfId="31078"/>
    <cellStyle name="Normal 3 4 2 19" xfId="31079"/>
    <cellStyle name="Normal 3 4 2 2" xfId="31080"/>
    <cellStyle name="Normal 3 4 2 2 10" xfId="31081"/>
    <cellStyle name="Normal 3 4 2 2 10 2" xfId="31082"/>
    <cellStyle name="Normal 3 4 2 2 10 2 2" xfId="31083"/>
    <cellStyle name="Normal 3 4 2 2 10 2 2 2" xfId="31084"/>
    <cellStyle name="Normal 3 4 2 2 10 2 3" xfId="31085"/>
    <cellStyle name="Normal 3 4 2 2 10 3" xfId="31086"/>
    <cellStyle name="Normal 3 4 2 2 10 3 2" xfId="31087"/>
    <cellStyle name="Normal 3 4 2 2 10 4" xfId="31088"/>
    <cellStyle name="Normal 3 4 2 2 11" xfId="31089"/>
    <cellStyle name="Normal 3 4 2 2 11 2" xfId="31090"/>
    <cellStyle name="Normal 3 4 2 2 11 2 2" xfId="31091"/>
    <cellStyle name="Normal 3 4 2 2 11 2 2 2" xfId="31092"/>
    <cellStyle name="Normal 3 4 2 2 11 2 3" xfId="31093"/>
    <cellStyle name="Normal 3 4 2 2 11 3" xfId="31094"/>
    <cellStyle name="Normal 3 4 2 2 11 3 2" xfId="31095"/>
    <cellStyle name="Normal 3 4 2 2 11 4" xfId="31096"/>
    <cellStyle name="Normal 3 4 2 2 12" xfId="31097"/>
    <cellStyle name="Normal 3 4 2 2 12 2" xfId="31098"/>
    <cellStyle name="Normal 3 4 2 2 12 2 2" xfId="31099"/>
    <cellStyle name="Normal 3 4 2 2 12 2 2 2" xfId="31100"/>
    <cellStyle name="Normal 3 4 2 2 12 2 3" xfId="31101"/>
    <cellStyle name="Normal 3 4 2 2 12 3" xfId="31102"/>
    <cellStyle name="Normal 3 4 2 2 12 3 2" xfId="31103"/>
    <cellStyle name="Normal 3 4 2 2 12 4" xfId="31104"/>
    <cellStyle name="Normal 3 4 2 2 13" xfId="31105"/>
    <cellStyle name="Normal 3 4 2 2 13 2" xfId="31106"/>
    <cellStyle name="Normal 3 4 2 2 13 2 2" xfId="31107"/>
    <cellStyle name="Normal 3 4 2 2 13 3" xfId="31108"/>
    <cellStyle name="Normal 3 4 2 2 14" xfId="31109"/>
    <cellStyle name="Normal 3 4 2 2 14 2" xfId="31110"/>
    <cellStyle name="Normal 3 4 2 2 15" xfId="31111"/>
    <cellStyle name="Normal 3 4 2 2 15 2" xfId="31112"/>
    <cellStyle name="Normal 3 4 2 2 16" xfId="31113"/>
    <cellStyle name="Normal 3 4 2 2 17" xfId="31114"/>
    <cellStyle name="Normal 3 4 2 2 2" xfId="31115"/>
    <cellStyle name="Normal 3 4 2 2 2 10" xfId="31116"/>
    <cellStyle name="Normal 3 4 2 2 2 11" xfId="31117"/>
    <cellStyle name="Normal 3 4 2 2 2 2" xfId="31118"/>
    <cellStyle name="Normal 3 4 2 2 2 2 10" xfId="31119"/>
    <cellStyle name="Normal 3 4 2 2 2 2 2" xfId="31120"/>
    <cellStyle name="Normal 3 4 2 2 2 2 2 2" xfId="31121"/>
    <cellStyle name="Normal 3 4 2 2 2 2 2 2 2" xfId="31122"/>
    <cellStyle name="Normal 3 4 2 2 2 2 2 2 2 2" xfId="31123"/>
    <cellStyle name="Normal 3 4 2 2 2 2 2 2 2 2 2" xfId="31124"/>
    <cellStyle name="Normal 3 4 2 2 2 2 2 2 2 2 2 2" xfId="31125"/>
    <cellStyle name="Normal 3 4 2 2 2 2 2 2 2 2 3" xfId="31126"/>
    <cellStyle name="Normal 3 4 2 2 2 2 2 2 2 3" xfId="31127"/>
    <cellStyle name="Normal 3 4 2 2 2 2 2 2 2 3 2" xfId="31128"/>
    <cellStyle name="Normal 3 4 2 2 2 2 2 2 2 4" xfId="31129"/>
    <cellStyle name="Normal 3 4 2 2 2 2 2 2 3" xfId="31130"/>
    <cellStyle name="Normal 3 4 2 2 2 2 2 2 3 2" xfId="31131"/>
    <cellStyle name="Normal 3 4 2 2 2 2 2 2 3 2 2" xfId="31132"/>
    <cellStyle name="Normal 3 4 2 2 2 2 2 2 3 3" xfId="31133"/>
    <cellStyle name="Normal 3 4 2 2 2 2 2 2 4" xfId="31134"/>
    <cellStyle name="Normal 3 4 2 2 2 2 2 2 4 2" xfId="31135"/>
    <cellStyle name="Normal 3 4 2 2 2 2 2 2 5" xfId="31136"/>
    <cellStyle name="Normal 3 4 2 2 2 2 2 3" xfId="31137"/>
    <cellStyle name="Normal 3 4 2 2 2 2 2 3 2" xfId="31138"/>
    <cellStyle name="Normal 3 4 2 2 2 2 2 3 2 2" xfId="31139"/>
    <cellStyle name="Normal 3 4 2 2 2 2 2 3 2 2 2" xfId="31140"/>
    <cellStyle name="Normal 3 4 2 2 2 2 2 3 2 3" xfId="31141"/>
    <cellStyle name="Normal 3 4 2 2 2 2 2 3 3" xfId="31142"/>
    <cellStyle name="Normal 3 4 2 2 2 2 2 3 3 2" xfId="31143"/>
    <cellStyle name="Normal 3 4 2 2 2 2 2 3 4" xfId="31144"/>
    <cellStyle name="Normal 3 4 2 2 2 2 2 4" xfId="31145"/>
    <cellStyle name="Normal 3 4 2 2 2 2 2 4 2" xfId="31146"/>
    <cellStyle name="Normal 3 4 2 2 2 2 2 4 2 2" xfId="31147"/>
    <cellStyle name="Normal 3 4 2 2 2 2 2 4 2 2 2" xfId="31148"/>
    <cellStyle name="Normal 3 4 2 2 2 2 2 4 2 3" xfId="31149"/>
    <cellStyle name="Normal 3 4 2 2 2 2 2 4 3" xfId="31150"/>
    <cellStyle name="Normal 3 4 2 2 2 2 2 4 3 2" xfId="31151"/>
    <cellStyle name="Normal 3 4 2 2 2 2 2 4 4" xfId="31152"/>
    <cellStyle name="Normal 3 4 2 2 2 2 2 5" xfId="31153"/>
    <cellStyle name="Normal 3 4 2 2 2 2 2 5 2" xfId="31154"/>
    <cellStyle name="Normal 3 4 2 2 2 2 2 5 2 2" xfId="31155"/>
    <cellStyle name="Normal 3 4 2 2 2 2 2 5 3" xfId="31156"/>
    <cellStyle name="Normal 3 4 2 2 2 2 2 6" xfId="31157"/>
    <cellStyle name="Normal 3 4 2 2 2 2 2 6 2" xfId="31158"/>
    <cellStyle name="Normal 3 4 2 2 2 2 2 7" xfId="31159"/>
    <cellStyle name="Normal 3 4 2 2 2 2 2 7 2" xfId="31160"/>
    <cellStyle name="Normal 3 4 2 2 2 2 2 8" xfId="31161"/>
    <cellStyle name="Normal 3 4 2 2 2 2 3" xfId="31162"/>
    <cellStyle name="Normal 3 4 2 2 2 2 3 2" xfId="31163"/>
    <cellStyle name="Normal 3 4 2 2 2 2 3 2 2" xfId="31164"/>
    <cellStyle name="Normal 3 4 2 2 2 2 3 2 2 2" xfId="31165"/>
    <cellStyle name="Normal 3 4 2 2 2 2 3 2 2 2 2" xfId="31166"/>
    <cellStyle name="Normal 3 4 2 2 2 2 3 2 2 3" xfId="31167"/>
    <cellStyle name="Normal 3 4 2 2 2 2 3 2 3" xfId="31168"/>
    <cellStyle name="Normal 3 4 2 2 2 2 3 2 3 2" xfId="31169"/>
    <cellStyle name="Normal 3 4 2 2 2 2 3 2 4" xfId="31170"/>
    <cellStyle name="Normal 3 4 2 2 2 2 3 3" xfId="31171"/>
    <cellStyle name="Normal 3 4 2 2 2 2 3 3 2" xfId="31172"/>
    <cellStyle name="Normal 3 4 2 2 2 2 3 3 2 2" xfId="31173"/>
    <cellStyle name="Normal 3 4 2 2 2 2 3 3 3" xfId="31174"/>
    <cellStyle name="Normal 3 4 2 2 2 2 3 4" xfId="31175"/>
    <cellStyle name="Normal 3 4 2 2 2 2 3 4 2" xfId="31176"/>
    <cellStyle name="Normal 3 4 2 2 2 2 3 5" xfId="31177"/>
    <cellStyle name="Normal 3 4 2 2 2 2 4" xfId="31178"/>
    <cellStyle name="Normal 3 4 2 2 2 2 4 2" xfId="31179"/>
    <cellStyle name="Normal 3 4 2 2 2 2 4 2 2" xfId="31180"/>
    <cellStyle name="Normal 3 4 2 2 2 2 4 2 2 2" xfId="31181"/>
    <cellStyle name="Normal 3 4 2 2 2 2 4 2 3" xfId="31182"/>
    <cellStyle name="Normal 3 4 2 2 2 2 4 3" xfId="31183"/>
    <cellStyle name="Normal 3 4 2 2 2 2 4 3 2" xfId="31184"/>
    <cellStyle name="Normal 3 4 2 2 2 2 4 4" xfId="31185"/>
    <cellStyle name="Normal 3 4 2 2 2 2 5" xfId="31186"/>
    <cellStyle name="Normal 3 4 2 2 2 2 5 2" xfId="31187"/>
    <cellStyle name="Normal 3 4 2 2 2 2 5 2 2" xfId="31188"/>
    <cellStyle name="Normal 3 4 2 2 2 2 5 2 2 2" xfId="31189"/>
    <cellStyle name="Normal 3 4 2 2 2 2 5 2 3" xfId="31190"/>
    <cellStyle name="Normal 3 4 2 2 2 2 5 3" xfId="31191"/>
    <cellStyle name="Normal 3 4 2 2 2 2 5 3 2" xfId="31192"/>
    <cellStyle name="Normal 3 4 2 2 2 2 5 4" xfId="31193"/>
    <cellStyle name="Normal 3 4 2 2 2 2 6" xfId="31194"/>
    <cellStyle name="Normal 3 4 2 2 2 2 6 2" xfId="31195"/>
    <cellStyle name="Normal 3 4 2 2 2 2 6 2 2" xfId="31196"/>
    <cellStyle name="Normal 3 4 2 2 2 2 6 3" xfId="31197"/>
    <cellStyle name="Normal 3 4 2 2 2 2 7" xfId="31198"/>
    <cellStyle name="Normal 3 4 2 2 2 2 7 2" xfId="31199"/>
    <cellStyle name="Normal 3 4 2 2 2 2 8" xfId="31200"/>
    <cellStyle name="Normal 3 4 2 2 2 2 8 2" xfId="31201"/>
    <cellStyle name="Normal 3 4 2 2 2 2 9" xfId="31202"/>
    <cellStyle name="Normal 3 4 2 2 2 3" xfId="31203"/>
    <cellStyle name="Normal 3 4 2 2 2 3 2" xfId="31204"/>
    <cellStyle name="Normal 3 4 2 2 2 3 2 2" xfId="31205"/>
    <cellStyle name="Normal 3 4 2 2 2 3 2 2 2" xfId="31206"/>
    <cellStyle name="Normal 3 4 2 2 2 3 2 2 2 2" xfId="31207"/>
    <cellStyle name="Normal 3 4 2 2 2 3 2 2 2 2 2" xfId="31208"/>
    <cellStyle name="Normal 3 4 2 2 2 3 2 2 2 3" xfId="31209"/>
    <cellStyle name="Normal 3 4 2 2 2 3 2 2 3" xfId="31210"/>
    <cellStyle name="Normal 3 4 2 2 2 3 2 2 3 2" xfId="31211"/>
    <cellStyle name="Normal 3 4 2 2 2 3 2 2 4" xfId="31212"/>
    <cellStyle name="Normal 3 4 2 2 2 3 2 3" xfId="31213"/>
    <cellStyle name="Normal 3 4 2 2 2 3 2 3 2" xfId="31214"/>
    <cellStyle name="Normal 3 4 2 2 2 3 2 3 2 2" xfId="31215"/>
    <cellStyle name="Normal 3 4 2 2 2 3 2 3 3" xfId="31216"/>
    <cellStyle name="Normal 3 4 2 2 2 3 2 4" xfId="31217"/>
    <cellStyle name="Normal 3 4 2 2 2 3 2 4 2" xfId="31218"/>
    <cellStyle name="Normal 3 4 2 2 2 3 2 5" xfId="31219"/>
    <cellStyle name="Normal 3 4 2 2 2 3 3" xfId="31220"/>
    <cellStyle name="Normal 3 4 2 2 2 3 3 2" xfId="31221"/>
    <cellStyle name="Normal 3 4 2 2 2 3 3 2 2" xfId="31222"/>
    <cellStyle name="Normal 3 4 2 2 2 3 3 2 2 2" xfId="31223"/>
    <cellStyle name="Normal 3 4 2 2 2 3 3 2 3" xfId="31224"/>
    <cellStyle name="Normal 3 4 2 2 2 3 3 3" xfId="31225"/>
    <cellStyle name="Normal 3 4 2 2 2 3 3 3 2" xfId="31226"/>
    <cellStyle name="Normal 3 4 2 2 2 3 3 4" xfId="31227"/>
    <cellStyle name="Normal 3 4 2 2 2 3 4" xfId="31228"/>
    <cellStyle name="Normal 3 4 2 2 2 3 4 2" xfId="31229"/>
    <cellStyle name="Normal 3 4 2 2 2 3 4 2 2" xfId="31230"/>
    <cellStyle name="Normal 3 4 2 2 2 3 4 2 2 2" xfId="31231"/>
    <cellStyle name="Normal 3 4 2 2 2 3 4 2 3" xfId="31232"/>
    <cellStyle name="Normal 3 4 2 2 2 3 4 3" xfId="31233"/>
    <cellStyle name="Normal 3 4 2 2 2 3 4 3 2" xfId="31234"/>
    <cellStyle name="Normal 3 4 2 2 2 3 4 4" xfId="31235"/>
    <cellStyle name="Normal 3 4 2 2 2 3 5" xfId="31236"/>
    <cellStyle name="Normal 3 4 2 2 2 3 5 2" xfId="31237"/>
    <cellStyle name="Normal 3 4 2 2 2 3 5 2 2" xfId="31238"/>
    <cellStyle name="Normal 3 4 2 2 2 3 5 3" xfId="31239"/>
    <cellStyle name="Normal 3 4 2 2 2 3 6" xfId="31240"/>
    <cellStyle name="Normal 3 4 2 2 2 3 6 2" xfId="31241"/>
    <cellStyle name="Normal 3 4 2 2 2 3 7" xfId="31242"/>
    <cellStyle name="Normal 3 4 2 2 2 3 7 2" xfId="31243"/>
    <cellStyle name="Normal 3 4 2 2 2 3 8" xfId="31244"/>
    <cellStyle name="Normal 3 4 2 2 2 4" xfId="31245"/>
    <cellStyle name="Normal 3 4 2 2 2 4 2" xfId="31246"/>
    <cellStyle name="Normal 3 4 2 2 2 4 2 2" xfId="31247"/>
    <cellStyle name="Normal 3 4 2 2 2 4 2 2 2" xfId="31248"/>
    <cellStyle name="Normal 3 4 2 2 2 4 2 2 2 2" xfId="31249"/>
    <cellStyle name="Normal 3 4 2 2 2 4 2 2 3" xfId="31250"/>
    <cellStyle name="Normal 3 4 2 2 2 4 2 3" xfId="31251"/>
    <cellStyle name="Normal 3 4 2 2 2 4 2 3 2" xfId="31252"/>
    <cellStyle name="Normal 3 4 2 2 2 4 2 4" xfId="31253"/>
    <cellStyle name="Normal 3 4 2 2 2 4 3" xfId="31254"/>
    <cellStyle name="Normal 3 4 2 2 2 4 3 2" xfId="31255"/>
    <cellStyle name="Normal 3 4 2 2 2 4 3 2 2" xfId="31256"/>
    <cellStyle name="Normal 3 4 2 2 2 4 3 3" xfId="31257"/>
    <cellStyle name="Normal 3 4 2 2 2 4 4" xfId="31258"/>
    <cellStyle name="Normal 3 4 2 2 2 4 4 2" xfId="31259"/>
    <cellStyle name="Normal 3 4 2 2 2 4 5" xfId="31260"/>
    <cellStyle name="Normal 3 4 2 2 2 5" xfId="31261"/>
    <cellStyle name="Normal 3 4 2 2 2 5 2" xfId="31262"/>
    <cellStyle name="Normal 3 4 2 2 2 5 2 2" xfId="31263"/>
    <cellStyle name="Normal 3 4 2 2 2 5 2 2 2" xfId="31264"/>
    <cellStyle name="Normal 3 4 2 2 2 5 2 3" xfId="31265"/>
    <cellStyle name="Normal 3 4 2 2 2 5 3" xfId="31266"/>
    <cellStyle name="Normal 3 4 2 2 2 5 3 2" xfId="31267"/>
    <cellStyle name="Normal 3 4 2 2 2 5 4" xfId="31268"/>
    <cellStyle name="Normal 3 4 2 2 2 6" xfId="31269"/>
    <cellStyle name="Normal 3 4 2 2 2 6 2" xfId="31270"/>
    <cellStyle name="Normal 3 4 2 2 2 6 2 2" xfId="31271"/>
    <cellStyle name="Normal 3 4 2 2 2 6 2 2 2" xfId="31272"/>
    <cellStyle name="Normal 3 4 2 2 2 6 2 3" xfId="31273"/>
    <cellStyle name="Normal 3 4 2 2 2 6 3" xfId="31274"/>
    <cellStyle name="Normal 3 4 2 2 2 6 3 2" xfId="31275"/>
    <cellStyle name="Normal 3 4 2 2 2 6 4" xfId="31276"/>
    <cellStyle name="Normal 3 4 2 2 2 7" xfId="31277"/>
    <cellStyle name="Normal 3 4 2 2 2 7 2" xfId="31278"/>
    <cellStyle name="Normal 3 4 2 2 2 7 2 2" xfId="31279"/>
    <cellStyle name="Normal 3 4 2 2 2 7 3" xfId="31280"/>
    <cellStyle name="Normal 3 4 2 2 2 8" xfId="31281"/>
    <cellStyle name="Normal 3 4 2 2 2 8 2" xfId="31282"/>
    <cellStyle name="Normal 3 4 2 2 2 9" xfId="31283"/>
    <cellStyle name="Normal 3 4 2 2 2 9 2" xfId="31284"/>
    <cellStyle name="Normal 3 4 2 2 3" xfId="31285"/>
    <cellStyle name="Normal 3 4 2 2 3 10" xfId="31286"/>
    <cellStyle name="Normal 3 4 2 2 3 11" xfId="31287"/>
    <cellStyle name="Normal 3 4 2 2 3 2" xfId="31288"/>
    <cellStyle name="Normal 3 4 2 2 3 2 10" xfId="31289"/>
    <cellStyle name="Normal 3 4 2 2 3 2 2" xfId="31290"/>
    <cellStyle name="Normal 3 4 2 2 3 2 2 2" xfId="31291"/>
    <cellStyle name="Normal 3 4 2 2 3 2 2 2 2" xfId="31292"/>
    <cellStyle name="Normal 3 4 2 2 3 2 2 2 2 2" xfId="31293"/>
    <cellStyle name="Normal 3 4 2 2 3 2 2 2 2 2 2" xfId="31294"/>
    <cellStyle name="Normal 3 4 2 2 3 2 2 2 2 2 2 2" xfId="31295"/>
    <cellStyle name="Normal 3 4 2 2 3 2 2 2 2 2 3" xfId="31296"/>
    <cellStyle name="Normal 3 4 2 2 3 2 2 2 2 3" xfId="31297"/>
    <cellStyle name="Normal 3 4 2 2 3 2 2 2 2 3 2" xfId="31298"/>
    <cellStyle name="Normal 3 4 2 2 3 2 2 2 2 4" xfId="31299"/>
    <cellStyle name="Normal 3 4 2 2 3 2 2 2 3" xfId="31300"/>
    <cellStyle name="Normal 3 4 2 2 3 2 2 2 3 2" xfId="31301"/>
    <cellStyle name="Normal 3 4 2 2 3 2 2 2 3 2 2" xfId="31302"/>
    <cellStyle name="Normal 3 4 2 2 3 2 2 2 3 3" xfId="31303"/>
    <cellStyle name="Normal 3 4 2 2 3 2 2 2 4" xfId="31304"/>
    <cellStyle name="Normal 3 4 2 2 3 2 2 2 4 2" xfId="31305"/>
    <cellStyle name="Normal 3 4 2 2 3 2 2 2 5" xfId="31306"/>
    <cellStyle name="Normal 3 4 2 2 3 2 2 3" xfId="31307"/>
    <cellStyle name="Normal 3 4 2 2 3 2 2 3 2" xfId="31308"/>
    <cellStyle name="Normal 3 4 2 2 3 2 2 3 2 2" xfId="31309"/>
    <cellStyle name="Normal 3 4 2 2 3 2 2 3 2 2 2" xfId="31310"/>
    <cellStyle name="Normal 3 4 2 2 3 2 2 3 2 3" xfId="31311"/>
    <cellStyle name="Normal 3 4 2 2 3 2 2 3 3" xfId="31312"/>
    <cellStyle name="Normal 3 4 2 2 3 2 2 3 3 2" xfId="31313"/>
    <cellStyle name="Normal 3 4 2 2 3 2 2 3 4" xfId="31314"/>
    <cellStyle name="Normal 3 4 2 2 3 2 2 4" xfId="31315"/>
    <cellStyle name="Normal 3 4 2 2 3 2 2 4 2" xfId="31316"/>
    <cellStyle name="Normal 3 4 2 2 3 2 2 4 2 2" xfId="31317"/>
    <cellStyle name="Normal 3 4 2 2 3 2 2 4 2 2 2" xfId="31318"/>
    <cellStyle name="Normal 3 4 2 2 3 2 2 4 2 3" xfId="31319"/>
    <cellStyle name="Normal 3 4 2 2 3 2 2 4 3" xfId="31320"/>
    <cellStyle name="Normal 3 4 2 2 3 2 2 4 3 2" xfId="31321"/>
    <cellStyle name="Normal 3 4 2 2 3 2 2 4 4" xfId="31322"/>
    <cellStyle name="Normal 3 4 2 2 3 2 2 5" xfId="31323"/>
    <cellStyle name="Normal 3 4 2 2 3 2 2 5 2" xfId="31324"/>
    <cellStyle name="Normal 3 4 2 2 3 2 2 5 2 2" xfId="31325"/>
    <cellStyle name="Normal 3 4 2 2 3 2 2 5 3" xfId="31326"/>
    <cellStyle name="Normal 3 4 2 2 3 2 2 6" xfId="31327"/>
    <cellStyle name="Normal 3 4 2 2 3 2 2 6 2" xfId="31328"/>
    <cellStyle name="Normal 3 4 2 2 3 2 2 7" xfId="31329"/>
    <cellStyle name="Normal 3 4 2 2 3 2 2 7 2" xfId="31330"/>
    <cellStyle name="Normal 3 4 2 2 3 2 2 8" xfId="31331"/>
    <cellStyle name="Normal 3 4 2 2 3 2 3" xfId="31332"/>
    <cellStyle name="Normal 3 4 2 2 3 2 3 2" xfId="31333"/>
    <cellStyle name="Normal 3 4 2 2 3 2 3 2 2" xfId="31334"/>
    <cellStyle name="Normal 3 4 2 2 3 2 3 2 2 2" xfId="31335"/>
    <cellStyle name="Normal 3 4 2 2 3 2 3 2 2 2 2" xfId="31336"/>
    <cellStyle name="Normal 3 4 2 2 3 2 3 2 2 3" xfId="31337"/>
    <cellStyle name="Normal 3 4 2 2 3 2 3 2 3" xfId="31338"/>
    <cellStyle name="Normal 3 4 2 2 3 2 3 2 3 2" xfId="31339"/>
    <cellStyle name="Normal 3 4 2 2 3 2 3 2 4" xfId="31340"/>
    <cellStyle name="Normal 3 4 2 2 3 2 3 3" xfId="31341"/>
    <cellStyle name="Normal 3 4 2 2 3 2 3 3 2" xfId="31342"/>
    <cellStyle name="Normal 3 4 2 2 3 2 3 3 2 2" xfId="31343"/>
    <cellStyle name="Normal 3 4 2 2 3 2 3 3 3" xfId="31344"/>
    <cellStyle name="Normal 3 4 2 2 3 2 3 4" xfId="31345"/>
    <cellStyle name="Normal 3 4 2 2 3 2 3 4 2" xfId="31346"/>
    <cellStyle name="Normal 3 4 2 2 3 2 3 5" xfId="31347"/>
    <cellStyle name="Normal 3 4 2 2 3 2 4" xfId="31348"/>
    <cellStyle name="Normal 3 4 2 2 3 2 4 2" xfId="31349"/>
    <cellStyle name="Normal 3 4 2 2 3 2 4 2 2" xfId="31350"/>
    <cellStyle name="Normal 3 4 2 2 3 2 4 2 2 2" xfId="31351"/>
    <cellStyle name="Normal 3 4 2 2 3 2 4 2 3" xfId="31352"/>
    <cellStyle name="Normal 3 4 2 2 3 2 4 3" xfId="31353"/>
    <cellStyle name="Normal 3 4 2 2 3 2 4 3 2" xfId="31354"/>
    <cellStyle name="Normal 3 4 2 2 3 2 4 4" xfId="31355"/>
    <cellStyle name="Normal 3 4 2 2 3 2 5" xfId="31356"/>
    <cellStyle name="Normal 3 4 2 2 3 2 5 2" xfId="31357"/>
    <cellStyle name="Normal 3 4 2 2 3 2 5 2 2" xfId="31358"/>
    <cellStyle name="Normal 3 4 2 2 3 2 5 2 2 2" xfId="31359"/>
    <cellStyle name="Normal 3 4 2 2 3 2 5 2 3" xfId="31360"/>
    <cellStyle name="Normal 3 4 2 2 3 2 5 3" xfId="31361"/>
    <cellStyle name="Normal 3 4 2 2 3 2 5 3 2" xfId="31362"/>
    <cellStyle name="Normal 3 4 2 2 3 2 5 4" xfId="31363"/>
    <cellStyle name="Normal 3 4 2 2 3 2 6" xfId="31364"/>
    <cellStyle name="Normal 3 4 2 2 3 2 6 2" xfId="31365"/>
    <cellStyle name="Normal 3 4 2 2 3 2 6 2 2" xfId="31366"/>
    <cellStyle name="Normal 3 4 2 2 3 2 6 3" xfId="31367"/>
    <cellStyle name="Normal 3 4 2 2 3 2 7" xfId="31368"/>
    <cellStyle name="Normal 3 4 2 2 3 2 7 2" xfId="31369"/>
    <cellStyle name="Normal 3 4 2 2 3 2 8" xfId="31370"/>
    <cellStyle name="Normal 3 4 2 2 3 2 8 2" xfId="31371"/>
    <cellStyle name="Normal 3 4 2 2 3 2 9" xfId="31372"/>
    <cellStyle name="Normal 3 4 2 2 3 3" xfId="31373"/>
    <cellStyle name="Normal 3 4 2 2 3 3 2" xfId="31374"/>
    <cellStyle name="Normal 3 4 2 2 3 3 2 2" xfId="31375"/>
    <cellStyle name="Normal 3 4 2 2 3 3 2 2 2" xfId="31376"/>
    <cellStyle name="Normal 3 4 2 2 3 3 2 2 2 2" xfId="31377"/>
    <cellStyle name="Normal 3 4 2 2 3 3 2 2 2 2 2" xfId="31378"/>
    <cellStyle name="Normal 3 4 2 2 3 3 2 2 2 3" xfId="31379"/>
    <cellStyle name="Normal 3 4 2 2 3 3 2 2 3" xfId="31380"/>
    <cellStyle name="Normal 3 4 2 2 3 3 2 2 3 2" xfId="31381"/>
    <cellStyle name="Normal 3 4 2 2 3 3 2 2 4" xfId="31382"/>
    <cellStyle name="Normal 3 4 2 2 3 3 2 3" xfId="31383"/>
    <cellStyle name="Normal 3 4 2 2 3 3 2 3 2" xfId="31384"/>
    <cellStyle name="Normal 3 4 2 2 3 3 2 3 2 2" xfId="31385"/>
    <cellStyle name="Normal 3 4 2 2 3 3 2 3 3" xfId="31386"/>
    <cellStyle name="Normal 3 4 2 2 3 3 2 4" xfId="31387"/>
    <cellStyle name="Normal 3 4 2 2 3 3 2 4 2" xfId="31388"/>
    <cellStyle name="Normal 3 4 2 2 3 3 2 5" xfId="31389"/>
    <cellStyle name="Normal 3 4 2 2 3 3 3" xfId="31390"/>
    <cellStyle name="Normal 3 4 2 2 3 3 3 2" xfId="31391"/>
    <cellStyle name="Normal 3 4 2 2 3 3 3 2 2" xfId="31392"/>
    <cellStyle name="Normal 3 4 2 2 3 3 3 2 2 2" xfId="31393"/>
    <cellStyle name="Normal 3 4 2 2 3 3 3 2 3" xfId="31394"/>
    <cellStyle name="Normal 3 4 2 2 3 3 3 3" xfId="31395"/>
    <cellStyle name="Normal 3 4 2 2 3 3 3 3 2" xfId="31396"/>
    <cellStyle name="Normal 3 4 2 2 3 3 3 4" xfId="31397"/>
    <cellStyle name="Normal 3 4 2 2 3 3 4" xfId="31398"/>
    <cellStyle name="Normal 3 4 2 2 3 3 4 2" xfId="31399"/>
    <cellStyle name="Normal 3 4 2 2 3 3 4 2 2" xfId="31400"/>
    <cellStyle name="Normal 3 4 2 2 3 3 4 2 2 2" xfId="31401"/>
    <cellStyle name="Normal 3 4 2 2 3 3 4 2 3" xfId="31402"/>
    <cellStyle name="Normal 3 4 2 2 3 3 4 3" xfId="31403"/>
    <cellStyle name="Normal 3 4 2 2 3 3 4 3 2" xfId="31404"/>
    <cellStyle name="Normal 3 4 2 2 3 3 4 4" xfId="31405"/>
    <cellStyle name="Normal 3 4 2 2 3 3 5" xfId="31406"/>
    <cellStyle name="Normal 3 4 2 2 3 3 5 2" xfId="31407"/>
    <cellStyle name="Normal 3 4 2 2 3 3 5 2 2" xfId="31408"/>
    <cellStyle name="Normal 3 4 2 2 3 3 5 3" xfId="31409"/>
    <cellStyle name="Normal 3 4 2 2 3 3 6" xfId="31410"/>
    <cellStyle name="Normal 3 4 2 2 3 3 6 2" xfId="31411"/>
    <cellStyle name="Normal 3 4 2 2 3 3 7" xfId="31412"/>
    <cellStyle name="Normal 3 4 2 2 3 3 7 2" xfId="31413"/>
    <cellStyle name="Normal 3 4 2 2 3 3 8" xfId="31414"/>
    <cellStyle name="Normal 3 4 2 2 3 4" xfId="31415"/>
    <cellStyle name="Normal 3 4 2 2 3 4 2" xfId="31416"/>
    <cellStyle name="Normal 3 4 2 2 3 4 2 2" xfId="31417"/>
    <cellStyle name="Normal 3 4 2 2 3 4 2 2 2" xfId="31418"/>
    <cellStyle name="Normal 3 4 2 2 3 4 2 2 2 2" xfId="31419"/>
    <cellStyle name="Normal 3 4 2 2 3 4 2 2 3" xfId="31420"/>
    <cellStyle name="Normal 3 4 2 2 3 4 2 3" xfId="31421"/>
    <cellStyle name="Normal 3 4 2 2 3 4 2 3 2" xfId="31422"/>
    <cellStyle name="Normal 3 4 2 2 3 4 2 4" xfId="31423"/>
    <cellStyle name="Normal 3 4 2 2 3 4 3" xfId="31424"/>
    <cellStyle name="Normal 3 4 2 2 3 4 3 2" xfId="31425"/>
    <cellStyle name="Normal 3 4 2 2 3 4 3 2 2" xfId="31426"/>
    <cellStyle name="Normal 3 4 2 2 3 4 3 3" xfId="31427"/>
    <cellStyle name="Normal 3 4 2 2 3 4 4" xfId="31428"/>
    <cellStyle name="Normal 3 4 2 2 3 4 4 2" xfId="31429"/>
    <cellStyle name="Normal 3 4 2 2 3 4 5" xfId="31430"/>
    <cellStyle name="Normal 3 4 2 2 3 5" xfId="31431"/>
    <cellStyle name="Normal 3 4 2 2 3 5 2" xfId="31432"/>
    <cellStyle name="Normal 3 4 2 2 3 5 2 2" xfId="31433"/>
    <cellStyle name="Normal 3 4 2 2 3 5 2 2 2" xfId="31434"/>
    <cellStyle name="Normal 3 4 2 2 3 5 2 3" xfId="31435"/>
    <cellStyle name="Normal 3 4 2 2 3 5 3" xfId="31436"/>
    <cellStyle name="Normal 3 4 2 2 3 5 3 2" xfId="31437"/>
    <cellStyle name="Normal 3 4 2 2 3 5 4" xfId="31438"/>
    <cellStyle name="Normal 3 4 2 2 3 6" xfId="31439"/>
    <cellStyle name="Normal 3 4 2 2 3 6 2" xfId="31440"/>
    <cellStyle name="Normal 3 4 2 2 3 6 2 2" xfId="31441"/>
    <cellStyle name="Normal 3 4 2 2 3 6 2 2 2" xfId="31442"/>
    <cellStyle name="Normal 3 4 2 2 3 6 2 3" xfId="31443"/>
    <cellStyle name="Normal 3 4 2 2 3 6 3" xfId="31444"/>
    <cellStyle name="Normal 3 4 2 2 3 6 3 2" xfId="31445"/>
    <cellStyle name="Normal 3 4 2 2 3 6 4" xfId="31446"/>
    <cellStyle name="Normal 3 4 2 2 3 7" xfId="31447"/>
    <cellStyle name="Normal 3 4 2 2 3 7 2" xfId="31448"/>
    <cellStyle name="Normal 3 4 2 2 3 7 2 2" xfId="31449"/>
    <cellStyle name="Normal 3 4 2 2 3 7 3" xfId="31450"/>
    <cellStyle name="Normal 3 4 2 2 3 8" xfId="31451"/>
    <cellStyle name="Normal 3 4 2 2 3 8 2" xfId="31452"/>
    <cellStyle name="Normal 3 4 2 2 3 9" xfId="31453"/>
    <cellStyle name="Normal 3 4 2 2 3 9 2" xfId="31454"/>
    <cellStyle name="Normal 3 4 2 2 4" xfId="31455"/>
    <cellStyle name="Normal 3 4 2 2 4 10" xfId="31456"/>
    <cellStyle name="Normal 3 4 2 2 4 11" xfId="31457"/>
    <cellStyle name="Normal 3 4 2 2 4 2" xfId="31458"/>
    <cellStyle name="Normal 3 4 2 2 4 2 2" xfId="31459"/>
    <cellStyle name="Normal 3 4 2 2 4 2 2 2" xfId="31460"/>
    <cellStyle name="Normal 3 4 2 2 4 2 2 2 2" xfId="31461"/>
    <cellStyle name="Normal 3 4 2 2 4 2 2 2 2 2" xfId="31462"/>
    <cellStyle name="Normal 3 4 2 2 4 2 2 2 2 2 2" xfId="31463"/>
    <cellStyle name="Normal 3 4 2 2 4 2 2 2 2 2 2 2" xfId="31464"/>
    <cellStyle name="Normal 3 4 2 2 4 2 2 2 2 2 3" xfId="31465"/>
    <cellStyle name="Normal 3 4 2 2 4 2 2 2 2 3" xfId="31466"/>
    <cellStyle name="Normal 3 4 2 2 4 2 2 2 2 3 2" xfId="31467"/>
    <cellStyle name="Normal 3 4 2 2 4 2 2 2 2 4" xfId="31468"/>
    <cellStyle name="Normal 3 4 2 2 4 2 2 2 3" xfId="31469"/>
    <cellStyle name="Normal 3 4 2 2 4 2 2 2 3 2" xfId="31470"/>
    <cellStyle name="Normal 3 4 2 2 4 2 2 2 3 2 2" xfId="31471"/>
    <cellStyle name="Normal 3 4 2 2 4 2 2 2 3 3" xfId="31472"/>
    <cellStyle name="Normal 3 4 2 2 4 2 2 2 4" xfId="31473"/>
    <cellStyle name="Normal 3 4 2 2 4 2 2 2 4 2" xfId="31474"/>
    <cellStyle name="Normal 3 4 2 2 4 2 2 2 5" xfId="31475"/>
    <cellStyle name="Normal 3 4 2 2 4 2 2 3" xfId="31476"/>
    <cellStyle name="Normal 3 4 2 2 4 2 2 3 2" xfId="31477"/>
    <cellStyle name="Normal 3 4 2 2 4 2 2 3 2 2" xfId="31478"/>
    <cellStyle name="Normal 3 4 2 2 4 2 2 3 2 2 2" xfId="31479"/>
    <cellStyle name="Normal 3 4 2 2 4 2 2 3 2 3" xfId="31480"/>
    <cellStyle name="Normal 3 4 2 2 4 2 2 3 3" xfId="31481"/>
    <cellStyle name="Normal 3 4 2 2 4 2 2 3 3 2" xfId="31482"/>
    <cellStyle name="Normal 3 4 2 2 4 2 2 3 4" xfId="31483"/>
    <cellStyle name="Normal 3 4 2 2 4 2 2 4" xfId="31484"/>
    <cellStyle name="Normal 3 4 2 2 4 2 2 4 2" xfId="31485"/>
    <cellStyle name="Normal 3 4 2 2 4 2 2 4 2 2" xfId="31486"/>
    <cellStyle name="Normal 3 4 2 2 4 2 2 4 2 2 2" xfId="31487"/>
    <cellStyle name="Normal 3 4 2 2 4 2 2 4 2 3" xfId="31488"/>
    <cellStyle name="Normal 3 4 2 2 4 2 2 4 3" xfId="31489"/>
    <cellStyle name="Normal 3 4 2 2 4 2 2 4 3 2" xfId="31490"/>
    <cellStyle name="Normal 3 4 2 2 4 2 2 4 4" xfId="31491"/>
    <cellStyle name="Normal 3 4 2 2 4 2 2 5" xfId="31492"/>
    <cellStyle name="Normal 3 4 2 2 4 2 2 5 2" xfId="31493"/>
    <cellStyle name="Normal 3 4 2 2 4 2 2 5 2 2" xfId="31494"/>
    <cellStyle name="Normal 3 4 2 2 4 2 2 5 3" xfId="31495"/>
    <cellStyle name="Normal 3 4 2 2 4 2 2 6" xfId="31496"/>
    <cellStyle name="Normal 3 4 2 2 4 2 2 6 2" xfId="31497"/>
    <cellStyle name="Normal 3 4 2 2 4 2 2 7" xfId="31498"/>
    <cellStyle name="Normal 3 4 2 2 4 2 2 7 2" xfId="31499"/>
    <cellStyle name="Normal 3 4 2 2 4 2 2 8" xfId="31500"/>
    <cellStyle name="Normal 3 4 2 2 4 2 3" xfId="31501"/>
    <cellStyle name="Normal 3 4 2 2 4 2 3 2" xfId="31502"/>
    <cellStyle name="Normal 3 4 2 2 4 2 3 2 2" xfId="31503"/>
    <cellStyle name="Normal 3 4 2 2 4 2 3 2 2 2" xfId="31504"/>
    <cellStyle name="Normal 3 4 2 2 4 2 3 2 2 2 2" xfId="31505"/>
    <cellStyle name="Normal 3 4 2 2 4 2 3 2 2 3" xfId="31506"/>
    <cellStyle name="Normal 3 4 2 2 4 2 3 2 3" xfId="31507"/>
    <cellStyle name="Normal 3 4 2 2 4 2 3 2 3 2" xfId="31508"/>
    <cellStyle name="Normal 3 4 2 2 4 2 3 2 4" xfId="31509"/>
    <cellStyle name="Normal 3 4 2 2 4 2 3 3" xfId="31510"/>
    <cellStyle name="Normal 3 4 2 2 4 2 3 3 2" xfId="31511"/>
    <cellStyle name="Normal 3 4 2 2 4 2 3 3 2 2" xfId="31512"/>
    <cellStyle name="Normal 3 4 2 2 4 2 3 3 3" xfId="31513"/>
    <cellStyle name="Normal 3 4 2 2 4 2 3 4" xfId="31514"/>
    <cellStyle name="Normal 3 4 2 2 4 2 3 4 2" xfId="31515"/>
    <cellStyle name="Normal 3 4 2 2 4 2 3 5" xfId="31516"/>
    <cellStyle name="Normal 3 4 2 2 4 2 4" xfId="31517"/>
    <cellStyle name="Normal 3 4 2 2 4 2 4 2" xfId="31518"/>
    <cellStyle name="Normal 3 4 2 2 4 2 4 2 2" xfId="31519"/>
    <cellStyle name="Normal 3 4 2 2 4 2 4 2 2 2" xfId="31520"/>
    <cellStyle name="Normal 3 4 2 2 4 2 4 2 3" xfId="31521"/>
    <cellStyle name="Normal 3 4 2 2 4 2 4 3" xfId="31522"/>
    <cellStyle name="Normal 3 4 2 2 4 2 4 3 2" xfId="31523"/>
    <cellStyle name="Normal 3 4 2 2 4 2 4 4" xfId="31524"/>
    <cellStyle name="Normal 3 4 2 2 4 2 5" xfId="31525"/>
    <cellStyle name="Normal 3 4 2 2 4 2 5 2" xfId="31526"/>
    <cellStyle name="Normal 3 4 2 2 4 2 5 2 2" xfId="31527"/>
    <cellStyle name="Normal 3 4 2 2 4 2 5 2 2 2" xfId="31528"/>
    <cellStyle name="Normal 3 4 2 2 4 2 5 2 3" xfId="31529"/>
    <cellStyle name="Normal 3 4 2 2 4 2 5 3" xfId="31530"/>
    <cellStyle name="Normal 3 4 2 2 4 2 5 3 2" xfId="31531"/>
    <cellStyle name="Normal 3 4 2 2 4 2 5 4" xfId="31532"/>
    <cellStyle name="Normal 3 4 2 2 4 2 6" xfId="31533"/>
    <cellStyle name="Normal 3 4 2 2 4 2 6 2" xfId="31534"/>
    <cellStyle name="Normal 3 4 2 2 4 2 6 2 2" xfId="31535"/>
    <cellStyle name="Normal 3 4 2 2 4 2 6 3" xfId="31536"/>
    <cellStyle name="Normal 3 4 2 2 4 2 7" xfId="31537"/>
    <cellStyle name="Normal 3 4 2 2 4 2 7 2" xfId="31538"/>
    <cellStyle name="Normal 3 4 2 2 4 2 8" xfId="31539"/>
    <cellStyle name="Normal 3 4 2 2 4 2 8 2" xfId="31540"/>
    <cellStyle name="Normal 3 4 2 2 4 2 9" xfId="31541"/>
    <cellStyle name="Normal 3 4 2 2 4 3" xfId="31542"/>
    <cellStyle name="Normal 3 4 2 2 4 3 2" xfId="31543"/>
    <cellStyle name="Normal 3 4 2 2 4 3 2 2" xfId="31544"/>
    <cellStyle name="Normal 3 4 2 2 4 3 2 2 2" xfId="31545"/>
    <cellStyle name="Normal 3 4 2 2 4 3 2 2 2 2" xfId="31546"/>
    <cellStyle name="Normal 3 4 2 2 4 3 2 2 2 2 2" xfId="31547"/>
    <cellStyle name="Normal 3 4 2 2 4 3 2 2 2 3" xfId="31548"/>
    <cellStyle name="Normal 3 4 2 2 4 3 2 2 3" xfId="31549"/>
    <cellStyle name="Normal 3 4 2 2 4 3 2 2 3 2" xfId="31550"/>
    <cellStyle name="Normal 3 4 2 2 4 3 2 2 4" xfId="31551"/>
    <cellStyle name="Normal 3 4 2 2 4 3 2 3" xfId="31552"/>
    <cellStyle name="Normal 3 4 2 2 4 3 2 3 2" xfId="31553"/>
    <cellStyle name="Normal 3 4 2 2 4 3 2 3 2 2" xfId="31554"/>
    <cellStyle name="Normal 3 4 2 2 4 3 2 3 3" xfId="31555"/>
    <cellStyle name="Normal 3 4 2 2 4 3 2 4" xfId="31556"/>
    <cellStyle name="Normal 3 4 2 2 4 3 2 4 2" xfId="31557"/>
    <cellStyle name="Normal 3 4 2 2 4 3 2 5" xfId="31558"/>
    <cellStyle name="Normal 3 4 2 2 4 3 3" xfId="31559"/>
    <cellStyle name="Normal 3 4 2 2 4 3 3 2" xfId="31560"/>
    <cellStyle name="Normal 3 4 2 2 4 3 3 2 2" xfId="31561"/>
    <cellStyle name="Normal 3 4 2 2 4 3 3 2 2 2" xfId="31562"/>
    <cellStyle name="Normal 3 4 2 2 4 3 3 2 3" xfId="31563"/>
    <cellStyle name="Normal 3 4 2 2 4 3 3 3" xfId="31564"/>
    <cellStyle name="Normal 3 4 2 2 4 3 3 3 2" xfId="31565"/>
    <cellStyle name="Normal 3 4 2 2 4 3 3 4" xfId="31566"/>
    <cellStyle name="Normal 3 4 2 2 4 3 4" xfId="31567"/>
    <cellStyle name="Normal 3 4 2 2 4 3 4 2" xfId="31568"/>
    <cellStyle name="Normal 3 4 2 2 4 3 4 2 2" xfId="31569"/>
    <cellStyle name="Normal 3 4 2 2 4 3 4 2 2 2" xfId="31570"/>
    <cellStyle name="Normal 3 4 2 2 4 3 4 2 3" xfId="31571"/>
    <cellStyle name="Normal 3 4 2 2 4 3 4 3" xfId="31572"/>
    <cellStyle name="Normal 3 4 2 2 4 3 4 3 2" xfId="31573"/>
    <cellStyle name="Normal 3 4 2 2 4 3 4 4" xfId="31574"/>
    <cellStyle name="Normal 3 4 2 2 4 3 5" xfId="31575"/>
    <cellStyle name="Normal 3 4 2 2 4 3 5 2" xfId="31576"/>
    <cellStyle name="Normal 3 4 2 2 4 3 5 2 2" xfId="31577"/>
    <cellStyle name="Normal 3 4 2 2 4 3 5 3" xfId="31578"/>
    <cellStyle name="Normal 3 4 2 2 4 3 6" xfId="31579"/>
    <cellStyle name="Normal 3 4 2 2 4 3 6 2" xfId="31580"/>
    <cellStyle name="Normal 3 4 2 2 4 3 7" xfId="31581"/>
    <cellStyle name="Normal 3 4 2 2 4 3 7 2" xfId="31582"/>
    <cellStyle name="Normal 3 4 2 2 4 3 8" xfId="31583"/>
    <cellStyle name="Normal 3 4 2 2 4 4" xfId="31584"/>
    <cellStyle name="Normal 3 4 2 2 4 4 2" xfId="31585"/>
    <cellStyle name="Normal 3 4 2 2 4 4 2 2" xfId="31586"/>
    <cellStyle name="Normal 3 4 2 2 4 4 2 2 2" xfId="31587"/>
    <cellStyle name="Normal 3 4 2 2 4 4 2 2 2 2" xfId="31588"/>
    <cellStyle name="Normal 3 4 2 2 4 4 2 2 3" xfId="31589"/>
    <cellStyle name="Normal 3 4 2 2 4 4 2 3" xfId="31590"/>
    <cellStyle name="Normal 3 4 2 2 4 4 2 3 2" xfId="31591"/>
    <cellStyle name="Normal 3 4 2 2 4 4 2 4" xfId="31592"/>
    <cellStyle name="Normal 3 4 2 2 4 4 3" xfId="31593"/>
    <cellStyle name="Normal 3 4 2 2 4 4 3 2" xfId="31594"/>
    <cellStyle name="Normal 3 4 2 2 4 4 3 2 2" xfId="31595"/>
    <cellStyle name="Normal 3 4 2 2 4 4 3 3" xfId="31596"/>
    <cellStyle name="Normal 3 4 2 2 4 4 4" xfId="31597"/>
    <cellStyle name="Normal 3 4 2 2 4 4 4 2" xfId="31598"/>
    <cellStyle name="Normal 3 4 2 2 4 4 5" xfId="31599"/>
    <cellStyle name="Normal 3 4 2 2 4 5" xfId="31600"/>
    <cellStyle name="Normal 3 4 2 2 4 5 2" xfId="31601"/>
    <cellStyle name="Normal 3 4 2 2 4 5 2 2" xfId="31602"/>
    <cellStyle name="Normal 3 4 2 2 4 5 2 2 2" xfId="31603"/>
    <cellStyle name="Normal 3 4 2 2 4 5 2 3" xfId="31604"/>
    <cellStyle name="Normal 3 4 2 2 4 5 3" xfId="31605"/>
    <cellStyle name="Normal 3 4 2 2 4 5 3 2" xfId="31606"/>
    <cellStyle name="Normal 3 4 2 2 4 5 4" xfId="31607"/>
    <cellStyle name="Normal 3 4 2 2 4 6" xfId="31608"/>
    <cellStyle name="Normal 3 4 2 2 4 6 2" xfId="31609"/>
    <cellStyle name="Normal 3 4 2 2 4 6 2 2" xfId="31610"/>
    <cellStyle name="Normal 3 4 2 2 4 6 2 2 2" xfId="31611"/>
    <cellStyle name="Normal 3 4 2 2 4 6 2 3" xfId="31612"/>
    <cellStyle name="Normal 3 4 2 2 4 6 3" xfId="31613"/>
    <cellStyle name="Normal 3 4 2 2 4 6 3 2" xfId="31614"/>
    <cellStyle name="Normal 3 4 2 2 4 6 4" xfId="31615"/>
    <cellStyle name="Normal 3 4 2 2 4 7" xfId="31616"/>
    <cellStyle name="Normal 3 4 2 2 4 7 2" xfId="31617"/>
    <cellStyle name="Normal 3 4 2 2 4 7 2 2" xfId="31618"/>
    <cellStyle name="Normal 3 4 2 2 4 7 3" xfId="31619"/>
    <cellStyle name="Normal 3 4 2 2 4 8" xfId="31620"/>
    <cellStyle name="Normal 3 4 2 2 4 8 2" xfId="31621"/>
    <cellStyle name="Normal 3 4 2 2 4 9" xfId="31622"/>
    <cellStyle name="Normal 3 4 2 2 4 9 2" xfId="31623"/>
    <cellStyle name="Normal 3 4 2 2 5" xfId="31624"/>
    <cellStyle name="Normal 3 4 2 2 5 2" xfId="31625"/>
    <cellStyle name="Normal 3 4 2 2 5 2 2" xfId="31626"/>
    <cellStyle name="Normal 3 4 2 2 5 2 2 2" xfId="31627"/>
    <cellStyle name="Normal 3 4 2 2 5 2 2 2 2" xfId="31628"/>
    <cellStyle name="Normal 3 4 2 2 5 2 2 2 2 2" xfId="31629"/>
    <cellStyle name="Normal 3 4 2 2 5 2 2 2 2 2 2" xfId="31630"/>
    <cellStyle name="Normal 3 4 2 2 5 2 2 2 2 3" xfId="31631"/>
    <cellStyle name="Normal 3 4 2 2 5 2 2 2 3" xfId="31632"/>
    <cellStyle name="Normal 3 4 2 2 5 2 2 2 3 2" xfId="31633"/>
    <cellStyle name="Normal 3 4 2 2 5 2 2 2 4" xfId="31634"/>
    <cellStyle name="Normal 3 4 2 2 5 2 2 3" xfId="31635"/>
    <cellStyle name="Normal 3 4 2 2 5 2 2 3 2" xfId="31636"/>
    <cellStyle name="Normal 3 4 2 2 5 2 2 3 2 2" xfId="31637"/>
    <cellStyle name="Normal 3 4 2 2 5 2 2 3 3" xfId="31638"/>
    <cellStyle name="Normal 3 4 2 2 5 2 2 4" xfId="31639"/>
    <cellStyle name="Normal 3 4 2 2 5 2 2 4 2" xfId="31640"/>
    <cellStyle name="Normal 3 4 2 2 5 2 2 5" xfId="31641"/>
    <cellStyle name="Normal 3 4 2 2 5 2 3" xfId="31642"/>
    <cellStyle name="Normal 3 4 2 2 5 2 3 2" xfId="31643"/>
    <cellStyle name="Normal 3 4 2 2 5 2 3 2 2" xfId="31644"/>
    <cellStyle name="Normal 3 4 2 2 5 2 3 2 2 2" xfId="31645"/>
    <cellStyle name="Normal 3 4 2 2 5 2 3 2 3" xfId="31646"/>
    <cellStyle name="Normal 3 4 2 2 5 2 3 3" xfId="31647"/>
    <cellStyle name="Normal 3 4 2 2 5 2 3 3 2" xfId="31648"/>
    <cellStyle name="Normal 3 4 2 2 5 2 3 4" xfId="31649"/>
    <cellStyle name="Normal 3 4 2 2 5 2 4" xfId="31650"/>
    <cellStyle name="Normal 3 4 2 2 5 2 4 2" xfId="31651"/>
    <cellStyle name="Normal 3 4 2 2 5 2 4 2 2" xfId="31652"/>
    <cellStyle name="Normal 3 4 2 2 5 2 4 2 2 2" xfId="31653"/>
    <cellStyle name="Normal 3 4 2 2 5 2 4 2 3" xfId="31654"/>
    <cellStyle name="Normal 3 4 2 2 5 2 4 3" xfId="31655"/>
    <cellStyle name="Normal 3 4 2 2 5 2 4 3 2" xfId="31656"/>
    <cellStyle name="Normal 3 4 2 2 5 2 4 4" xfId="31657"/>
    <cellStyle name="Normal 3 4 2 2 5 2 5" xfId="31658"/>
    <cellStyle name="Normal 3 4 2 2 5 2 5 2" xfId="31659"/>
    <cellStyle name="Normal 3 4 2 2 5 2 5 2 2" xfId="31660"/>
    <cellStyle name="Normal 3 4 2 2 5 2 5 3" xfId="31661"/>
    <cellStyle name="Normal 3 4 2 2 5 2 6" xfId="31662"/>
    <cellStyle name="Normal 3 4 2 2 5 2 6 2" xfId="31663"/>
    <cellStyle name="Normal 3 4 2 2 5 2 7" xfId="31664"/>
    <cellStyle name="Normal 3 4 2 2 5 2 7 2" xfId="31665"/>
    <cellStyle name="Normal 3 4 2 2 5 2 8" xfId="31666"/>
    <cellStyle name="Normal 3 4 2 2 5 3" xfId="31667"/>
    <cellStyle name="Normal 3 4 2 2 5 3 2" xfId="31668"/>
    <cellStyle name="Normal 3 4 2 2 5 3 2 2" xfId="31669"/>
    <cellStyle name="Normal 3 4 2 2 5 3 2 2 2" xfId="31670"/>
    <cellStyle name="Normal 3 4 2 2 5 3 2 2 2 2" xfId="31671"/>
    <cellStyle name="Normal 3 4 2 2 5 3 2 2 3" xfId="31672"/>
    <cellStyle name="Normal 3 4 2 2 5 3 2 3" xfId="31673"/>
    <cellStyle name="Normal 3 4 2 2 5 3 2 3 2" xfId="31674"/>
    <cellStyle name="Normal 3 4 2 2 5 3 2 4" xfId="31675"/>
    <cellStyle name="Normal 3 4 2 2 5 3 3" xfId="31676"/>
    <cellStyle name="Normal 3 4 2 2 5 3 3 2" xfId="31677"/>
    <cellStyle name="Normal 3 4 2 2 5 3 3 2 2" xfId="31678"/>
    <cellStyle name="Normal 3 4 2 2 5 3 3 3" xfId="31679"/>
    <cellStyle name="Normal 3 4 2 2 5 3 4" xfId="31680"/>
    <cellStyle name="Normal 3 4 2 2 5 3 4 2" xfId="31681"/>
    <cellStyle name="Normal 3 4 2 2 5 3 5" xfId="31682"/>
    <cellStyle name="Normal 3 4 2 2 5 4" xfId="31683"/>
    <cellStyle name="Normal 3 4 2 2 5 4 2" xfId="31684"/>
    <cellStyle name="Normal 3 4 2 2 5 4 2 2" xfId="31685"/>
    <cellStyle name="Normal 3 4 2 2 5 4 2 2 2" xfId="31686"/>
    <cellStyle name="Normal 3 4 2 2 5 4 2 3" xfId="31687"/>
    <cellStyle name="Normal 3 4 2 2 5 4 3" xfId="31688"/>
    <cellStyle name="Normal 3 4 2 2 5 4 3 2" xfId="31689"/>
    <cellStyle name="Normal 3 4 2 2 5 4 4" xfId="31690"/>
    <cellStyle name="Normal 3 4 2 2 5 5" xfId="31691"/>
    <cellStyle name="Normal 3 4 2 2 5 5 2" xfId="31692"/>
    <cellStyle name="Normal 3 4 2 2 5 5 2 2" xfId="31693"/>
    <cellStyle name="Normal 3 4 2 2 5 5 2 2 2" xfId="31694"/>
    <cellStyle name="Normal 3 4 2 2 5 5 2 3" xfId="31695"/>
    <cellStyle name="Normal 3 4 2 2 5 5 3" xfId="31696"/>
    <cellStyle name="Normal 3 4 2 2 5 5 3 2" xfId="31697"/>
    <cellStyle name="Normal 3 4 2 2 5 5 4" xfId="31698"/>
    <cellStyle name="Normal 3 4 2 2 5 6" xfId="31699"/>
    <cellStyle name="Normal 3 4 2 2 5 6 2" xfId="31700"/>
    <cellStyle name="Normal 3 4 2 2 5 6 2 2" xfId="31701"/>
    <cellStyle name="Normal 3 4 2 2 5 6 3" xfId="31702"/>
    <cellStyle name="Normal 3 4 2 2 5 7" xfId="31703"/>
    <cellStyle name="Normal 3 4 2 2 5 7 2" xfId="31704"/>
    <cellStyle name="Normal 3 4 2 2 5 8" xfId="31705"/>
    <cellStyle name="Normal 3 4 2 2 5 8 2" xfId="31706"/>
    <cellStyle name="Normal 3 4 2 2 5 9" xfId="31707"/>
    <cellStyle name="Normal 3 4 2 2 6" xfId="31708"/>
    <cellStyle name="Normal 3 4 2 2 6 2" xfId="31709"/>
    <cellStyle name="Normal 3 4 2 2 6 2 2" xfId="31710"/>
    <cellStyle name="Normal 3 4 2 2 6 2 2 2" xfId="31711"/>
    <cellStyle name="Normal 3 4 2 2 6 2 2 2 2" xfId="31712"/>
    <cellStyle name="Normal 3 4 2 2 6 2 2 2 2 2" xfId="31713"/>
    <cellStyle name="Normal 3 4 2 2 6 2 2 2 3" xfId="31714"/>
    <cellStyle name="Normal 3 4 2 2 6 2 2 3" xfId="31715"/>
    <cellStyle name="Normal 3 4 2 2 6 2 2 3 2" xfId="31716"/>
    <cellStyle name="Normal 3 4 2 2 6 2 2 4" xfId="31717"/>
    <cellStyle name="Normal 3 4 2 2 6 2 3" xfId="31718"/>
    <cellStyle name="Normal 3 4 2 2 6 2 3 2" xfId="31719"/>
    <cellStyle name="Normal 3 4 2 2 6 2 3 2 2" xfId="31720"/>
    <cellStyle name="Normal 3 4 2 2 6 2 3 3" xfId="31721"/>
    <cellStyle name="Normal 3 4 2 2 6 2 4" xfId="31722"/>
    <cellStyle name="Normal 3 4 2 2 6 2 4 2" xfId="31723"/>
    <cellStyle name="Normal 3 4 2 2 6 2 5" xfId="31724"/>
    <cellStyle name="Normal 3 4 2 2 6 3" xfId="31725"/>
    <cellStyle name="Normal 3 4 2 2 6 3 2" xfId="31726"/>
    <cellStyle name="Normal 3 4 2 2 6 3 2 2" xfId="31727"/>
    <cellStyle name="Normal 3 4 2 2 6 3 2 2 2" xfId="31728"/>
    <cellStyle name="Normal 3 4 2 2 6 3 2 3" xfId="31729"/>
    <cellStyle name="Normal 3 4 2 2 6 3 3" xfId="31730"/>
    <cellStyle name="Normal 3 4 2 2 6 3 3 2" xfId="31731"/>
    <cellStyle name="Normal 3 4 2 2 6 3 4" xfId="31732"/>
    <cellStyle name="Normal 3 4 2 2 6 4" xfId="31733"/>
    <cellStyle name="Normal 3 4 2 2 6 4 2" xfId="31734"/>
    <cellStyle name="Normal 3 4 2 2 6 4 2 2" xfId="31735"/>
    <cellStyle name="Normal 3 4 2 2 6 4 2 2 2" xfId="31736"/>
    <cellStyle name="Normal 3 4 2 2 6 4 2 3" xfId="31737"/>
    <cellStyle name="Normal 3 4 2 2 6 4 3" xfId="31738"/>
    <cellStyle name="Normal 3 4 2 2 6 4 3 2" xfId="31739"/>
    <cellStyle name="Normal 3 4 2 2 6 4 4" xfId="31740"/>
    <cellStyle name="Normal 3 4 2 2 6 5" xfId="31741"/>
    <cellStyle name="Normal 3 4 2 2 6 5 2" xfId="31742"/>
    <cellStyle name="Normal 3 4 2 2 6 5 2 2" xfId="31743"/>
    <cellStyle name="Normal 3 4 2 2 6 5 3" xfId="31744"/>
    <cellStyle name="Normal 3 4 2 2 6 6" xfId="31745"/>
    <cellStyle name="Normal 3 4 2 2 6 6 2" xfId="31746"/>
    <cellStyle name="Normal 3 4 2 2 6 7" xfId="31747"/>
    <cellStyle name="Normal 3 4 2 2 6 7 2" xfId="31748"/>
    <cellStyle name="Normal 3 4 2 2 6 8" xfId="31749"/>
    <cellStyle name="Normal 3 4 2 2 7" xfId="31750"/>
    <cellStyle name="Normal 3 4 2 2 7 2" xfId="31751"/>
    <cellStyle name="Normal 3 4 2 2 7 2 2" xfId="31752"/>
    <cellStyle name="Normal 3 4 2 2 7 2 2 2" xfId="31753"/>
    <cellStyle name="Normal 3 4 2 2 7 2 2 2 2" xfId="31754"/>
    <cellStyle name="Normal 3 4 2 2 7 2 2 2 2 2" xfId="31755"/>
    <cellStyle name="Normal 3 4 2 2 7 2 2 2 3" xfId="31756"/>
    <cellStyle name="Normal 3 4 2 2 7 2 2 3" xfId="31757"/>
    <cellStyle name="Normal 3 4 2 2 7 2 2 3 2" xfId="31758"/>
    <cellStyle name="Normal 3 4 2 2 7 2 2 4" xfId="31759"/>
    <cellStyle name="Normal 3 4 2 2 7 2 3" xfId="31760"/>
    <cellStyle name="Normal 3 4 2 2 7 2 3 2" xfId="31761"/>
    <cellStyle name="Normal 3 4 2 2 7 2 3 2 2" xfId="31762"/>
    <cellStyle name="Normal 3 4 2 2 7 2 3 3" xfId="31763"/>
    <cellStyle name="Normal 3 4 2 2 7 2 4" xfId="31764"/>
    <cellStyle name="Normal 3 4 2 2 7 2 4 2" xfId="31765"/>
    <cellStyle name="Normal 3 4 2 2 7 2 5" xfId="31766"/>
    <cellStyle name="Normal 3 4 2 2 7 3" xfId="31767"/>
    <cellStyle name="Normal 3 4 2 2 7 3 2" xfId="31768"/>
    <cellStyle name="Normal 3 4 2 2 7 3 2 2" xfId="31769"/>
    <cellStyle name="Normal 3 4 2 2 7 3 2 2 2" xfId="31770"/>
    <cellStyle name="Normal 3 4 2 2 7 3 2 3" xfId="31771"/>
    <cellStyle name="Normal 3 4 2 2 7 3 3" xfId="31772"/>
    <cellStyle name="Normal 3 4 2 2 7 3 3 2" xfId="31773"/>
    <cellStyle name="Normal 3 4 2 2 7 3 4" xfId="31774"/>
    <cellStyle name="Normal 3 4 2 2 7 4" xfId="31775"/>
    <cellStyle name="Normal 3 4 2 2 7 4 2" xfId="31776"/>
    <cellStyle name="Normal 3 4 2 2 7 4 2 2" xfId="31777"/>
    <cellStyle name="Normal 3 4 2 2 7 4 3" xfId="31778"/>
    <cellStyle name="Normal 3 4 2 2 7 5" xfId="31779"/>
    <cellStyle name="Normal 3 4 2 2 7 5 2" xfId="31780"/>
    <cellStyle name="Normal 3 4 2 2 7 6" xfId="31781"/>
    <cellStyle name="Normal 3 4 2 2 8" xfId="31782"/>
    <cellStyle name="Normal 3 4 2 2 8 2" xfId="31783"/>
    <cellStyle name="Normal 3 4 2 2 8 2 2" xfId="31784"/>
    <cellStyle name="Normal 3 4 2 2 8 2 2 2" xfId="31785"/>
    <cellStyle name="Normal 3 4 2 2 8 2 2 2 2" xfId="31786"/>
    <cellStyle name="Normal 3 4 2 2 8 2 2 2 2 2" xfId="31787"/>
    <cellStyle name="Normal 3 4 2 2 8 2 2 2 3" xfId="31788"/>
    <cellStyle name="Normal 3 4 2 2 8 2 2 3" xfId="31789"/>
    <cellStyle name="Normal 3 4 2 2 8 2 2 3 2" xfId="31790"/>
    <cellStyle name="Normal 3 4 2 2 8 2 2 4" xfId="31791"/>
    <cellStyle name="Normal 3 4 2 2 8 2 3" xfId="31792"/>
    <cellStyle name="Normal 3 4 2 2 8 2 3 2" xfId="31793"/>
    <cellStyle name="Normal 3 4 2 2 8 2 3 2 2" xfId="31794"/>
    <cellStyle name="Normal 3 4 2 2 8 2 3 3" xfId="31795"/>
    <cellStyle name="Normal 3 4 2 2 8 2 4" xfId="31796"/>
    <cellStyle name="Normal 3 4 2 2 8 2 4 2" xfId="31797"/>
    <cellStyle name="Normal 3 4 2 2 8 2 5" xfId="31798"/>
    <cellStyle name="Normal 3 4 2 2 8 3" xfId="31799"/>
    <cellStyle name="Normal 3 4 2 2 8 3 2" xfId="31800"/>
    <cellStyle name="Normal 3 4 2 2 8 3 2 2" xfId="31801"/>
    <cellStyle name="Normal 3 4 2 2 8 3 2 2 2" xfId="31802"/>
    <cellStyle name="Normal 3 4 2 2 8 3 2 3" xfId="31803"/>
    <cellStyle name="Normal 3 4 2 2 8 3 3" xfId="31804"/>
    <cellStyle name="Normal 3 4 2 2 8 3 3 2" xfId="31805"/>
    <cellStyle name="Normal 3 4 2 2 8 3 4" xfId="31806"/>
    <cellStyle name="Normal 3 4 2 2 8 4" xfId="31807"/>
    <cellStyle name="Normal 3 4 2 2 8 4 2" xfId="31808"/>
    <cellStyle name="Normal 3 4 2 2 8 4 2 2" xfId="31809"/>
    <cellStyle name="Normal 3 4 2 2 8 4 3" xfId="31810"/>
    <cellStyle name="Normal 3 4 2 2 8 5" xfId="31811"/>
    <cellStyle name="Normal 3 4 2 2 8 5 2" xfId="31812"/>
    <cellStyle name="Normal 3 4 2 2 8 6" xfId="31813"/>
    <cellStyle name="Normal 3 4 2 2 9" xfId="31814"/>
    <cellStyle name="Normal 3 4 2 2 9 2" xfId="31815"/>
    <cellStyle name="Normal 3 4 2 2 9 2 2" xfId="31816"/>
    <cellStyle name="Normal 3 4 2 2 9 2 2 2" xfId="31817"/>
    <cellStyle name="Normal 3 4 2 2 9 2 2 2 2" xfId="31818"/>
    <cellStyle name="Normal 3 4 2 2 9 2 2 3" xfId="31819"/>
    <cellStyle name="Normal 3 4 2 2 9 2 3" xfId="31820"/>
    <cellStyle name="Normal 3 4 2 2 9 2 3 2" xfId="31821"/>
    <cellStyle name="Normal 3 4 2 2 9 2 4" xfId="31822"/>
    <cellStyle name="Normal 3 4 2 2 9 3" xfId="31823"/>
    <cellStyle name="Normal 3 4 2 2 9 3 2" xfId="31824"/>
    <cellStyle name="Normal 3 4 2 2 9 3 2 2" xfId="31825"/>
    <cellStyle name="Normal 3 4 2 2 9 3 3" xfId="31826"/>
    <cellStyle name="Normal 3 4 2 2 9 4" xfId="31827"/>
    <cellStyle name="Normal 3 4 2 2 9 4 2" xfId="31828"/>
    <cellStyle name="Normal 3 4 2 2 9 5" xfId="31829"/>
    <cellStyle name="Normal 3 4 2 2_T-straight with PEDs adjustor" xfId="31830"/>
    <cellStyle name="Normal 3 4 2 3" xfId="31831"/>
    <cellStyle name="Normal 3 4 2 3 10" xfId="31832"/>
    <cellStyle name="Normal 3 4 2 3 11" xfId="31833"/>
    <cellStyle name="Normal 3 4 2 3 2" xfId="31834"/>
    <cellStyle name="Normal 3 4 2 3 2 10" xfId="31835"/>
    <cellStyle name="Normal 3 4 2 3 2 2" xfId="31836"/>
    <cellStyle name="Normal 3 4 2 3 2 2 2" xfId="31837"/>
    <cellStyle name="Normal 3 4 2 3 2 2 2 2" xfId="31838"/>
    <cellStyle name="Normal 3 4 2 3 2 2 2 2 2" xfId="31839"/>
    <cellStyle name="Normal 3 4 2 3 2 2 2 2 2 2" xfId="31840"/>
    <cellStyle name="Normal 3 4 2 3 2 2 2 2 2 2 2" xfId="31841"/>
    <cellStyle name="Normal 3 4 2 3 2 2 2 2 2 3" xfId="31842"/>
    <cellStyle name="Normal 3 4 2 3 2 2 2 2 3" xfId="31843"/>
    <cellStyle name="Normal 3 4 2 3 2 2 2 2 3 2" xfId="31844"/>
    <cellStyle name="Normal 3 4 2 3 2 2 2 2 4" xfId="31845"/>
    <cellStyle name="Normal 3 4 2 3 2 2 2 3" xfId="31846"/>
    <cellStyle name="Normal 3 4 2 3 2 2 2 3 2" xfId="31847"/>
    <cellStyle name="Normal 3 4 2 3 2 2 2 3 2 2" xfId="31848"/>
    <cellStyle name="Normal 3 4 2 3 2 2 2 3 3" xfId="31849"/>
    <cellStyle name="Normal 3 4 2 3 2 2 2 4" xfId="31850"/>
    <cellStyle name="Normal 3 4 2 3 2 2 2 4 2" xfId="31851"/>
    <cellStyle name="Normal 3 4 2 3 2 2 2 5" xfId="31852"/>
    <cellStyle name="Normal 3 4 2 3 2 2 3" xfId="31853"/>
    <cellStyle name="Normal 3 4 2 3 2 2 3 2" xfId="31854"/>
    <cellStyle name="Normal 3 4 2 3 2 2 3 2 2" xfId="31855"/>
    <cellStyle name="Normal 3 4 2 3 2 2 3 2 2 2" xfId="31856"/>
    <cellStyle name="Normal 3 4 2 3 2 2 3 2 3" xfId="31857"/>
    <cellStyle name="Normal 3 4 2 3 2 2 3 3" xfId="31858"/>
    <cellStyle name="Normal 3 4 2 3 2 2 3 3 2" xfId="31859"/>
    <cellStyle name="Normal 3 4 2 3 2 2 3 4" xfId="31860"/>
    <cellStyle name="Normal 3 4 2 3 2 2 4" xfId="31861"/>
    <cellStyle name="Normal 3 4 2 3 2 2 4 2" xfId="31862"/>
    <cellStyle name="Normal 3 4 2 3 2 2 4 2 2" xfId="31863"/>
    <cellStyle name="Normal 3 4 2 3 2 2 4 2 2 2" xfId="31864"/>
    <cellStyle name="Normal 3 4 2 3 2 2 4 2 3" xfId="31865"/>
    <cellStyle name="Normal 3 4 2 3 2 2 4 3" xfId="31866"/>
    <cellStyle name="Normal 3 4 2 3 2 2 4 3 2" xfId="31867"/>
    <cellStyle name="Normal 3 4 2 3 2 2 4 4" xfId="31868"/>
    <cellStyle name="Normal 3 4 2 3 2 2 5" xfId="31869"/>
    <cellStyle name="Normal 3 4 2 3 2 2 5 2" xfId="31870"/>
    <cellStyle name="Normal 3 4 2 3 2 2 5 2 2" xfId="31871"/>
    <cellStyle name="Normal 3 4 2 3 2 2 5 3" xfId="31872"/>
    <cellStyle name="Normal 3 4 2 3 2 2 6" xfId="31873"/>
    <cellStyle name="Normal 3 4 2 3 2 2 6 2" xfId="31874"/>
    <cellStyle name="Normal 3 4 2 3 2 2 7" xfId="31875"/>
    <cellStyle name="Normal 3 4 2 3 2 2 7 2" xfId="31876"/>
    <cellStyle name="Normal 3 4 2 3 2 2 8" xfId="31877"/>
    <cellStyle name="Normal 3 4 2 3 2 3" xfId="31878"/>
    <cellStyle name="Normal 3 4 2 3 2 3 2" xfId="31879"/>
    <cellStyle name="Normal 3 4 2 3 2 3 2 2" xfId="31880"/>
    <cellStyle name="Normal 3 4 2 3 2 3 2 2 2" xfId="31881"/>
    <cellStyle name="Normal 3 4 2 3 2 3 2 2 2 2" xfId="31882"/>
    <cellStyle name="Normal 3 4 2 3 2 3 2 2 3" xfId="31883"/>
    <cellStyle name="Normal 3 4 2 3 2 3 2 3" xfId="31884"/>
    <cellStyle name="Normal 3 4 2 3 2 3 2 3 2" xfId="31885"/>
    <cellStyle name="Normal 3 4 2 3 2 3 2 4" xfId="31886"/>
    <cellStyle name="Normal 3 4 2 3 2 3 3" xfId="31887"/>
    <cellStyle name="Normal 3 4 2 3 2 3 3 2" xfId="31888"/>
    <cellStyle name="Normal 3 4 2 3 2 3 3 2 2" xfId="31889"/>
    <cellStyle name="Normal 3 4 2 3 2 3 3 3" xfId="31890"/>
    <cellStyle name="Normal 3 4 2 3 2 3 4" xfId="31891"/>
    <cellStyle name="Normal 3 4 2 3 2 3 4 2" xfId="31892"/>
    <cellStyle name="Normal 3 4 2 3 2 3 5" xfId="31893"/>
    <cellStyle name="Normal 3 4 2 3 2 4" xfId="31894"/>
    <cellStyle name="Normal 3 4 2 3 2 4 2" xfId="31895"/>
    <cellStyle name="Normal 3 4 2 3 2 4 2 2" xfId="31896"/>
    <cellStyle name="Normal 3 4 2 3 2 4 2 2 2" xfId="31897"/>
    <cellStyle name="Normal 3 4 2 3 2 4 2 3" xfId="31898"/>
    <cellStyle name="Normal 3 4 2 3 2 4 3" xfId="31899"/>
    <cellStyle name="Normal 3 4 2 3 2 4 3 2" xfId="31900"/>
    <cellStyle name="Normal 3 4 2 3 2 4 4" xfId="31901"/>
    <cellStyle name="Normal 3 4 2 3 2 5" xfId="31902"/>
    <cellStyle name="Normal 3 4 2 3 2 5 2" xfId="31903"/>
    <cellStyle name="Normal 3 4 2 3 2 5 2 2" xfId="31904"/>
    <cellStyle name="Normal 3 4 2 3 2 5 2 2 2" xfId="31905"/>
    <cellStyle name="Normal 3 4 2 3 2 5 2 3" xfId="31906"/>
    <cellStyle name="Normal 3 4 2 3 2 5 3" xfId="31907"/>
    <cellStyle name="Normal 3 4 2 3 2 5 3 2" xfId="31908"/>
    <cellStyle name="Normal 3 4 2 3 2 5 4" xfId="31909"/>
    <cellStyle name="Normal 3 4 2 3 2 6" xfId="31910"/>
    <cellStyle name="Normal 3 4 2 3 2 6 2" xfId="31911"/>
    <cellStyle name="Normal 3 4 2 3 2 6 2 2" xfId="31912"/>
    <cellStyle name="Normal 3 4 2 3 2 6 3" xfId="31913"/>
    <cellStyle name="Normal 3 4 2 3 2 7" xfId="31914"/>
    <cellStyle name="Normal 3 4 2 3 2 7 2" xfId="31915"/>
    <cellStyle name="Normal 3 4 2 3 2 8" xfId="31916"/>
    <cellStyle name="Normal 3 4 2 3 2 8 2" xfId="31917"/>
    <cellStyle name="Normal 3 4 2 3 2 9" xfId="31918"/>
    <cellStyle name="Normal 3 4 2 3 3" xfId="31919"/>
    <cellStyle name="Normal 3 4 2 3 3 2" xfId="31920"/>
    <cellStyle name="Normal 3 4 2 3 3 2 2" xfId="31921"/>
    <cellStyle name="Normal 3 4 2 3 3 2 2 2" xfId="31922"/>
    <cellStyle name="Normal 3 4 2 3 3 2 2 2 2" xfId="31923"/>
    <cellStyle name="Normal 3 4 2 3 3 2 2 2 2 2" xfId="31924"/>
    <cellStyle name="Normal 3 4 2 3 3 2 2 2 3" xfId="31925"/>
    <cellStyle name="Normal 3 4 2 3 3 2 2 3" xfId="31926"/>
    <cellStyle name="Normal 3 4 2 3 3 2 2 3 2" xfId="31927"/>
    <cellStyle name="Normal 3 4 2 3 3 2 2 4" xfId="31928"/>
    <cellStyle name="Normal 3 4 2 3 3 2 3" xfId="31929"/>
    <cellStyle name="Normal 3 4 2 3 3 2 3 2" xfId="31930"/>
    <cellStyle name="Normal 3 4 2 3 3 2 3 2 2" xfId="31931"/>
    <cellStyle name="Normal 3 4 2 3 3 2 3 3" xfId="31932"/>
    <cellStyle name="Normal 3 4 2 3 3 2 4" xfId="31933"/>
    <cellStyle name="Normal 3 4 2 3 3 2 4 2" xfId="31934"/>
    <cellStyle name="Normal 3 4 2 3 3 2 5" xfId="31935"/>
    <cellStyle name="Normal 3 4 2 3 3 3" xfId="31936"/>
    <cellStyle name="Normal 3 4 2 3 3 3 2" xfId="31937"/>
    <cellStyle name="Normal 3 4 2 3 3 3 2 2" xfId="31938"/>
    <cellStyle name="Normal 3 4 2 3 3 3 2 2 2" xfId="31939"/>
    <cellStyle name="Normal 3 4 2 3 3 3 2 3" xfId="31940"/>
    <cellStyle name="Normal 3 4 2 3 3 3 3" xfId="31941"/>
    <cellStyle name="Normal 3 4 2 3 3 3 3 2" xfId="31942"/>
    <cellStyle name="Normal 3 4 2 3 3 3 4" xfId="31943"/>
    <cellStyle name="Normal 3 4 2 3 3 4" xfId="31944"/>
    <cellStyle name="Normal 3 4 2 3 3 4 2" xfId="31945"/>
    <cellStyle name="Normal 3 4 2 3 3 4 2 2" xfId="31946"/>
    <cellStyle name="Normal 3 4 2 3 3 4 2 2 2" xfId="31947"/>
    <cellStyle name="Normal 3 4 2 3 3 4 2 3" xfId="31948"/>
    <cellStyle name="Normal 3 4 2 3 3 4 3" xfId="31949"/>
    <cellStyle name="Normal 3 4 2 3 3 4 3 2" xfId="31950"/>
    <cellStyle name="Normal 3 4 2 3 3 4 4" xfId="31951"/>
    <cellStyle name="Normal 3 4 2 3 3 5" xfId="31952"/>
    <cellStyle name="Normal 3 4 2 3 3 5 2" xfId="31953"/>
    <cellStyle name="Normal 3 4 2 3 3 5 2 2" xfId="31954"/>
    <cellStyle name="Normal 3 4 2 3 3 5 3" xfId="31955"/>
    <cellStyle name="Normal 3 4 2 3 3 6" xfId="31956"/>
    <cellStyle name="Normal 3 4 2 3 3 6 2" xfId="31957"/>
    <cellStyle name="Normal 3 4 2 3 3 7" xfId="31958"/>
    <cellStyle name="Normal 3 4 2 3 3 7 2" xfId="31959"/>
    <cellStyle name="Normal 3 4 2 3 3 8" xfId="31960"/>
    <cellStyle name="Normal 3 4 2 3 4" xfId="31961"/>
    <cellStyle name="Normal 3 4 2 3 4 2" xfId="31962"/>
    <cellStyle name="Normal 3 4 2 3 4 2 2" xfId="31963"/>
    <cellStyle name="Normal 3 4 2 3 4 2 2 2" xfId="31964"/>
    <cellStyle name="Normal 3 4 2 3 4 2 2 2 2" xfId="31965"/>
    <cellStyle name="Normal 3 4 2 3 4 2 2 3" xfId="31966"/>
    <cellStyle name="Normal 3 4 2 3 4 2 3" xfId="31967"/>
    <cellStyle name="Normal 3 4 2 3 4 2 3 2" xfId="31968"/>
    <cellStyle name="Normal 3 4 2 3 4 2 4" xfId="31969"/>
    <cellStyle name="Normal 3 4 2 3 4 3" xfId="31970"/>
    <cellStyle name="Normal 3 4 2 3 4 3 2" xfId="31971"/>
    <cellStyle name="Normal 3 4 2 3 4 3 2 2" xfId="31972"/>
    <cellStyle name="Normal 3 4 2 3 4 3 3" xfId="31973"/>
    <cellStyle name="Normal 3 4 2 3 4 4" xfId="31974"/>
    <cellStyle name="Normal 3 4 2 3 4 4 2" xfId="31975"/>
    <cellStyle name="Normal 3 4 2 3 4 5" xfId="31976"/>
    <cellStyle name="Normal 3 4 2 3 5" xfId="31977"/>
    <cellStyle name="Normal 3 4 2 3 5 2" xfId="31978"/>
    <cellStyle name="Normal 3 4 2 3 5 2 2" xfId="31979"/>
    <cellStyle name="Normal 3 4 2 3 5 2 2 2" xfId="31980"/>
    <cellStyle name="Normal 3 4 2 3 5 2 3" xfId="31981"/>
    <cellStyle name="Normal 3 4 2 3 5 3" xfId="31982"/>
    <cellStyle name="Normal 3 4 2 3 5 3 2" xfId="31983"/>
    <cellStyle name="Normal 3 4 2 3 5 4" xfId="31984"/>
    <cellStyle name="Normal 3 4 2 3 6" xfId="31985"/>
    <cellStyle name="Normal 3 4 2 3 6 2" xfId="31986"/>
    <cellStyle name="Normal 3 4 2 3 6 2 2" xfId="31987"/>
    <cellStyle name="Normal 3 4 2 3 6 2 2 2" xfId="31988"/>
    <cellStyle name="Normal 3 4 2 3 6 2 3" xfId="31989"/>
    <cellStyle name="Normal 3 4 2 3 6 3" xfId="31990"/>
    <cellStyle name="Normal 3 4 2 3 6 3 2" xfId="31991"/>
    <cellStyle name="Normal 3 4 2 3 6 4" xfId="31992"/>
    <cellStyle name="Normal 3 4 2 3 7" xfId="31993"/>
    <cellStyle name="Normal 3 4 2 3 7 2" xfId="31994"/>
    <cellStyle name="Normal 3 4 2 3 7 2 2" xfId="31995"/>
    <cellStyle name="Normal 3 4 2 3 7 3" xfId="31996"/>
    <cellStyle name="Normal 3 4 2 3 8" xfId="31997"/>
    <cellStyle name="Normal 3 4 2 3 8 2" xfId="31998"/>
    <cellStyle name="Normal 3 4 2 3 9" xfId="31999"/>
    <cellStyle name="Normal 3 4 2 3 9 2" xfId="32000"/>
    <cellStyle name="Normal 3 4 2 4" xfId="32001"/>
    <cellStyle name="Normal 3 4 2 4 10" xfId="32002"/>
    <cellStyle name="Normal 3 4 2 4 11" xfId="32003"/>
    <cellStyle name="Normal 3 4 2 4 2" xfId="32004"/>
    <cellStyle name="Normal 3 4 2 4 2 10" xfId="32005"/>
    <cellStyle name="Normal 3 4 2 4 2 2" xfId="32006"/>
    <cellStyle name="Normal 3 4 2 4 2 2 2" xfId="32007"/>
    <cellStyle name="Normal 3 4 2 4 2 2 2 2" xfId="32008"/>
    <cellStyle name="Normal 3 4 2 4 2 2 2 2 2" xfId="32009"/>
    <cellStyle name="Normal 3 4 2 4 2 2 2 2 2 2" xfId="32010"/>
    <cellStyle name="Normal 3 4 2 4 2 2 2 2 2 2 2" xfId="32011"/>
    <cellStyle name="Normal 3 4 2 4 2 2 2 2 2 3" xfId="32012"/>
    <cellStyle name="Normal 3 4 2 4 2 2 2 2 3" xfId="32013"/>
    <cellStyle name="Normal 3 4 2 4 2 2 2 2 3 2" xfId="32014"/>
    <cellStyle name="Normal 3 4 2 4 2 2 2 2 4" xfId="32015"/>
    <cellStyle name="Normal 3 4 2 4 2 2 2 3" xfId="32016"/>
    <cellStyle name="Normal 3 4 2 4 2 2 2 3 2" xfId="32017"/>
    <cellStyle name="Normal 3 4 2 4 2 2 2 3 2 2" xfId="32018"/>
    <cellStyle name="Normal 3 4 2 4 2 2 2 3 3" xfId="32019"/>
    <cellStyle name="Normal 3 4 2 4 2 2 2 4" xfId="32020"/>
    <cellStyle name="Normal 3 4 2 4 2 2 2 4 2" xfId="32021"/>
    <cellStyle name="Normal 3 4 2 4 2 2 2 5" xfId="32022"/>
    <cellStyle name="Normal 3 4 2 4 2 2 3" xfId="32023"/>
    <cellStyle name="Normal 3 4 2 4 2 2 3 2" xfId="32024"/>
    <cellStyle name="Normal 3 4 2 4 2 2 3 2 2" xfId="32025"/>
    <cellStyle name="Normal 3 4 2 4 2 2 3 2 2 2" xfId="32026"/>
    <cellStyle name="Normal 3 4 2 4 2 2 3 2 3" xfId="32027"/>
    <cellStyle name="Normal 3 4 2 4 2 2 3 3" xfId="32028"/>
    <cellStyle name="Normal 3 4 2 4 2 2 3 3 2" xfId="32029"/>
    <cellStyle name="Normal 3 4 2 4 2 2 3 4" xfId="32030"/>
    <cellStyle name="Normal 3 4 2 4 2 2 4" xfId="32031"/>
    <cellStyle name="Normal 3 4 2 4 2 2 4 2" xfId="32032"/>
    <cellStyle name="Normal 3 4 2 4 2 2 4 2 2" xfId="32033"/>
    <cellStyle name="Normal 3 4 2 4 2 2 4 2 2 2" xfId="32034"/>
    <cellStyle name="Normal 3 4 2 4 2 2 4 2 3" xfId="32035"/>
    <cellStyle name="Normal 3 4 2 4 2 2 4 3" xfId="32036"/>
    <cellStyle name="Normal 3 4 2 4 2 2 4 3 2" xfId="32037"/>
    <cellStyle name="Normal 3 4 2 4 2 2 4 4" xfId="32038"/>
    <cellStyle name="Normal 3 4 2 4 2 2 5" xfId="32039"/>
    <cellStyle name="Normal 3 4 2 4 2 2 5 2" xfId="32040"/>
    <cellStyle name="Normal 3 4 2 4 2 2 5 2 2" xfId="32041"/>
    <cellStyle name="Normal 3 4 2 4 2 2 5 3" xfId="32042"/>
    <cellStyle name="Normal 3 4 2 4 2 2 6" xfId="32043"/>
    <cellStyle name="Normal 3 4 2 4 2 2 6 2" xfId="32044"/>
    <cellStyle name="Normal 3 4 2 4 2 2 7" xfId="32045"/>
    <cellStyle name="Normal 3 4 2 4 2 2 7 2" xfId="32046"/>
    <cellStyle name="Normal 3 4 2 4 2 2 8" xfId="32047"/>
    <cellStyle name="Normal 3 4 2 4 2 3" xfId="32048"/>
    <cellStyle name="Normal 3 4 2 4 2 3 2" xfId="32049"/>
    <cellStyle name="Normal 3 4 2 4 2 3 2 2" xfId="32050"/>
    <cellStyle name="Normal 3 4 2 4 2 3 2 2 2" xfId="32051"/>
    <cellStyle name="Normal 3 4 2 4 2 3 2 2 2 2" xfId="32052"/>
    <cellStyle name="Normal 3 4 2 4 2 3 2 2 3" xfId="32053"/>
    <cellStyle name="Normal 3 4 2 4 2 3 2 3" xfId="32054"/>
    <cellStyle name="Normal 3 4 2 4 2 3 2 3 2" xfId="32055"/>
    <cellStyle name="Normal 3 4 2 4 2 3 2 4" xfId="32056"/>
    <cellStyle name="Normal 3 4 2 4 2 3 3" xfId="32057"/>
    <cellStyle name="Normal 3 4 2 4 2 3 3 2" xfId="32058"/>
    <cellStyle name="Normal 3 4 2 4 2 3 3 2 2" xfId="32059"/>
    <cellStyle name="Normal 3 4 2 4 2 3 3 3" xfId="32060"/>
    <cellStyle name="Normal 3 4 2 4 2 3 4" xfId="32061"/>
    <cellStyle name="Normal 3 4 2 4 2 3 4 2" xfId="32062"/>
    <cellStyle name="Normal 3 4 2 4 2 3 5" xfId="32063"/>
    <cellStyle name="Normal 3 4 2 4 2 4" xfId="32064"/>
    <cellStyle name="Normal 3 4 2 4 2 4 2" xfId="32065"/>
    <cellStyle name="Normal 3 4 2 4 2 4 2 2" xfId="32066"/>
    <cellStyle name="Normal 3 4 2 4 2 4 2 2 2" xfId="32067"/>
    <cellStyle name="Normal 3 4 2 4 2 4 2 3" xfId="32068"/>
    <cellStyle name="Normal 3 4 2 4 2 4 3" xfId="32069"/>
    <cellStyle name="Normal 3 4 2 4 2 4 3 2" xfId="32070"/>
    <cellStyle name="Normal 3 4 2 4 2 4 4" xfId="32071"/>
    <cellStyle name="Normal 3 4 2 4 2 5" xfId="32072"/>
    <cellStyle name="Normal 3 4 2 4 2 5 2" xfId="32073"/>
    <cellStyle name="Normal 3 4 2 4 2 5 2 2" xfId="32074"/>
    <cellStyle name="Normal 3 4 2 4 2 5 2 2 2" xfId="32075"/>
    <cellStyle name="Normal 3 4 2 4 2 5 2 3" xfId="32076"/>
    <cellStyle name="Normal 3 4 2 4 2 5 3" xfId="32077"/>
    <cellStyle name="Normal 3 4 2 4 2 5 3 2" xfId="32078"/>
    <cellStyle name="Normal 3 4 2 4 2 5 4" xfId="32079"/>
    <cellStyle name="Normal 3 4 2 4 2 6" xfId="32080"/>
    <cellStyle name="Normal 3 4 2 4 2 6 2" xfId="32081"/>
    <cellStyle name="Normal 3 4 2 4 2 6 2 2" xfId="32082"/>
    <cellStyle name="Normal 3 4 2 4 2 6 3" xfId="32083"/>
    <cellStyle name="Normal 3 4 2 4 2 7" xfId="32084"/>
    <cellStyle name="Normal 3 4 2 4 2 7 2" xfId="32085"/>
    <cellStyle name="Normal 3 4 2 4 2 8" xfId="32086"/>
    <cellStyle name="Normal 3 4 2 4 2 8 2" xfId="32087"/>
    <cellStyle name="Normal 3 4 2 4 2 9" xfId="32088"/>
    <cellStyle name="Normal 3 4 2 4 3" xfId="32089"/>
    <cellStyle name="Normal 3 4 2 4 3 2" xfId="32090"/>
    <cellStyle name="Normal 3 4 2 4 3 2 2" xfId="32091"/>
    <cellStyle name="Normal 3 4 2 4 3 2 2 2" xfId="32092"/>
    <cellStyle name="Normal 3 4 2 4 3 2 2 2 2" xfId="32093"/>
    <cellStyle name="Normal 3 4 2 4 3 2 2 2 2 2" xfId="32094"/>
    <cellStyle name="Normal 3 4 2 4 3 2 2 2 3" xfId="32095"/>
    <cellStyle name="Normal 3 4 2 4 3 2 2 3" xfId="32096"/>
    <cellStyle name="Normal 3 4 2 4 3 2 2 3 2" xfId="32097"/>
    <cellStyle name="Normal 3 4 2 4 3 2 2 4" xfId="32098"/>
    <cellStyle name="Normal 3 4 2 4 3 2 3" xfId="32099"/>
    <cellStyle name="Normal 3 4 2 4 3 2 3 2" xfId="32100"/>
    <cellStyle name="Normal 3 4 2 4 3 2 3 2 2" xfId="32101"/>
    <cellStyle name="Normal 3 4 2 4 3 2 3 3" xfId="32102"/>
    <cellStyle name="Normal 3 4 2 4 3 2 4" xfId="32103"/>
    <cellStyle name="Normal 3 4 2 4 3 2 4 2" xfId="32104"/>
    <cellStyle name="Normal 3 4 2 4 3 2 5" xfId="32105"/>
    <cellStyle name="Normal 3 4 2 4 3 3" xfId="32106"/>
    <cellStyle name="Normal 3 4 2 4 3 3 2" xfId="32107"/>
    <cellStyle name="Normal 3 4 2 4 3 3 2 2" xfId="32108"/>
    <cellStyle name="Normal 3 4 2 4 3 3 2 2 2" xfId="32109"/>
    <cellStyle name="Normal 3 4 2 4 3 3 2 3" xfId="32110"/>
    <cellStyle name="Normal 3 4 2 4 3 3 3" xfId="32111"/>
    <cellStyle name="Normal 3 4 2 4 3 3 3 2" xfId="32112"/>
    <cellStyle name="Normal 3 4 2 4 3 3 4" xfId="32113"/>
    <cellStyle name="Normal 3 4 2 4 3 4" xfId="32114"/>
    <cellStyle name="Normal 3 4 2 4 3 4 2" xfId="32115"/>
    <cellStyle name="Normal 3 4 2 4 3 4 2 2" xfId="32116"/>
    <cellStyle name="Normal 3 4 2 4 3 4 2 2 2" xfId="32117"/>
    <cellStyle name="Normal 3 4 2 4 3 4 2 3" xfId="32118"/>
    <cellStyle name="Normal 3 4 2 4 3 4 3" xfId="32119"/>
    <cellStyle name="Normal 3 4 2 4 3 4 3 2" xfId="32120"/>
    <cellStyle name="Normal 3 4 2 4 3 4 4" xfId="32121"/>
    <cellStyle name="Normal 3 4 2 4 3 5" xfId="32122"/>
    <cellStyle name="Normal 3 4 2 4 3 5 2" xfId="32123"/>
    <cellStyle name="Normal 3 4 2 4 3 5 2 2" xfId="32124"/>
    <cellStyle name="Normal 3 4 2 4 3 5 3" xfId="32125"/>
    <cellStyle name="Normal 3 4 2 4 3 6" xfId="32126"/>
    <cellStyle name="Normal 3 4 2 4 3 6 2" xfId="32127"/>
    <cellStyle name="Normal 3 4 2 4 3 7" xfId="32128"/>
    <cellStyle name="Normal 3 4 2 4 3 7 2" xfId="32129"/>
    <cellStyle name="Normal 3 4 2 4 3 8" xfId="32130"/>
    <cellStyle name="Normal 3 4 2 4 4" xfId="32131"/>
    <cellStyle name="Normal 3 4 2 4 4 2" xfId="32132"/>
    <cellStyle name="Normal 3 4 2 4 4 2 2" xfId="32133"/>
    <cellStyle name="Normal 3 4 2 4 4 2 2 2" xfId="32134"/>
    <cellStyle name="Normal 3 4 2 4 4 2 2 2 2" xfId="32135"/>
    <cellStyle name="Normal 3 4 2 4 4 2 2 3" xfId="32136"/>
    <cellStyle name="Normal 3 4 2 4 4 2 3" xfId="32137"/>
    <cellStyle name="Normal 3 4 2 4 4 2 3 2" xfId="32138"/>
    <cellStyle name="Normal 3 4 2 4 4 2 4" xfId="32139"/>
    <cellStyle name="Normal 3 4 2 4 4 3" xfId="32140"/>
    <cellStyle name="Normal 3 4 2 4 4 3 2" xfId="32141"/>
    <cellStyle name="Normal 3 4 2 4 4 3 2 2" xfId="32142"/>
    <cellStyle name="Normal 3 4 2 4 4 3 3" xfId="32143"/>
    <cellStyle name="Normal 3 4 2 4 4 4" xfId="32144"/>
    <cellStyle name="Normal 3 4 2 4 4 4 2" xfId="32145"/>
    <cellStyle name="Normal 3 4 2 4 4 5" xfId="32146"/>
    <cellStyle name="Normal 3 4 2 4 5" xfId="32147"/>
    <cellStyle name="Normal 3 4 2 4 5 2" xfId="32148"/>
    <cellStyle name="Normal 3 4 2 4 5 2 2" xfId="32149"/>
    <cellStyle name="Normal 3 4 2 4 5 2 2 2" xfId="32150"/>
    <cellStyle name="Normal 3 4 2 4 5 2 3" xfId="32151"/>
    <cellStyle name="Normal 3 4 2 4 5 3" xfId="32152"/>
    <cellStyle name="Normal 3 4 2 4 5 3 2" xfId="32153"/>
    <cellStyle name="Normal 3 4 2 4 5 4" xfId="32154"/>
    <cellStyle name="Normal 3 4 2 4 6" xfId="32155"/>
    <cellStyle name="Normal 3 4 2 4 6 2" xfId="32156"/>
    <cellStyle name="Normal 3 4 2 4 6 2 2" xfId="32157"/>
    <cellStyle name="Normal 3 4 2 4 6 2 2 2" xfId="32158"/>
    <cellStyle name="Normal 3 4 2 4 6 2 3" xfId="32159"/>
    <cellStyle name="Normal 3 4 2 4 6 3" xfId="32160"/>
    <cellStyle name="Normal 3 4 2 4 6 3 2" xfId="32161"/>
    <cellStyle name="Normal 3 4 2 4 6 4" xfId="32162"/>
    <cellStyle name="Normal 3 4 2 4 7" xfId="32163"/>
    <cellStyle name="Normal 3 4 2 4 7 2" xfId="32164"/>
    <cellStyle name="Normal 3 4 2 4 7 2 2" xfId="32165"/>
    <cellStyle name="Normal 3 4 2 4 7 3" xfId="32166"/>
    <cellStyle name="Normal 3 4 2 4 8" xfId="32167"/>
    <cellStyle name="Normal 3 4 2 4 8 2" xfId="32168"/>
    <cellStyle name="Normal 3 4 2 4 9" xfId="32169"/>
    <cellStyle name="Normal 3 4 2 4 9 2" xfId="32170"/>
    <cellStyle name="Normal 3 4 2 5" xfId="32171"/>
    <cellStyle name="Normal 3 4 2 5 10" xfId="32172"/>
    <cellStyle name="Normal 3 4 2 5 11" xfId="32173"/>
    <cellStyle name="Normal 3 4 2 5 2" xfId="32174"/>
    <cellStyle name="Normal 3 4 2 5 2 2" xfId="32175"/>
    <cellStyle name="Normal 3 4 2 5 2 2 2" xfId="32176"/>
    <cellStyle name="Normal 3 4 2 5 2 2 2 2" xfId="32177"/>
    <cellStyle name="Normal 3 4 2 5 2 2 2 2 2" xfId="32178"/>
    <cellStyle name="Normal 3 4 2 5 2 2 2 2 2 2" xfId="32179"/>
    <cellStyle name="Normal 3 4 2 5 2 2 2 2 2 2 2" xfId="32180"/>
    <cellStyle name="Normal 3 4 2 5 2 2 2 2 2 3" xfId="32181"/>
    <cellStyle name="Normal 3 4 2 5 2 2 2 2 3" xfId="32182"/>
    <cellStyle name="Normal 3 4 2 5 2 2 2 2 3 2" xfId="32183"/>
    <cellStyle name="Normal 3 4 2 5 2 2 2 2 4" xfId="32184"/>
    <cellStyle name="Normal 3 4 2 5 2 2 2 3" xfId="32185"/>
    <cellStyle name="Normal 3 4 2 5 2 2 2 3 2" xfId="32186"/>
    <cellStyle name="Normal 3 4 2 5 2 2 2 3 2 2" xfId="32187"/>
    <cellStyle name="Normal 3 4 2 5 2 2 2 3 3" xfId="32188"/>
    <cellStyle name="Normal 3 4 2 5 2 2 2 4" xfId="32189"/>
    <cellStyle name="Normal 3 4 2 5 2 2 2 4 2" xfId="32190"/>
    <cellStyle name="Normal 3 4 2 5 2 2 2 5" xfId="32191"/>
    <cellStyle name="Normal 3 4 2 5 2 2 3" xfId="32192"/>
    <cellStyle name="Normal 3 4 2 5 2 2 3 2" xfId="32193"/>
    <cellStyle name="Normal 3 4 2 5 2 2 3 2 2" xfId="32194"/>
    <cellStyle name="Normal 3 4 2 5 2 2 3 2 2 2" xfId="32195"/>
    <cellStyle name="Normal 3 4 2 5 2 2 3 2 3" xfId="32196"/>
    <cellStyle name="Normal 3 4 2 5 2 2 3 3" xfId="32197"/>
    <cellStyle name="Normal 3 4 2 5 2 2 3 3 2" xfId="32198"/>
    <cellStyle name="Normal 3 4 2 5 2 2 3 4" xfId="32199"/>
    <cellStyle name="Normal 3 4 2 5 2 2 4" xfId="32200"/>
    <cellStyle name="Normal 3 4 2 5 2 2 4 2" xfId="32201"/>
    <cellStyle name="Normal 3 4 2 5 2 2 4 2 2" xfId="32202"/>
    <cellStyle name="Normal 3 4 2 5 2 2 4 2 2 2" xfId="32203"/>
    <cellStyle name="Normal 3 4 2 5 2 2 4 2 3" xfId="32204"/>
    <cellStyle name="Normal 3 4 2 5 2 2 4 3" xfId="32205"/>
    <cellStyle name="Normal 3 4 2 5 2 2 4 3 2" xfId="32206"/>
    <cellStyle name="Normal 3 4 2 5 2 2 4 4" xfId="32207"/>
    <cellStyle name="Normal 3 4 2 5 2 2 5" xfId="32208"/>
    <cellStyle name="Normal 3 4 2 5 2 2 5 2" xfId="32209"/>
    <cellStyle name="Normal 3 4 2 5 2 2 5 2 2" xfId="32210"/>
    <cellStyle name="Normal 3 4 2 5 2 2 5 3" xfId="32211"/>
    <cellStyle name="Normal 3 4 2 5 2 2 6" xfId="32212"/>
    <cellStyle name="Normal 3 4 2 5 2 2 6 2" xfId="32213"/>
    <cellStyle name="Normal 3 4 2 5 2 2 7" xfId="32214"/>
    <cellStyle name="Normal 3 4 2 5 2 2 7 2" xfId="32215"/>
    <cellStyle name="Normal 3 4 2 5 2 2 8" xfId="32216"/>
    <cellStyle name="Normal 3 4 2 5 2 3" xfId="32217"/>
    <cellStyle name="Normal 3 4 2 5 2 3 2" xfId="32218"/>
    <cellStyle name="Normal 3 4 2 5 2 3 2 2" xfId="32219"/>
    <cellStyle name="Normal 3 4 2 5 2 3 2 2 2" xfId="32220"/>
    <cellStyle name="Normal 3 4 2 5 2 3 2 2 2 2" xfId="32221"/>
    <cellStyle name="Normal 3 4 2 5 2 3 2 2 3" xfId="32222"/>
    <cellStyle name="Normal 3 4 2 5 2 3 2 3" xfId="32223"/>
    <cellStyle name="Normal 3 4 2 5 2 3 2 3 2" xfId="32224"/>
    <cellStyle name="Normal 3 4 2 5 2 3 2 4" xfId="32225"/>
    <cellStyle name="Normal 3 4 2 5 2 3 3" xfId="32226"/>
    <cellStyle name="Normal 3 4 2 5 2 3 3 2" xfId="32227"/>
    <cellStyle name="Normal 3 4 2 5 2 3 3 2 2" xfId="32228"/>
    <cellStyle name="Normal 3 4 2 5 2 3 3 3" xfId="32229"/>
    <cellStyle name="Normal 3 4 2 5 2 3 4" xfId="32230"/>
    <cellStyle name="Normal 3 4 2 5 2 3 4 2" xfId="32231"/>
    <cellStyle name="Normal 3 4 2 5 2 3 5" xfId="32232"/>
    <cellStyle name="Normal 3 4 2 5 2 4" xfId="32233"/>
    <cellStyle name="Normal 3 4 2 5 2 4 2" xfId="32234"/>
    <cellStyle name="Normal 3 4 2 5 2 4 2 2" xfId="32235"/>
    <cellStyle name="Normal 3 4 2 5 2 4 2 2 2" xfId="32236"/>
    <cellStyle name="Normal 3 4 2 5 2 4 2 3" xfId="32237"/>
    <cellStyle name="Normal 3 4 2 5 2 4 3" xfId="32238"/>
    <cellStyle name="Normal 3 4 2 5 2 4 3 2" xfId="32239"/>
    <cellStyle name="Normal 3 4 2 5 2 4 4" xfId="32240"/>
    <cellStyle name="Normal 3 4 2 5 2 5" xfId="32241"/>
    <cellStyle name="Normal 3 4 2 5 2 5 2" xfId="32242"/>
    <cellStyle name="Normal 3 4 2 5 2 5 2 2" xfId="32243"/>
    <cellStyle name="Normal 3 4 2 5 2 5 2 2 2" xfId="32244"/>
    <cellStyle name="Normal 3 4 2 5 2 5 2 3" xfId="32245"/>
    <cellStyle name="Normal 3 4 2 5 2 5 3" xfId="32246"/>
    <cellStyle name="Normal 3 4 2 5 2 5 3 2" xfId="32247"/>
    <cellStyle name="Normal 3 4 2 5 2 5 4" xfId="32248"/>
    <cellStyle name="Normal 3 4 2 5 2 6" xfId="32249"/>
    <cellStyle name="Normal 3 4 2 5 2 6 2" xfId="32250"/>
    <cellStyle name="Normal 3 4 2 5 2 6 2 2" xfId="32251"/>
    <cellStyle name="Normal 3 4 2 5 2 6 3" xfId="32252"/>
    <cellStyle name="Normal 3 4 2 5 2 7" xfId="32253"/>
    <cellStyle name="Normal 3 4 2 5 2 7 2" xfId="32254"/>
    <cellStyle name="Normal 3 4 2 5 2 8" xfId="32255"/>
    <cellStyle name="Normal 3 4 2 5 2 8 2" xfId="32256"/>
    <cellStyle name="Normal 3 4 2 5 2 9" xfId="32257"/>
    <cellStyle name="Normal 3 4 2 5 3" xfId="32258"/>
    <cellStyle name="Normal 3 4 2 5 3 2" xfId="32259"/>
    <cellStyle name="Normal 3 4 2 5 3 2 2" xfId="32260"/>
    <cellStyle name="Normal 3 4 2 5 3 2 2 2" xfId="32261"/>
    <cellStyle name="Normal 3 4 2 5 3 2 2 2 2" xfId="32262"/>
    <cellStyle name="Normal 3 4 2 5 3 2 2 2 2 2" xfId="32263"/>
    <cellStyle name="Normal 3 4 2 5 3 2 2 2 3" xfId="32264"/>
    <cellStyle name="Normal 3 4 2 5 3 2 2 3" xfId="32265"/>
    <cellStyle name="Normal 3 4 2 5 3 2 2 3 2" xfId="32266"/>
    <cellStyle name="Normal 3 4 2 5 3 2 2 4" xfId="32267"/>
    <cellStyle name="Normal 3 4 2 5 3 2 3" xfId="32268"/>
    <cellStyle name="Normal 3 4 2 5 3 2 3 2" xfId="32269"/>
    <cellStyle name="Normal 3 4 2 5 3 2 3 2 2" xfId="32270"/>
    <cellStyle name="Normal 3 4 2 5 3 2 3 3" xfId="32271"/>
    <cellStyle name="Normal 3 4 2 5 3 2 4" xfId="32272"/>
    <cellStyle name="Normal 3 4 2 5 3 2 4 2" xfId="32273"/>
    <cellStyle name="Normal 3 4 2 5 3 2 5" xfId="32274"/>
    <cellStyle name="Normal 3 4 2 5 3 3" xfId="32275"/>
    <cellStyle name="Normal 3 4 2 5 3 3 2" xfId="32276"/>
    <cellStyle name="Normal 3 4 2 5 3 3 2 2" xfId="32277"/>
    <cellStyle name="Normal 3 4 2 5 3 3 2 2 2" xfId="32278"/>
    <cellStyle name="Normal 3 4 2 5 3 3 2 3" xfId="32279"/>
    <cellStyle name="Normal 3 4 2 5 3 3 3" xfId="32280"/>
    <cellStyle name="Normal 3 4 2 5 3 3 3 2" xfId="32281"/>
    <cellStyle name="Normal 3 4 2 5 3 3 4" xfId="32282"/>
    <cellStyle name="Normal 3 4 2 5 3 4" xfId="32283"/>
    <cellStyle name="Normal 3 4 2 5 3 4 2" xfId="32284"/>
    <cellStyle name="Normal 3 4 2 5 3 4 2 2" xfId="32285"/>
    <cellStyle name="Normal 3 4 2 5 3 4 2 2 2" xfId="32286"/>
    <cellStyle name="Normal 3 4 2 5 3 4 2 3" xfId="32287"/>
    <cellStyle name="Normal 3 4 2 5 3 4 3" xfId="32288"/>
    <cellStyle name="Normal 3 4 2 5 3 4 3 2" xfId="32289"/>
    <cellStyle name="Normal 3 4 2 5 3 4 4" xfId="32290"/>
    <cellStyle name="Normal 3 4 2 5 3 5" xfId="32291"/>
    <cellStyle name="Normal 3 4 2 5 3 5 2" xfId="32292"/>
    <cellStyle name="Normal 3 4 2 5 3 5 2 2" xfId="32293"/>
    <cellStyle name="Normal 3 4 2 5 3 5 3" xfId="32294"/>
    <cellStyle name="Normal 3 4 2 5 3 6" xfId="32295"/>
    <cellStyle name="Normal 3 4 2 5 3 6 2" xfId="32296"/>
    <cellStyle name="Normal 3 4 2 5 3 7" xfId="32297"/>
    <cellStyle name="Normal 3 4 2 5 3 7 2" xfId="32298"/>
    <cellStyle name="Normal 3 4 2 5 3 8" xfId="32299"/>
    <cellStyle name="Normal 3 4 2 5 4" xfId="32300"/>
    <cellStyle name="Normal 3 4 2 5 4 2" xfId="32301"/>
    <cellStyle name="Normal 3 4 2 5 4 2 2" xfId="32302"/>
    <cellStyle name="Normal 3 4 2 5 4 2 2 2" xfId="32303"/>
    <cellStyle name="Normal 3 4 2 5 4 2 2 2 2" xfId="32304"/>
    <cellStyle name="Normal 3 4 2 5 4 2 2 3" xfId="32305"/>
    <cellStyle name="Normal 3 4 2 5 4 2 3" xfId="32306"/>
    <cellStyle name="Normal 3 4 2 5 4 2 3 2" xfId="32307"/>
    <cellStyle name="Normal 3 4 2 5 4 2 4" xfId="32308"/>
    <cellStyle name="Normal 3 4 2 5 4 3" xfId="32309"/>
    <cellStyle name="Normal 3 4 2 5 4 3 2" xfId="32310"/>
    <cellStyle name="Normal 3 4 2 5 4 3 2 2" xfId="32311"/>
    <cellStyle name="Normal 3 4 2 5 4 3 3" xfId="32312"/>
    <cellStyle name="Normal 3 4 2 5 4 4" xfId="32313"/>
    <cellStyle name="Normal 3 4 2 5 4 4 2" xfId="32314"/>
    <cellStyle name="Normal 3 4 2 5 4 5" xfId="32315"/>
    <cellStyle name="Normal 3 4 2 5 5" xfId="32316"/>
    <cellStyle name="Normal 3 4 2 5 5 2" xfId="32317"/>
    <cellStyle name="Normal 3 4 2 5 5 2 2" xfId="32318"/>
    <cellStyle name="Normal 3 4 2 5 5 2 2 2" xfId="32319"/>
    <cellStyle name="Normal 3 4 2 5 5 2 3" xfId="32320"/>
    <cellStyle name="Normal 3 4 2 5 5 3" xfId="32321"/>
    <cellStyle name="Normal 3 4 2 5 5 3 2" xfId="32322"/>
    <cellStyle name="Normal 3 4 2 5 5 4" xfId="32323"/>
    <cellStyle name="Normal 3 4 2 5 6" xfId="32324"/>
    <cellStyle name="Normal 3 4 2 5 6 2" xfId="32325"/>
    <cellStyle name="Normal 3 4 2 5 6 2 2" xfId="32326"/>
    <cellStyle name="Normal 3 4 2 5 6 2 2 2" xfId="32327"/>
    <cellStyle name="Normal 3 4 2 5 6 2 3" xfId="32328"/>
    <cellStyle name="Normal 3 4 2 5 6 3" xfId="32329"/>
    <cellStyle name="Normal 3 4 2 5 6 3 2" xfId="32330"/>
    <cellStyle name="Normal 3 4 2 5 6 4" xfId="32331"/>
    <cellStyle name="Normal 3 4 2 5 7" xfId="32332"/>
    <cellStyle name="Normal 3 4 2 5 7 2" xfId="32333"/>
    <cellStyle name="Normal 3 4 2 5 7 2 2" xfId="32334"/>
    <cellStyle name="Normal 3 4 2 5 7 3" xfId="32335"/>
    <cellStyle name="Normal 3 4 2 5 8" xfId="32336"/>
    <cellStyle name="Normal 3 4 2 5 8 2" xfId="32337"/>
    <cellStyle name="Normal 3 4 2 5 9" xfId="32338"/>
    <cellStyle name="Normal 3 4 2 5 9 2" xfId="32339"/>
    <cellStyle name="Normal 3 4 2 6" xfId="32340"/>
    <cellStyle name="Normal 3 4 2 6 2" xfId="32341"/>
    <cellStyle name="Normal 3 4 2 6 2 2" xfId="32342"/>
    <cellStyle name="Normal 3 4 2 6 2 2 2" xfId="32343"/>
    <cellStyle name="Normal 3 4 2 6 2 2 2 2" xfId="32344"/>
    <cellStyle name="Normal 3 4 2 6 2 2 2 2 2" xfId="32345"/>
    <cellStyle name="Normal 3 4 2 6 2 2 2 2 2 2" xfId="32346"/>
    <cellStyle name="Normal 3 4 2 6 2 2 2 2 3" xfId="32347"/>
    <cellStyle name="Normal 3 4 2 6 2 2 2 3" xfId="32348"/>
    <cellStyle name="Normal 3 4 2 6 2 2 2 3 2" xfId="32349"/>
    <cellStyle name="Normal 3 4 2 6 2 2 2 4" xfId="32350"/>
    <cellStyle name="Normal 3 4 2 6 2 2 3" xfId="32351"/>
    <cellStyle name="Normal 3 4 2 6 2 2 3 2" xfId="32352"/>
    <cellStyle name="Normal 3 4 2 6 2 2 3 2 2" xfId="32353"/>
    <cellStyle name="Normal 3 4 2 6 2 2 3 3" xfId="32354"/>
    <cellStyle name="Normal 3 4 2 6 2 2 4" xfId="32355"/>
    <cellStyle name="Normal 3 4 2 6 2 2 4 2" xfId="32356"/>
    <cellStyle name="Normal 3 4 2 6 2 2 5" xfId="32357"/>
    <cellStyle name="Normal 3 4 2 6 2 3" xfId="32358"/>
    <cellStyle name="Normal 3 4 2 6 2 3 2" xfId="32359"/>
    <cellStyle name="Normal 3 4 2 6 2 3 2 2" xfId="32360"/>
    <cellStyle name="Normal 3 4 2 6 2 3 2 2 2" xfId="32361"/>
    <cellStyle name="Normal 3 4 2 6 2 3 2 3" xfId="32362"/>
    <cellStyle name="Normal 3 4 2 6 2 3 3" xfId="32363"/>
    <cellStyle name="Normal 3 4 2 6 2 3 3 2" xfId="32364"/>
    <cellStyle name="Normal 3 4 2 6 2 3 4" xfId="32365"/>
    <cellStyle name="Normal 3 4 2 6 2 4" xfId="32366"/>
    <cellStyle name="Normal 3 4 2 6 2 4 2" xfId="32367"/>
    <cellStyle name="Normal 3 4 2 6 2 4 2 2" xfId="32368"/>
    <cellStyle name="Normal 3 4 2 6 2 4 2 2 2" xfId="32369"/>
    <cellStyle name="Normal 3 4 2 6 2 4 2 3" xfId="32370"/>
    <cellStyle name="Normal 3 4 2 6 2 4 3" xfId="32371"/>
    <cellStyle name="Normal 3 4 2 6 2 4 3 2" xfId="32372"/>
    <cellStyle name="Normal 3 4 2 6 2 4 4" xfId="32373"/>
    <cellStyle name="Normal 3 4 2 6 2 5" xfId="32374"/>
    <cellStyle name="Normal 3 4 2 6 2 5 2" xfId="32375"/>
    <cellStyle name="Normal 3 4 2 6 2 5 2 2" xfId="32376"/>
    <cellStyle name="Normal 3 4 2 6 2 5 3" xfId="32377"/>
    <cellStyle name="Normal 3 4 2 6 2 6" xfId="32378"/>
    <cellStyle name="Normal 3 4 2 6 2 6 2" xfId="32379"/>
    <cellStyle name="Normal 3 4 2 6 2 7" xfId="32380"/>
    <cellStyle name="Normal 3 4 2 6 2 7 2" xfId="32381"/>
    <cellStyle name="Normal 3 4 2 6 2 8" xfId="32382"/>
    <cellStyle name="Normal 3 4 2 6 3" xfId="32383"/>
    <cellStyle name="Normal 3 4 2 6 3 2" xfId="32384"/>
    <cellStyle name="Normal 3 4 2 6 3 2 2" xfId="32385"/>
    <cellStyle name="Normal 3 4 2 6 3 2 2 2" xfId="32386"/>
    <cellStyle name="Normal 3 4 2 6 3 2 2 2 2" xfId="32387"/>
    <cellStyle name="Normal 3 4 2 6 3 2 2 3" xfId="32388"/>
    <cellStyle name="Normal 3 4 2 6 3 2 3" xfId="32389"/>
    <cellStyle name="Normal 3 4 2 6 3 2 3 2" xfId="32390"/>
    <cellStyle name="Normal 3 4 2 6 3 2 4" xfId="32391"/>
    <cellStyle name="Normal 3 4 2 6 3 3" xfId="32392"/>
    <cellStyle name="Normal 3 4 2 6 3 3 2" xfId="32393"/>
    <cellStyle name="Normal 3 4 2 6 3 3 2 2" xfId="32394"/>
    <cellStyle name="Normal 3 4 2 6 3 3 3" xfId="32395"/>
    <cellStyle name="Normal 3 4 2 6 3 4" xfId="32396"/>
    <cellStyle name="Normal 3 4 2 6 3 4 2" xfId="32397"/>
    <cellStyle name="Normal 3 4 2 6 3 5" xfId="32398"/>
    <cellStyle name="Normal 3 4 2 6 4" xfId="32399"/>
    <cellStyle name="Normal 3 4 2 6 4 2" xfId="32400"/>
    <cellStyle name="Normal 3 4 2 6 4 2 2" xfId="32401"/>
    <cellStyle name="Normal 3 4 2 6 4 2 2 2" xfId="32402"/>
    <cellStyle name="Normal 3 4 2 6 4 2 3" xfId="32403"/>
    <cellStyle name="Normal 3 4 2 6 4 3" xfId="32404"/>
    <cellStyle name="Normal 3 4 2 6 4 3 2" xfId="32405"/>
    <cellStyle name="Normal 3 4 2 6 4 4" xfId="32406"/>
    <cellStyle name="Normal 3 4 2 6 5" xfId="32407"/>
    <cellStyle name="Normal 3 4 2 6 5 2" xfId="32408"/>
    <cellStyle name="Normal 3 4 2 6 5 2 2" xfId="32409"/>
    <cellStyle name="Normal 3 4 2 6 5 2 2 2" xfId="32410"/>
    <cellStyle name="Normal 3 4 2 6 5 2 3" xfId="32411"/>
    <cellStyle name="Normal 3 4 2 6 5 3" xfId="32412"/>
    <cellStyle name="Normal 3 4 2 6 5 3 2" xfId="32413"/>
    <cellStyle name="Normal 3 4 2 6 5 4" xfId="32414"/>
    <cellStyle name="Normal 3 4 2 6 6" xfId="32415"/>
    <cellStyle name="Normal 3 4 2 6 6 2" xfId="32416"/>
    <cellStyle name="Normal 3 4 2 6 6 2 2" xfId="32417"/>
    <cellStyle name="Normal 3 4 2 6 6 3" xfId="32418"/>
    <cellStyle name="Normal 3 4 2 6 7" xfId="32419"/>
    <cellStyle name="Normal 3 4 2 6 7 2" xfId="32420"/>
    <cellStyle name="Normal 3 4 2 6 8" xfId="32421"/>
    <cellStyle name="Normal 3 4 2 6 8 2" xfId="32422"/>
    <cellStyle name="Normal 3 4 2 6 9" xfId="32423"/>
    <cellStyle name="Normal 3 4 2 7" xfId="32424"/>
    <cellStyle name="Normal 3 4 2 7 2" xfId="32425"/>
    <cellStyle name="Normal 3 4 2 7 2 2" xfId="32426"/>
    <cellStyle name="Normal 3 4 2 7 2 2 2" xfId="32427"/>
    <cellStyle name="Normal 3 4 2 7 2 2 2 2" xfId="32428"/>
    <cellStyle name="Normal 3 4 2 7 2 2 2 2 2" xfId="32429"/>
    <cellStyle name="Normal 3 4 2 7 2 2 2 3" xfId="32430"/>
    <cellStyle name="Normal 3 4 2 7 2 2 3" xfId="32431"/>
    <cellStyle name="Normal 3 4 2 7 2 2 3 2" xfId="32432"/>
    <cellStyle name="Normal 3 4 2 7 2 2 4" xfId="32433"/>
    <cellStyle name="Normal 3 4 2 7 2 3" xfId="32434"/>
    <cellStyle name="Normal 3 4 2 7 2 3 2" xfId="32435"/>
    <cellStyle name="Normal 3 4 2 7 2 3 2 2" xfId="32436"/>
    <cellStyle name="Normal 3 4 2 7 2 3 3" xfId="32437"/>
    <cellStyle name="Normal 3 4 2 7 2 4" xfId="32438"/>
    <cellStyle name="Normal 3 4 2 7 2 4 2" xfId="32439"/>
    <cellStyle name="Normal 3 4 2 7 2 5" xfId="32440"/>
    <cellStyle name="Normal 3 4 2 7 3" xfId="32441"/>
    <cellStyle name="Normal 3 4 2 7 3 2" xfId="32442"/>
    <cellStyle name="Normal 3 4 2 7 3 2 2" xfId="32443"/>
    <cellStyle name="Normal 3 4 2 7 3 2 2 2" xfId="32444"/>
    <cellStyle name="Normal 3 4 2 7 3 2 3" xfId="32445"/>
    <cellStyle name="Normal 3 4 2 7 3 3" xfId="32446"/>
    <cellStyle name="Normal 3 4 2 7 3 3 2" xfId="32447"/>
    <cellStyle name="Normal 3 4 2 7 3 4" xfId="32448"/>
    <cellStyle name="Normal 3 4 2 7 4" xfId="32449"/>
    <cellStyle name="Normal 3 4 2 7 4 2" xfId="32450"/>
    <cellStyle name="Normal 3 4 2 7 4 2 2" xfId="32451"/>
    <cellStyle name="Normal 3 4 2 7 4 2 2 2" xfId="32452"/>
    <cellStyle name="Normal 3 4 2 7 4 2 3" xfId="32453"/>
    <cellStyle name="Normal 3 4 2 7 4 3" xfId="32454"/>
    <cellStyle name="Normal 3 4 2 7 4 3 2" xfId="32455"/>
    <cellStyle name="Normal 3 4 2 7 4 4" xfId="32456"/>
    <cellStyle name="Normal 3 4 2 7 5" xfId="32457"/>
    <cellStyle name="Normal 3 4 2 7 5 2" xfId="32458"/>
    <cellStyle name="Normal 3 4 2 7 5 2 2" xfId="32459"/>
    <cellStyle name="Normal 3 4 2 7 5 3" xfId="32460"/>
    <cellStyle name="Normal 3 4 2 7 6" xfId="32461"/>
    <cellStyle name="Normal 3 4 2 7 6 2" xfId="32462"/>
    <cellStyle name="Normal 3 4 2 7 7" xfId="32463"/>
    <cellStyle name="Normal 3 4 2 7 7 2" xfId="32464"/>
    <cellStyle name="Normal 3 4 2 7 8" xfId="32465"/>
    <cellStyle name="Normal 3 4 2 8" xfId="32466"/>
    <cellStyle name="Normal 3 4 2 8 2" xfId="32467"/>
    <cellStyle name="Normal 3 4 2 8 2 2" xfId="32468"/>
    <cellStyle name="Normal 3 4 2 8 2 2 2" xfId="32469"/>
    <cellStyle name="Normal 3 4 2 8 2 2 2 2" xfId="32470"/>
    <cellStyle name="Normal 3 4 2 8 2 2 2 2 2" xfId="32471"/>
    <cellStyle name="Normal 3 4 2 8 2 2 2 3" xfId="32472"/>
    <cellStyle name="Normal 3 4 2 8 2 2 3" xfId="32473"/>
    <cellStyle name="Normal 3 4 2 8 2 2 3 2" xfId="32474"/>
    <cellStyle name="Normal 3 4 2 8 2 2 4" xfId="32475"/>
    <cellStyle name="Normal 3 4 2 8 2 3" xfId="32476"/>
    <cellStyle name="Normal 3 4 2 8 2 3 2" xfId="32477"/>
    <cellStyle name="Normal 3 4 2 8 2 3 2 2" xfId="32478"/>
    <cellStyle name="Normal 3 4 2 8 2 3 3" xfId="32479"/>
    <cellStyle name="Normal 3 4 2 8 2 4" xfId="32480"/>
    <cellStyle name="Normal 3 4 2 8 2 4 2" xfId="32481"/>
    <cellStyle name="Normal 3 4 2 8 2 5" xfId="32482"/>
    <cellStyle name="Normal 3 4 2 8 3" xfId="32483"/>
    <cellStyle name="Normal 3 4 2 8 3 2" xfId="32484"/>
    <cellStyle name="Normal 3 4 2 8 3 2 2" xfId="32485"/>
    <cellStyle name="Normal 3 4 2 8 3 2 2 2" xfId="32486"/>
    <cellStyle name="Normal 3 4 2 8 3 2 3" xfId="32487"/>
    <cellStyle name="Normal 3 4 2 8 3 3" xfId="32488"/>
    <cellStyle name="Normal 3 4 2 8 3 3 2" xfId="32489"/>
    <cellStyle name="Normal 3 4 2 8 3 4" xfId="32490"/>
    <cellStyle name="Normal 3 4 2 8 4" xfId="32491"/>
    <cellStyle name="Normal 3 4 2 8 4 2" xfId="32492"/>
    <cellStyle name="Normal 3 4 2 8 4 2 2" xfId="32493"/>
    <cellStyle name="Normal 3 4 2 8 4 2 2 2" xfId="32494"/>
    <cellStyle name="Normal 3 4 2 8 4 2 3" xfId="32495"/>
    <cellStyle name="Normal 3 4 2 8 4 3" xfId="32496"/>
    <cellStyle name="Normal 3 4 2 8 4 3 2" xfId="32497"/>
    <cellStyle name="Normal 3 4 2 8 4 4" xfId="32498"/>
    <cellStyle name="Normal 3 4 2 8 5" xfId="32499"/>
    <cellStyle name="Normal 3 4 2 8 5 2" xfId="32500"/>
    <cellStyle name="Normal 3 4 2 8 5 2 2" xfId="32501"/>
    <cellStyle name="Normal 3 4 2 8 5 3" xfId="32502"/>
    <cellStyle name="Normal 3 4 2 8 6" xfId="32503"/>
    <cellStyle name="Normal 3 4 2 8 6 2" xfId="32504"/>
    <cellStyle name="Normal 3 4 2 8 7" xfId="32505"/>
    <cellStyle name="Normal 3 4 2 8 7 2" xfId="32506"/>
    <cellStyle name="Normal 3 4 2 8 8" xfId="32507"/>
    <cellStyle name="Normal 3 4 2 9" xfId="32508"/>
    <cellStyle name="Normal 3 4 2 9 2" xfId="32509"/>
    <cellStyle name="Normal 3 4 2 9 2 2" xfId="32510"/>
    <cellStyle name="Normal 3 4 2 9 2 2 2" xfId="32511"/>
    <cellStyle name="Normal 3 4 2 9 2 2 2 2" xfId="32512"/>
    <cellStyle name="Normal 3 4 2 9 2 2 2 2 2" xfId="32513"/>
    <cellStyle name="Normal 3 4 2 9 2 2 2 3" xfId="32514"/>
    <cellStyle name="Normal 3 4 2 9 2 2 3" xfId="32515"/>
    <cellStyle name="Normal 3 4 2 9 2 2 3 2" xfId="32516"/>
    <cellStyle name="Normal 3 4 2 9 2 2 4" xfId="32517"/>
    <cellStyle name="Normal 3 4 2 9 2 3" xfId="32518"/>
    <cellStyle name="Normal 3 4 2 9 2 3 2" xfId="32519"/>
    <cellStyle name="Normal 3 4 2 9 2 3 2 2" xfId="32520"/>
    <cellStyle name="Normal 3 4 2 9 2 3 3" xfId="32521"/>
    <cellStyle name="Normal 3 4 2 9 2 4" xfId="32522"/>
    <cellStyle name="Normal 3 4 2 9 2 4 2" xfId="32523"/>
    <cellStyle name="Normal 3 4 2 9 2 5" xfId="32524"/>
    <cellStyle name="Normal 3 4 2 9 3" xfId="32525"/>
    <cellStyle name="Normal 3 4 2 9 3 2" xfId="32526"/>
    <cellStyle name="Normal 3 4 2 9 3 2 2" xfId="32527"/>
    <cellStyle name="Normal 3 4 2 9 3 2 2 2" xfId="32528"/>
    <cellStyle name="Normal 3 4 2 9 3 2 3" xfId="32529"/>
    <cellStyle name="Normal 3 4 2 9 3 3" xfId="32530"/>
    <cellStyle name="Normal 3 4 2 9 3 3 2" xfId="32531"/>
    <cellStyle name="Normal 3 4 2 9 3 4" xfId="32532"/>
    <cellStyle name="Normal 3 4 2 9 4" xfId="32533"/>
    <cellStyle name="Normal 3 4 2 9 4 2" xfId="32534"/>
    <cellStyle name="Normal 3 4 2 9 4 2 2" xfId="32535"/>
    <cellStyle name="Normal 3 4 2 9 4 3" xfId="32536"/>
    <cellStyle name="Normal 3 4 2 9 5" xfId="32537"/>
    <cellStyle name="Normal 3 4 2 9 5 2" xfId="32538"/>
    <cellStyle name="Normal 3 4 2 9 6" xfId="32539"/>
    <cellStyle name="Normal 3 4 2_T-straight with PEDs adjustor" xfId="32540"/>
    <cellStyle name="Normal 3 4 20" xfId="32541"/>
    <cellStyle name="Normal 3 4 3" xfId="32542"/>
    <cellStyle name="Normal 3 4 3 10" xfId="32543"/>
    <cellStyle name="Normal 3 4 3 10 2" xfId="32544"/>
    <cellStyle name="Normal 3 4 3 10 2 2" xfId="32545"/>
    <cellStyle name="Normal 3 4 3 10 2 2 2" xfId="32546"/>
    <cellStyle name="Normal 3 4 3 10 2 3" xfId="32547"/>
    <cellStyle name="Normal 3 4 3 10 3" xfId="32548"/>
    <cellStyle name="Normal 3 4 3 10 3 2" xfId="32549"/>
    <cellStyle name="Normal 3 4 3 10 4" xfId="32550"/>
    <cellStyle name="Normal 3 4 3 11" xfId="32551"/>
    <cellStyle name="Normal 3 4 3 11 2" xfId="32552"/>
    <cellStyle name="Normal 3 4 3 11 2 2" xfId="32553"/>
    <cellStyle name="Normal 3 4 3 11 2 2 2" xfId="32554"/>
    <cellStyle name="Normal 3 4 3 11 2 3" xfId="32555"/>
    <cellStyle name="Normal 3 4 3 11 3" xfId="32556"/>
    <cellStyle name="Normal 3 4 3 11 3 2" xfId="32557"/>
    <cellStyle name="Normal 3 4 3 11 4" xfId="32558"/>
    <cellStyle name="Normal 3 4 3 12" xfId="32559"/>
    <cellStyle name="Normal 3 4 3 12 2" xfId="32560"/>
    <cellStyle name="Normal 3 4 3 12 2 2" xfId="32561"/>
    <cellStyle name="Normal 3 4 3 12 2 2 2" xfId="32562"/>
    <cellStyle name="Normal 3 4 3 12 2 3" xfId="32563"/>
    <cellStyle name="Normal 3 4 3 12 3" xfId="32564"/>
    <cellStyle name="Normal 3 4 3 12 3 2" xfId="32565"/>
    <cellStyle name="Normal 3 4 3 12 4" xfId="32566"/>
    <cellStyle name="Normal 3 4 3 13" xfId="32567"/>
    <cellStyle name="Normal 3 4 3 13 2" xfId="32568"/>
    <cellStyle name="Normal 3 4 3 13 2 2" xfId="32569"/>
    <cellStyle name="Normal 3 4 3 13 3" xfId="32570"/>
    <cellStyle name="Normal 3 4 3 14" xfId="32571"/>
    <cellStyle name="Normal 3 4 3 14 2" xfId="32572"/>
    <cellStyle name="Normal 3 4 3 15" xfId="32573"/>
    <cellStyle name="Normal 3 4 3 15 2" xfId="32574"/>
    <cellStyle name="Normal 3 4 3 16" xfId="32575"/>
    <cellStyle name="Normal 3 4 3 17" xfId="32576"/>
    <cellStyle name="Normal 3 4 3 2" xfId="32577"/>
    <cellStyle name="Normal 3 4 3 2 10" xfId="32578"/>
    <cellStyle name="Normal 3 4 3 2 11" xfId="32579"/>
    <cellStyle name="Normal 3 4 3 2 2" xfId="32580"/>
    <cellStyle name="Normal 3 4 3 2 2 10" xfId="32581"/>
    <cellStyle name="Normal 3 4 3 2 2 2" xfId="32582"/>
    <cellStyle name="Normal 3 4 3 2 2 2 2" xfId="32583"/>
    <cellStyle name="Normal 3 4 3 2 2 2 2 2" xfId="32584"/>
    <cellStyle name="Normal 3 4 3 2 2 2 2 2 2" xfId="32585"/>
    <cellStyle name="Normal 3 4 3 2 2 2 2 2 2 2" xfId="32586"/>
    <cellStyle name="Normal 3 4 3 2 2 2 2 2 2 2 2" xfId="32587"/>
    <cellStyle name="Normal 3 4 3 2 2 2 2 2 2 3" xfId="32588"/>
    <cellStyle name="Normal 3 4 3 2 2 2 2 2 3" xfId="32589"/>
    <cellStyle name="Normal 3 4 3 2 2 2 2 2 3 2" xfId="32590"/>
    <cellStyle name="Normal 3 4 3 2 2 2 2 2 4" xfId="32591"/>
    <cellStyle name="Normal 3 4 3 2 2 2 2 3" xfId="32592"/>
    <cellStyle name="Normal 3 4 3 2 2 2 2 3 2" xfId="32593"/>
    <cellStyle name="Normal 3 4 3 2 2 2 2 3 2 2" xfId="32594"/>
    <cellStyle name="Normal 3 4 3 2 2 2 2 3 3" xfId="32595"/>
    <cellStyle name="Normal 3 4 3 2 2 2 2 4" xfId="32596"/>
    <cellStyle name="Normal 3 4 3 2 2 2 2 4 2" xfId="32597"/>
    <cellStyle name="Normal 3 4 3 2 2 2 2 5" xfId="32598"/>
    <cellStyle name="Normal 3 4 3 2 2 2 3" xfId="32599"/>
    <cellStyle name="Normal 3 4 3 2 2 2 3 2" xfId="32600"/>
    <cellStyle name="Normal 3 4 3 2 2 2 3 2 2" xfId="32601"/>
    <cellStyle name="Normal 3 4 3 2 2 2 3 2 2 2" xfId="32602"/>
    <cellStyle name="Normal 3 4 3 2 2 2 3 2 3" xfId="32603"/>
    <cellStyle name="Normal 3 4 3 2 2 2 3 3" xfId="32604"/>
    <cellStyle name="Normal 3 4 3 2 2 2 3 3 2" xfId="32605"/>
    <cellStyle name="Normal 3 4 3 2 2 2 3 4" xfId="32606"/>
    <cellStyle name="Normal 3 4 3 2 2 2 4" xfId="32607"/>
    <cellStyle name="Normal 3 4 3 2 2 2 4 2" xfId="32608"/>
    <cellStyle name="Normal 3 4 3 2 2 2 4 2 2" xfId="32609"/>
    <cellStyle name="Normal 3 4 3 2 2 2 4 2 2 2" xfId="32610"/>
    <cellStyle name="Normal 3 4 3 2 2 2 4 2 3" xfId="32611"/>
    <cellStyle name="Normal 3 4 3 2 2 2 4 3" xfId="32612"/>
    <cellStyle name="Normal 3 4 3 2 2 2 4 3 2" xfId="32613"/>
    <cellStyle name="Normal 3 4 3 2 2 2 4 4" xfId="32614"/>
    <cellStyle name="Normal 3 4 3 2 2 2 5" xfId="32615"/>
    <cellStyle name="Normal 3 4 3 2 2 2 5 2" xfId="32616"/>
    <cellStyle name="Normal 3 4 3 2 2 2 5 2 2" xfId="32617"/>
    <cellStyle name="Normal 3 4 3 2 2 2 5 3" xfId="32618"/>
    <cellStyle name="Normal 3 4 3 2 2 2 6" xfId="32619"/>
    <cellStyle name="Normal 3 4 3 2 2 2 6 2" xfId="32620"/>
    <cellStyle name="Normal 3 4 3 2 2 2 7" xfId="32621"/>
    <cellStyle name="Normal 3 4 3 2 2 2 7 2" xfId="32622"/>
    <cellStyle name="Normal 3 4 3 2 2 2 8" xfId="32623"/>
    <cellStyle name="Normal 3 4 3 2 2 3" xfId="32624"/>
    <cellStyle name="Normal 3 4 3 2 2 3 2" xfId="32625"/>
    <cellStyle name="Normal 3 4 3 2 2 3 2 2" xfId="32626"/>
    <cellStyle name="Normal 3 4 3 2 2 3 2 2 2" xfId="32627"/>
    <cellStyle name="Normal 3 4 3 2 2 3 2 2 2 2" xfId="32628"/>
    <cellStyle name="Normal 3 4 3 2 2 3 2 2 3" xfId="32629"/>
    <cellStyle name="Normal 3 4 3 2 2 3 2 3" xfId="32630"/>
    <cellStyle name="Normal 3 4 3 2 2 3 2 3 2" xfId="32631"/>
    <cellStyle name="Normal 3 4 3 2 2 3 2 4" xfId="32632"/>
    <cellStyle name="Normal 3 4 3 2 2 3 3" xfId="32633"/>
    <cellStyle name="Normal 3 4 3 2 2 3 3 2" xfId="32634"/>
    <cellStyle name="Normal 3 4 3 2 2 3 3 2 2" xfId="32635"/>
    <cellStyle name="Normal 3 4 3 2 2 3 3 3" xfId="32636"/>
    <cellStyle name="Normal 3 4 3 2 2 3 4" xfId="32637"/>
    <cellStyle name="Normal 3 4 3 2 2 3 4 2" xfId="32638"/>
    <cellStyle name="Normal 3 4 3 2 2 3 5" xfId="32639"/>
    <cellStyle name="Normal 3 4 3 2 2 4" xfId="32640"/>
    <cellStyle name="Normal 3 4 3 2 2 4 2" xfId="32641"/>
    <cellStyle name="Normal 3 4 3 2 2 4 2 2" xfId="32642"/>
    <cellStyle name="Normal 3 4 3 2 2 4 2 2 2" xfId="32643"/>
    <cellStyle name="Normal 3 4 3 2 2 4 2 3" xfId="32644"/>
    <cellStyle name="Normal 3 4 3 2 2 4 3" xfId="32645"/>
    <cellStyle name="Normal 3 4 3 2 2 4 3 2" xfId="32646"/>
    <cellStyle name="Normal 3 4 3 2 2 4 4" xfId="32647"/>
    <cellStyle name="Normal 3 4 3 2 2 5" xfId="32648"/>
    <cellStyle name="Normal 3 4 3 2 2 5 2" xfId="32649"/>
    <cellStyle name="Normal 3 4 3 2 2 5 2 2" xfId="32650"/>
    <cellStyle name="Normal 3 4 3 2 2 5 2 2 2" xfId="32651"/>
    <cellStyle name="Normal 3 4 3 2 2 5 2 3" xfId="32652"/>
    <cellStyle name="Normal 3 4 3 2 2 5 3" xfId="32653"/>
    <cellStyle name="Normal 3 4 3 2 2 5 3 2" xfId="32654"/>
    <cellStyle name="Normal 3 4 3 2 2 5 4" xfId="32655"/>
    <cellStyle name="Normal 3 4 3 2 2 6" xfId="32656"/>
    <cellStyle name="Normal 3 4 3 2 2 6 2" xfId="32657"/>
    <cellStyle name="Normal 3 4 3 2 2 6 2 2" xfId="32658"/>
    <cellStyle name="Normal 3 4 3 2 2 6 3" xfId="32659"/>
    <cellStyle name="Normal 3 4 3 2 2 7" xfId="32660"/>
    <cellStyle name="Normal 3 4 3 2 2 7 2" xfId="32661"/>
    <cellStyle name="Normal 3 4 3 2 2 8" xfId="32662"/>
    <cellStyle name="Normal 3 4 3 2 2 8 2" xfId="32663"/>
    <cellStyle name="Normal 3 4 3 2 2 9" xfId="32664"/>
    <cellStyle name="Normal 3 4 3 2 3" xfId="32665"/>
    <cellStyle name="Normal 3 4 3 2 3 2" xfId="32666"/>
    <cellStyle name="Normal 3 4 3 2 3 2 2" xfId="32667"/>
    <cellStyle name="Normal 3 4 3 2 3 2 2 2" xfId="32668"/>
    <cellStyle name="Normal 3 4 3 2 3 2 2 2 2" xfId="32669"/>
    <cellStyle name="Normal 3 4 3 2 3 2 2 2 2 2" xfId="32670"/>
    <cellStyle name="Normal 3 4 3 2 3 2 2 2 3" xfId="32671"/>
    <cellStyle name="Normal 3 4 3 2 3 2 2 3" xfId="32672"/>
    <cellStyle name="Normal 3 4 3 2 3 2 2 3 2" xfId="32673"/>
    <cellStyle name="Normal 3 4 3 2 3 2 2 4" xfId="32674"/>
    <cellStyle name="Normal 3 4 3 2 3 2 3" xfId="32675"/>
    <cellStyle name="Normal 3 4 3 2 3 2 3 2" xfId="32676"/>
    <cellStyle name="Normal 3 4 3 2 3 2 3 2 2" xfId="32677"/>
    <cellStyle name="Normal 3 4 3 2 3 2 3 3" xfId="32678"/>
    <cellStyle name="Normal 3 4 3 2 3 2 4" xfId="32679"/>
    <cellStyle name="Normal 3 4 3 2 3 2 4 2" xfId="32680"/>
    <cellStyle name="Normal 3 4 3 2 3 2 5" xfId="32681"/>
    <cellStyle name="Normal 3 4 3 2 3 3" xfId="32682"/>
    <cellStyle name="Normal 3 4 3 2 3 3 2" xfId="32683"/>
    <cellStyle name="Normal 3 4 3 2 3 3 2 2" xfId="32684"/>
    <cellStyle name="Normal 3 4 3 2 3 3 2 2 2" xfId="32685"/>
    <cellStyle name="Normal 3 4 3 2 3 3 2 3" xfId="32686"/>
    <cellStyle name="Normal 3 4 3 2 3 3 3" xfId="32687"/>
    <cellStyle name="Normal 3 4 3 2 3 3 3 2" xfId="32688"/>
    <cellStyle name="Normal 3 4 3 2 3 3 4" xfId="32689"/>
    <cellStyle name="Normal 3 4 3 2 3 4" xfId="32690"/>
    <cellStyle name="Normal 3 4 3 2 3 4 2" xfId="32691"/>
    <cellStyle name="Normal 3 4 3 2 3 4 2 2" xfId="32692"/>
    <cellStyle name="Normal 3 4 3 2 3 4 2 2 2" xfId="32693"/>
    <cellStyle name="Normal 3 4 3 2 3 4 2 3" xfId="32694"/>
    <cellStyle name="Normal 3 4 3 2 3 4 3" xfId="32695"/>
    <cellStyle name="Normal 3 4 3 2 3 4 3 2" xfId="32696"/>
    <cellStyle name="Normal 3 4 3 2 3 4 4" xfId="32697"/>
    <cellStyle name="Normal 3 4 3 2 3 5" xfId="32698"/>
    <cellStyle name="Normal 3 4 3 2 3 5 2" xfId="32699"/>
    <cellStyle name="Normal 3 4 3 2 3 5 2 2" xfId="32700"/>
    <cellStyle name="Normal 3 4 3 2 3 5 3" xfId="32701"/>
    <cellStyle name="Normal 3 4 3 2 3 6" xfId="32702"/>
    <cellStyle name="Normal 3 4 3 2 3 6 2" xfId="32703"/>
    <cellStyle name="Normal 3 4 3 2 3 7" xfId="32704"/>
    <cellStyle name="Normal 3 4 3 2 3 7 2" xfId="32705"/>
    <cellStyle name="Normal 3 4 3 2 3 8" xfId="32706"/>
    <cellStyle name="Normal 3 4 3 2 4" xfId="32707"/>
    <cellStyle name="Normal 3 4 3 2 4 2" xfId="32708"/>
    <cellStyle name="Normal 3 4 3 2 4 2 2" xfId="32709"/>
    <cellStyle name="Normal 3 4 3 2 4 2 2 2" xfId="32710"/>
    <cellStyle name="Normal 3 4 3 2 4 2 2 2 2" xfId="32711"/>
    <cellStyle name="Normal 3 4 3 2 4 2 2 3" xfId="32712"/>
    <cellStyle name="Normal 3 4 3 2 4 2 3" xfId="32713"/>
    <cellStyle name="Normal 3 4 3 2 4 2 3 2" xfId="32714"/>
    <cellStyle name="Normal 3 4 3 2 4 2 4" xfId="32715"/>
    <cellStyle name="Normal 3 4 3 2 4 3" xfId="32716"/>
    <cellStyle name="Normal 3 4 3 2 4 3 2" xfId="32717"/>
    <cellStyle name="Normal 3 4 3 2 4 3 2 2" xfId="32718"/>
    <cellStyle name="Normal 3 4 3 2 4 3 3" xfId="32719"/>
    <cellStyle name="Normal 3 4 3 2 4 4" xfId="32720"/>
    <cellStyle name="Normal 3 4 3 2 4 4 2" xfId="32721"/>
    <cellStyle name="Normal 3 4 3 2 4 5" xfId="32722"/>
    <cellStyle name="Normal 3 4 3 2 5" xfId="32723"/>
    <cellStyle name="Normal 3 4 3 2 5 2" xfId="32724"/>
    <cellStyle name="Normal 3 4 3 2 5 2 2" xfId="32725"/>
    <cellStyle name="Normal 3 4 3 2 5 2 2 2" xfId="32726"/>
    <cellStyle name="Normal 3 4 3 2 5 2 3" xfId="32727"/>
    <cellStyle name="Normal 3 4 3 2 5 3" xfId="32728"/>
    <cellStyle name="Normal 3 4 3 2 5 3 2" xfId="32729"/>
    <cellStyle name="Normal 3 4 3 2 5 4" xfId="32730"/>
    <cellStyle name="Normal 3 4 3 2 6" xfId="32731"/>
    <cellStyle name="Normal 3 4 3 2 6 2" xfId="32732"/>
    <cellStyle name="Normal 3 4 3 2 6 2 2" xfId="32733"/>
    <cellStyle name="Normal 3 4 3 2 6 2 2 2" xfId="32734"/>
    <cellStyle name="Normal 3 4 3 2 6 2 3" xfId="32735"/>
    <cellStyle name="Normal 3 4 3 2 6 3" xfId="32736"/>
    <cellStyle name="Normal 3 4 3 2 6 3 2" xfId="32737"/>
    <cellStyle name="Normal 3 4 3 2 6 4" xfId="32738"/>
    <cellStyle name="Normal 3 4 3 2 7" xfId="32739"/>
    <cellStyle name="Normal 3 4 3 2 7 2" xfId="32740"/>
    <cellStyle name="Normal 3 4 3 2 7 2 2" xfId="32741"/>
    <cellStyle name="Normal 3 4 3 2 7 3" xfId="32742"/>
    <cellStyle name="Normal 3 4 3 2 8" xfId="32743"/>
    <cellStyle name="Normal 3 4 3 2 8 2" xfId="32744"/>
    <cellStyle name="Normal 3 4 3 2 9" xfId="32745"/>
    <cellStyle name="Normal 3 4 3 2 9 2" xfId="32746"/>
    <cellStyle name="Normal 3 4 3 3" xfId="32747"/>
    <cellStyle name="Normal 3 4 3 3 10" xfId="32748"/>
    <cellStyle name="Normal 3 4 3 3 11" xfId="32749"/>
    <cellStyle name="Normal 3 4 3 3 2" xfId="32750"/>
    <cellStyle name="Normal 3 4 3 3 2 10" xfId="32751"/>
    <cellStyle name="Normal 3 4 3 3 2 2" xfId="32752"/>
    <cellStyle name="Normal 3 4 3 3 2 2 2" xfId="32753"/>
    <cellStyle name="Normal 3 4 3 3 2 2 2 2" xfId="32754"/>
    <cellStyle name="Normal 3 4 3 3 2 2 2 2 2" xfId="32755"/>
    <cellStyle name="Normal 3 4 3 3 2 2 2 2 2 2" xfId="32756"/>
    <cellStyle name="Normal 3 4 3 3 2 2 2 2 2 2 2" xfId="32757"/>
    <cellStyle name="Normal 3 4 3 3 2 2 2 2 2 3" xfId="32758"/>
    <cellStyle name="Normal 3 4 3 3 2 2 2 2 3" xfId="32759"/>
    <cellStyle name="Normal 3 4 3 3 2 2 2 2 3 2" xfId="32760"/>
    <cellStyle name="Normal 3 4 3 3 2 2 2 2 4" xfId="32761"/>
    <cellStyle name="Normal 3 4 3 3 2 2 2 3" xfId="32762"/>
    <cellStyle name="Normal 3 4 3 3 2 2 2 3 2" xfId="32763"/>
    <cellStyle name="Normal 3 4 3 3 2 2 2 3 2 2" xfId="32764"/>
    <cellStyle name="Normal 3 4 3 3 2 2 2 3 3" xfId="32765"/>
    <cellStyle name="Normal 3 4 3 3 2 2 2 4" xfId="32766"/>
    <cellStyle name="Normal 3 4 3 3 2 2 2 4 2" xfId="32767"/>
    <cellStyle name="Normal 3 4 3 3 2 2 2 5" xfId="32768"/>
    <cellStyle name="Normal 3 4 3 3 2 2 3" xfId="32769"/>
    <cellStyle name="Normal 3 4 3 3 2 2 3 2" xfId="32770"/>
    <cellStyle name="Normal 3 4 3 3 2 2 3 2 2" xfId="32771"/>
    <cellStyle name="Normal 3 4 3 3 2 2 3 2 2 2" xfId="32772"/>
    <cellStyle name="Normal 3 4 3 3 2 2 3 2 3" xfId="32773"/>
    <cellStyle name="Normal 3 4 3 3 2 2 3 3" xfId="32774"/>
    <cellStyle name="Normal 3 4 3 3 2 2 3 3 2" xfId="32775"/>
    <cellStyle name="Normal 3 4 3 3 2 2 3 4" xfId="32776"/>
    <cellStyle name="Normal 3 4 3 3 2 2 4" xfId="32777"/>
    <cellStyle name="Normal 3 4 3 3 2 2 4 2" xfId="32778"/>
    <cellStyle name="Normal 3 4 3 3 2 2 4 2 2" xfId="32779"/>
    <cellStyle name="Normal 3 4 3 3 2 2 4 2 2 2" xfId="32780"/>
    <cellStyle name="Normal 3 4 3 3 2 2 4 2 3" xfId="32781"/>
    <cellStyle name="Normal 3 4 3 3 2 2 4 3" xfId="32782"/>
    <cellStyle name="Normal 3 4 3 3 2 2 4 3 2" xfId="32783"/>
    <cellStyle name="Normal 3 4 3 3 2 2 4 4" xfId="32784"/>
    <cellStyle name="Normal 3 4 3 3 2 2 5" xfId="32785"/>
    <cellStyle name="Normal 3 4 3 3 2 2 5 2" xfId="32786"/>
    <cellStyle name="Normal 3 4 3 3 2 2 5 2 2" xfId="32787"/>
    <cellStyle name="Normal 3 4 3 3 2 2 5 3" xfId="32788"/>
    <cellStyle name="Normal 3 4 3 3 2 2 6" xfId="32789"/>
    <cellStyle name="Normal 3 4 3 3 2 2 6 2" xfId="32790"/>
    <cellStyle name="Normal 3 4 3 3 2 2 7" xfId="32791"/>
    <cellStyle name="Normal 3 4 3 3 2 2 7 2" xfId="32792"/>
    <cellStyle name="Normal 3 4 3 3 2 2 8" xfId="32793"/>
    <cellStyle name="Normal 3 4 3 3 2 3" xfId="32794"/>
    <cellStyle name="Normal 3 4 3 3 2 3 2" xfId="32795"/>
    <cellStyle name="Normal 3 4 3 3 2 3 2 2" xfId="32796"/>
    <cellStyle name="Normal 3 4 3 3 2 3 2 2 2" xfId="32797"/>
    <cellStyle name="Normal 3 4 3 3 2 3 2 2 2 2" xfId="32798"/>
    <cellStyle name="Normal 3 4 3 3 2 3 2 2 3" xfId="32799"/>
    <cellStyle name="Normal 3 4 3 3 2 3 2 3" xfId="32800"/>
    <cellStyle name="Normal 3 4 3 3 2 3 2 3 2" xfId="32801"/>
    <cellStyle name="Normal 3 4 3 3 2 3 2 4" xfId="32802"/>
    <cellStyle name="Normal 3 4 3 3 2 3 3" xfId="32803"/>
    <cellStyle name="Normal 3 4 3 3 2 3 3 2" xfId="32804"/>
    <cellStyle name="Normal 3 4 3 3 2 3 3 2 2" xfId="32805"/>
    <cellStyle name="Normal 3 4 3 3 2 3 3 3" xfId="32806"/>
    <cellStyle name="Normal 3 4 3 3 2 3 4" xfId="32807"/>
    <cellStyle name="Normal 3 4 3 3 2 3 4 2" xfId="32808"/>
    <cellStyle name="Normal 3 4 3 3 2 3 5" xfId="32809"/>
    <cellStyle name="Normal 3 4 3 3 2 4" xfId="32810"/>
    <cellStyle name="Normal 3 4 3 3 2 4 2" xfId="32811"/>
    <cellStyle name="Normal 3 4 3 3 2 4 2 2" xfId="32812"/>
    <cellStyle name="Normal 3 4 3 3 2 4 2 2 2" xfId="32813"/>
    <cellStyle name="Normal 3 4 3 3 2 4 2 3" xfId="32814"/>
    <cellStyle name="Normal 3 4 3 3 2 4 3" xfId="32815"/>
    <cellStyle name="Normal 3 4 3 3 2 4 3 2" xfId="32816"/>
    <cellStyle name="Normal 3 4 3 3 2 4 4" xfId="32817"/>
    <cellStyle name="Normal 3 4 3 3 2 5" xfId="32818"/>
    <cellStyle name="Normal 3 4 3 3 2 5 2" xfId="32819"/>
    <cellStyle name="Normal 3 4 3 3 2 5 2 2" xfId="32820"/>
    <cellStyle name="Normal 3 4 3 3 2 5 2 2 2" xfId="32821"/>
    <cellStyle name="Normal 3 4 3 3 2 5 2 3" xfId="32822"/>
    <cellStyle name="Normal 3 4 3 3 2 5 3" xfId="32823"/>
    <cellStyle name="Normal 3 4 3 3 2 5 3 2" xfId="32824"/>
    <cellStyle name="Normal 3 4 3 3 2 5 4" xfId="32825"/>
    <cellStyle name="Normal 3 4 3 3 2 6" xfId="32826"/>
    <cellStyle name="Normal 3 4 3 3 2 6 2" xfId="32827"/>
    <cellStyle name="Normal 3 4 3 3 2 6 2 2" xfId="32828"/>
    <cellStyle name="Normal 3 4 3 3 2 6 3" xfId="32829"/>
    <cellStyle name="Normal 3 4 3 3 2 7" xfId="32830"/>
    <cellStyle name="Normal 3 4 3 3 2 7 2" xfId="32831"/>
    <cellStyle name="Normal 3 4 3 3 2 8" xfId="32832"/>
    <cellStyle name="Normal 3 4 3 3 2 8 2" xfId="32833"/>
    <cellStyle name="Normal 3 4 3 3 2 9" xfId="32834"/>
    <cellStyle name="Normal 3 4 3 3 3" xfId="32835"/>
    <cellStyle name="Normal 3 4 3 3 3 2" xfId="32836"/>
    <cellStyle name="Normal 3 4 3 3 3 2 2" xfId="32837"/>
    <cellStyle name="Normal 3 4 3 3 3 2 2 2" xfId="32838"/>
    <cellStyle name="Normal 3 4 3 3 3 2 2 2 2" xfId="32839"/>
    <cellStyle name="Normal 3 4 3 3 3 2 2 2 2 2" xfId="32840"/>
    <cellStyle name="Normal 3 4 3 3 3 2 2 2 3" xfId="32841"/>
    <cellStyle name="Normal 3 4 3 3 3 2 2 3" xfId="32842"/>
    <cellStyle name="Normal 3 4 3 3 3 2 2 3 2" xfId="32843"/>
    <cellStyle name="Normal 3 4 3 3 3 2 2 4" xfId="32844"/>
    <cellStyle name="Normal 3 4 3 3 3 2 3" xfId="32845"/>
    <cellStyle name="Normal 3 4 3 3 3 2 3 2" xfId="32846"/>
    <cellStyle name="Normal 3 4 3 3 3 2 3 2 2" xfId="32847"/>
    <cellStyle name="Normal 3 4 3 3 3 2 3 3" xfId="32848"/>
    <cellStyle name="Normal 3 4 3 3 3 2 4" xfId="32849"/>
    <cellStyle name="Normal 3 4 3 3 3 2 4 2" xfId="32850"/>
    <cellStyle name="Normal 3 4 3 3 3 2 5" xfId="32851"/>
    <cellStyle name="Normal 3 4 3 3 3 3" xfId="32852"/>
    <cellStyle name="Normal 3 4 3 3 3 3 2" xfId="32853"/>
    <cellStyle name="Normal 3 4 3 3 3 3 2 2" xfId="32854"/>
    <cellStyle name="Normal 3 4 3 3 3 3 2 2 2" xfId="32855"/>
    <cellStyle name="Normal 3 4 3 3 3 3 2 3" xfId="32856"/>
    <cellStyle name="Normal 3 4 3 3 3 3 3" xfId="32857"/>
    <cellStyle name="Normal 3 4 3 3 3 3 3 2" xfId="32858"/>
    <cellStyle name="Normal 3 4 3 3 3 3 4" xfId="32859"/>
    <cellStyle name="Normal 3 4 3 3 3 4" xfId="32860"/>
    <cellStyle name="Normal 3 4 3 3 3 4 2" xfId="32861"/>
    <cellStyle name="Normal 3 4 3 3 3 4 2 2" xfId="32862"/>
    <cellStyle name="Normal 3 4 3 3 3 4 2 2 2" xfId="32863"/>
    <cellStyle name="Normal 3 4 3 3 3 4 2 3" xfId="32864"/>
    <cellStyle name="Normal 3 4 3 3 3 4 3" xfId="32865"/>
    <cellStyle name="Normal 3 4 3 3 3 4 3 2" xfId="32866"/>
    <cellStyle name="Normal 3 4 3 3 3 4 4" xfId="32867"/>
    <cellStyle name="Normal 3 4 3 3 3 5" xfId="32868"/>
    <cellStyle name="Normal 3 4 3 3 3 5 2" xfId="32869"/>
    <cellStyle name="Normal 3 4 3 3 3 5 2 2" xfId="32870"/>
    <cellStyle name="Normal 3 4 3 3 3 5 3" xfId="32871"/>
    <cellStyle name="Normal 3 4 3 3 3 6" xfId="32872"/>
    <cellStyle name="Normal 3 4 3 3 3 6 2" xfId="32873"/>
    <cellStyle name="Normal 3 4 3 3 3 7" xfId="32874"/>
    <cellStyle name="Normal 3 4 3 3 3 7 2" xfId="32875"/>
    <cellStyle name="Normal 3 4 3 3 3 8" xfId="32876"/>
    <cellStyle name="Normal 3 4 3 3 4" xfId="32877"/>
    <cellStyle name="Normal 3 4 3 3 4 2" xfId="32878"/>
    <cellStyle name="Normal 3 4 3 3 4 2 2" xfId="32879"/>
    <cellStyle name="Normal 3 4 3 3 4 2 2 2" xfId="32880"/>
    <cellStyle name="Normal 3 4 3 3 4 2 2 2 2" xfId="32881"/>
    <cellStyle name="Normal 3 4 3 3 4 2 2 3" xfId="32882"/>
    <cellStyle name="Normal 3 4 3 3 4 2 3" xfId="32883"/>
    <cellStyle name="Normal 3 4 3 3 4 2 3 2" xfId="32884"/>
    <cellStyle name="Normal 3 4 3 3 4 2 4" xfId="32885"/>
    <cellStyle name="Normal 3 4 3 3 4 3" xfId="32886"/>
    <cellStyle name="Normal 3 4 3 3 4 3 2" xfId="32887"/>
    <cellStyle name="Normal 3 4 3 3 4 3 2 2" xfId="32888"/>
    <cellStyle name="Normal 3 4 3 3 4 3 3" xfId="32889"/>
    <cellStyle name="Normal 3 4 3 3 4 4" xfId="32890"/>
    <cellStyle name="Normal 3 4 3 3 4 4 2" xfId="32891"/>
    <cellStyle name="Normal 3 4 3 3 4 5" xfId="32892"/>
    <cellStyle name="Normal 3 4 3 3 5" xfId="32893"/>
    <cellStyle name="Normal 3 4 3 3 5 2" xfId="32894"/>
    <cellStyle name="Normal 3 4 3 3 5 2 2" xfId="32895"/>
    <cellStyle name="Normal 3 4 3 3 5 2 2 2" xfId="32896"/>
    <cellStyle name="Normal 3 4 3 3 5 2 3" xfId="32897"/>
    <cellStyle name="Normal 3 4 3 3 5 3" xfId="32898"/>
    <cellStyle name="Normal 3 4 3 3 5 3 2" xfId="32899"/>
    <cellStyle name="Normal 3 4 3 3 5 4" xfId="32900"/>
    <cellStyle name="Normal 3 4 3 3 6" xfId="32901"/>
    <cellStyle name="Normal 3 4 3 3 6 2" xfId="32902"/>
    <cellStyle name="Normal 3 4 3 3 6 2 2" xfId="32903"/>
    <cellStyle name="Normal 3 4 3 3 6 2 2 2" xfId="32904"/>
    <cellStyle name="Normal 3 4 3 3 6 2 3" xfId="32905"/>
    <cellStyle name="Normal 3 4 3 3 6 3" xfId="32906"/>
    <cellStyle name="Normal 3 4 3 3 6 3 2" xfId="32907"/>
    <cellStyle name="Normal 3 4 3 3 6 4" xfId="32908"/>
    <cellStyle name="Normal 3 4 3 3 7" xfId="32909"/>
    <cellStyle name="Normal 3 4 3 3 7 2" xfId="32910"/>
    <cellStyle name="Normal 3 4 3 3 7 2 2" xfId="32911"/>
    <cellStyle name="Normal 3 4 3 3 7 3" xfId="32912"/>
    <cellStyle name="Normal 3 4 3 3 8" xfId="32913"/>
    <cellStyle name="Normal 3 4 3 3 8 2" xfId="32914"/>
    <cellStyle name="Normal 3 4 3 3 9" xfId="32915"/>
    <cellStyle name="Normal 3 4 3 3 9 2" xfId="32916"/>
    <cellStyle name="Normal 3 4 3 4" xfId="32917"/>
    <cellStyle name="Normal 3 4 3 4 10" xfId="32918"/>
    <cellStyle name="Normal 3 4 3 4 11" xfId="32919"/>
    <cellStyle name="Normal 3 4 3 4 2" xfId="32920"/>
    <cellStyle name="Normal 3 4 3 4 2 2" xfId="32921"/>
    <cellStyle name="Normal 3 4 3 4 2 2 2" xfId="32922"/>
    <cellStyle name="Normal 3 4 3 4 2 2 2 2" xfId="32923"/>
    <cellStyle name="Normal 3 4 3 4 2 2 2 2 2" xfId="32924"/>
    <cellStyle name="Normal 3 4 3 4 2 2 2 2 2 2" xfId="32925"/>
    <cellStyle name="Normal 3 4 3 4 2 2 2 2 2 2 2" xfId="32926"/>
    <cellStyle name="Normal 3 4 3 4 2 2 2 2 2 3" xfId="32927"/>
    <cellStyle name="Normal 3 4 3 4 2 2 2 2 3" xfId="32928"/>
    <cellStyle name="Normal 3 4 3 4 2 2 2 2 3 2" xfId="32929"/>
    <cellStyle name="Normal 3 4 3 4 2 2 2 2 4" xfId="32930"/>
    <cellStyle name="Normal 3 4 3 4 2 2 2 3" xfId="32931"/>
    <cellStyle name="Normal 3 4 3 4 2 2 2 3 2" xfId="32932"/>
    <cellStyle name="Normal 3 4 3 4 2 2 2 3 2 2" xfId="32933"/>
    <cellStyle name="Normal 3 4 3 4 2 2 2 3 3" xfId="32934"/>
    <cellStyle name="Normal 3 4 3 4 2 2 2 4" xfId="32935"/>
    <cellStyle name="Normal 3 4 3 4 2 2 2 4 2" xfId="32936"/>
    <cellStyle name="Normal 3 4 3 4 2 2 2 5" xfId="32937"/>
    <cellStyle name="Normal 3 4 3 4 2 2 3" xfId="32938"/>
    <cellStyle name="Normal 3 4 3 4 2 2 3 2" xfId="32939"/>
    <cellStyle name="Normal 3 4 3 4 2 2 3 2 2" xfId="32940"/>
    <cellStyle name="Normal 3 4 3 4 2 2 3 2 2 2" xfId="32941"/>
    <cellStyle name="Normal 3 4 3 4 2 2 3 2 3" xfId="32942"/>
    <cellStyle name="Normal 3 4 3 4 2 2 3 3" xfId="32943"/>
    <cellStyle name="Normal 3 4 3 4 2 2 3 3 2" xfId="32944"/>
    <cellStyle name="Normal 3 4 3 4 2 2 3 4" xfId="32945"/>
    <cellStyle name="Normal 3 4 3 4 2 2 4" xfId="32946"/>
    <cellStyle name="Normal 3 4 3 4 2 2 4 2" xfId="32947"/>
    <cellStyle name="Normal 3 4 3 4 2 2 4 2 2" xfId="32948"/>
    <cellStyle name="Normal 3 4 3 4 2 2 4 2 2 2" xfId="32949"/>
    <cellStyle name="Normal 3 4 3 4 2 2 4 2 3" xfId="32950"/>
    <cellStyle name="Normal 3 4 3 4 2 2 4 3" xfId="32951"/>
    <cellStyle name="Normal 3 4 3 4 2 2 4 3 2" xfId="32952"/>
    <cellStyle name="Normal 3 4 3 4 2 2 4 4" xfId="32953"/>
    <cellStyle name="Normal 3 4 3 4 2 2 5" xfId="32954"/>
    <cellStyle name="Normal 3 4 3 4 2 2 5 2" xfId="32955"/>
    <cellStyle name="Normal 3 4 3 4 2 2 5 2 2" xfId="32956"/>
    <cellStyle name="Normal 3 4 3 4 2 2 5 3" xfId="32957"/>
    <cellStyle name="Normal 3 4 3 4 2 2 6" xfId="32958"/>
    <cellStyle name="Normal 3 4 3 4 2 2 6 2" xfId="32959"/>
    <cellStyle name="Normal 3 4 3 4 2 2 7" xfId="32960"/>
    <cellStyle name="Normal 3 4 3 4 2 2 7 2" xfId="32961"/>
    <cellStyle name="Normal 3 4 3 4 2 2 8" xfId="32962"/>
    <cellStyle name="Normal 3 4 3 4 2 3" xfId="32963"/>
    <cellStyle name="Normal 3 4 3 4 2 3 2" xfId="32964"/>
    <cellStyle name="Normal 3 4 3 4 2 3 2 2" xfId="32965"/>
    <cellStyle name="Normal 3 4 3 4 2 3 2 2 2" xfId="32966"/>
    <cellStyle name="Normal 3 4 3 4 2 3 2 2 2 2" xfId="32967"/>
    <cellStyle name="Normal 3 4 3 4 2 3 2 2 3" xfId="32968"/>
    <cellStyle name="Normal 3 4 3 4 2 3 2 3" xfId="32969"/>
    <cellStyle name="Normal 3 4 3 4 2 3 2 3 2" xfId="32970"/>
    <cellStyle name="Normal 3 4 3 4 2 3 2 4" xfId="32971"/>
    <cellStyle name="Normal 3 4 3 4 2 3 3" xfId="32972"/>
    <cellStyle name="Normal 3 4 3 4 2 3 3 2" xfId="32973"/>
    <cellStyle name="Normal 3 4 3 4 2 3 3 2 2" xfId="32974"/>
    <cellStyle name="Normal 3 4 3 4 2 3 3 3" xfId="32975"/>
    <cellStyle name="Normal 3 4 3 4 2 3 4" xfId="32976"/>
    <cellStyle name="Normal 3 4 3 4 2 3 4 2" xfId="32977"/>
    <cellStyle name="Normal 3 4 3 4 2 3 5" xfId="32978"/>
    <cellStyle name="Normal 3 4 3 4 2 4" xfId="32979"/>
    <cellStyle name="Normal 3 4 3 4 2 4 2" xfId="32980"/>
    <cellStyle name="Normal 3 4 3 4 2 4 2 2" xfId="32981"/>
    <cellStyle name="Normal 3 4 3 4 2 4 2 2 2" xfId="32982"/>
    <cellStyle name="Normal 3 4 3 4 2 4 2 3" xfId="32983"/>
    <cellStyle name="Normal 3 4 3 4 2 4 3" xfId="32984"/>
    <cellStyle name="Normal 3 4 3 4 2 4 3 2" xfId="32985"/>
    <cellStyle name="Normal 3 4 3 4 2 4 4" xfId="32986"/>
    <cellStyle name="Normal 3 4 3 4 2 5" xfId="32987"/>
    <cellStyle name="Normal 3 4 3 4 2 5 2" xfId="32988"/>
    <cellStyle name="Normal 3 4 3 4 2 5 2 2" xfId="32989"/>
    <cellStyle name="Normal 3 4 3 4 2 5 2 2 2" xfId="32990"/>
    <cellStyle name="Normal 3 4 3 4 2 5 2 3" xfId="32991"/>
    <cellStyle name="Normal 3 4 3 4 2 5 3" xfId="32992"/>
    <cellStyle name="Normal 3 4 3 4 2 5 3 2" xfId="32993"/>
    <cellStyle name="Normal 3 4 3 4 2 5 4" xfId="32994"/>
    <cellStyle name="Normal 3 4 3 4 2 6" xfId="32995"/>
    <cellStyle name="Normal 3 4 3 4 2 6 2" xfId="32996"/>
    <cellStyle name="Normal 3 4 3 4 2 6 2 2" xfId="32997"/>
    <cellStyle name="Normal 3 4 3 4 2 6 3" xfId="32998"/>
    <cellStyle name="Normal 3 4 3 4 2 7" xfId="32999"/>
    <cellStyle name="Normal 3 4 3 4 2 7 2" xfId="33000"/>
    <cellStyle name="Normal 3 4 3 4 2 8" xfId="33001"/>
    <cellStyle name="Normal 3 4 3 4 2 8 2" xfId="33002"/>
    <cellStyle name="Normal 3 4 3 4 2 9" xfId="33003"/>
    <cellStyle name="Normal 3 4 3 4 3" xfId="33004"/>
    <cellStyle name="Normal 3 4 3 4 3 2" xfId="33005"/>
    <cellStyle name="Normal 3 4 3 4 3 2 2" xfId="33006"/>
    <cellStyle name="Normal 3 4 3 4 3 2 2 2" xfId="33007"/>
    <cellStyle name="Normal 3 4 3 4 3 2 2 2 2" xfId="33008"/>
    <cellStyle name="Normal 3 4 3 4 3 2 2 2 2 2" xfId="33009"/>
    <cellStyle name="Normal 3 4 3 4 3 2 2 2 3" xfId="33010"/>
    <cellStyle name="Normal 3 4 3 4 3 2 2 3" xfId="33011"/>
    <cellStyle name="Normal 3 4 3 4 3 2 2 3 2" xfId="33012"/>
    <cellStyle name="Normal 3 4 3 4 3 2 2 4" xfId="33013"/>
    <cellStyle name="Normal 3 4 3 4 3 2 3" xfId="33014"/>
    <cellStyle name="Normal 3 4 3 4 3 2 3 2" xfId="33015"/>
    <cellStyle name="Normal 3 4 3 4 3 2 3 2 2" xfId="33016"/>
    <cellStyle name="Normal 3 4 3 4 3 2 3 3" xfId="33017"/>
    <cellStyle name="Normal 3 4 3 4 3 2 4" xfId="33018"/>
    <cellStyle name="Normal 3 4 3 4 3 2 4 2" xfId="33019"/>
    <cellStyle name="Normal 3 4 3 4 3 2 5" xfId="33020"/>
    <cellStyle name="Normal 3 4 3 4 3 3" xfId="33021"/>
    <cellStyle name="Normal 3 4 3 4 3 3 2" xfId="33022"/>
    <cellStyle name="Normal 3 4 3 4 3 3 2 2" xfId="33023"/>
    <cellStyle name="Normal 3 4 3 4 3 3 2 2 2" xfId="33024"/>
    <cellStyle name="Normal 3 4 3 4 3 3 2 3" xfId="33025"/>
    <cellStyle name="Normal 3 4 3 4 3 3 3" xfId="33026"/>
    <cellStyle name="Normal 3 4 3 4 3 3 3 2" xfId="33027"/>
    <cellStyle name="Normal 3 4 3 4 3 3 4" xfId="33028"/>
    <cellStyle name="Normal 3 4 3 4 3 4" xfId="33029"/>
    <cellStyle name="Normal 3 4 3 4 3 4 2" xfId="33030"/>
    <cellStyle name="Normal 3 4 3 4 3 4 2 2" xfId="33031"/>
    <cellStyle name="Normal 3 4 3 4 3 4 2 2 2" xfId="33032"/>
    <cellStyle name="Normal 3 4 3 4 3 4 2 3" xfId="33033"/>
    <cellStyle name="Normal 3 4 3 4 3 4 3" xfId="33034"/>
    <cellStyle name="Normal 3 4 3 4 3 4 3 2" xfId="33035"/>
    <cellStyle name="Normal 3 4 3 4 3 4 4" xfId="33036"/>
    <cellStyle name="Normal 3 4 3 4 3 5" xfId="33037"/>
    <cellStyle name="Normal 3 4 3 4 3 5 2" xfId="33038"/>
    <cellStyle name="Normal 3 4 3 4 3 5 2 2" xfId="33039"/>
    <cellStyle name="Normal 3 4 3 4 3 5 3" xfId="33040"/>
    <cellStyle name="Normal 3 4 3 4 3 6" xfId="33041"/>
    <cellStyle name="Normal 3 4 3 4 3 6 2" xfId="33042"/>
    <cellStyle name="Normal 3 4 3 4 3 7" xfId="33043"/>
    <cellStyle name="Normal 3 4 3 4 3 7 2" xfId="33044"/>
    <cellStyle name="Normal 3 4 3 4 3 8" xfId="33045"/>
    <cellStyle name="Normal 3 4 3 4 4" xfId="33046"/>
    <cellStyle name="Normal 3 4 3 4 4 2" xfId="33047"/>
    <cellStyle name="Normal 3 4 3 4 4 2 2" xfId="33048"/>
    <cellStyle name="Normal 3 4 3 4 4 2 2 2" xfId="33049"/>
    <cellStyle name="Normal 3 4 3 4 4 2 2 2 2" xfId="33050"/>
    <cellStyle name="Normal 3 4 3 4 4 2 2 3" xfId="33051"/>
    <cellStyle name="Normal 3 4 3 4 4 2 3" xfId="33052"/>
    <cellStyle name="Normal 3 4 3 4 4 2 3 2" xfId="33053"/>
    <cellStyle name="Normal 3 4 3 4 4 2 4" xfId="33054"/>
    <cellStyle name="Normal 3 4 3 4 4 3" xfId="33055"/>
    <cellStyle name="Normal 3 4 3 4 4 3 2" xfId="33056"/>
    <cellStyle name="Normal 3 4 3 4 4 3 2 2" xfId="33057"/>
    <cellStyle name="Normal 3 4 3 4 4 3 3" xfId="33058"/>
    <cellStyle name="Normal 3 4 3 4 4 4" xfId="33059"/>
    <cellStyle name="Normal 3 4 3 4 4 4 2" xfId="33060"/>
    <cellStyle name="Normal 3 4 3 4 4 5" xfId="33061"/>
    <cellStyle name="Normal 3 4 3 4 5" xfId="33062"/>
    <cellStyle name="Normal 3 4 3 4 5 2" xfId="33063"/>
    <cellStyle name="Normal 3 4 3 4 5 2 2" xfId="33064"/>
    <cellStyle name="Normal 3 4 3 4 5 2 2 2" xfId="33065"/>
    <cellStyle name="Normal 3 4 3 4 5 2 3" xfId="33066"/>
    <cellStyle name="Normal 3 4 3 4 5 3" xfId="33067"/>
    <cellStyle name="Normal 3 4 3 4 5 3 2" xfId="33068"/>
    <cellStyle name="Normal 3 4 3 4 5 4" xfId="33069"/>
    <cellStyle name="Normal 3 4 3 4 6" xfId="33070"/>
    <cellStyle name="Normal 3 4 3 4 6 2" xfId="33071"/>
    <cellStyle name="Normal 3 4 3 4 6 2 2" xfId="33072"/>
    <cellStyle name="Normal 3 4 3 4 6 2 2 2" xfId="33073"/>
    <cellStyle name="Normal 3 4 3 4 6 2 3" xfId="33074"/>
    <cellStyle name="Normal 3 4 3 4 6 3" xfId="33075"/>
    <cellStyle name="Normal 3 4 3 4 6 3 2" xfId="33076"/>
    <cellStyle name="Normal 3 4 3 4 6 4" xfId="33077"/>
    <cellStyle name="Normal 3 4 3 4 7" xfId="33078"/>
    <cellStyle name="Normal 3 4 3 4 7 2" xfId="33079"/>
    <cellStyle name="Normal 3 4 3 4 7 2 2" xfId="33080"/>
    <cellStyle name="Normal 3 4 3 4 7 3" xfId="33081"/>
    <cellStyle name="Normal 3 4 3 4 8" xfId="33082"/>
    <cellStyle name="Normal 3 4 3 4 8 2" xfId="33083"/>
    <cellStyle name="Normal 3 4 3 4 9" xfId="33084"/>
    <cellStyle name="Normal 3 4 3 4 9 2" xfId="33085"/>
    <cellStyle name="Normal 3 4 3 5" xfId="33086"/>
    <cellStyle name="Normal 3 4 3 5 2" xfId="33087"/>
    <cellStyle name="Normal 3 4 3 5 2 2" xfId="33088"/>
    <cellStyle name="Normal 3 4 3 5 2 2 2" xfId="33089"/>
    <cellStyle name="Normal 3 4 3 5 2 2 2 2" xfId="33090"/>
    <cellStyle name="Normal 3 4 3 5 2 2 2 2 2" xfId="33091"/>
    <cellStyle name="Normal 3 4 3 5 2 2 2 2 2 2" xfId="33092"/>
    <cellStyle name="Normal 3 4 3 5 2 2 2 2 3" xfId="33093"/>
    <cellStyle name="Normal 3 4 3 5 2 2 2 3" xfId="33094"/>
    <cellStyle name="Normal 3 4 3 5 2 2 2 3 2" xfId="33095"/>
    <cellStyle name="Normal 3 4 3 5 2 2 2 4" xfId="33096"/>
    <cellStyle name="Normal 3 4 3 5 2 2 3" xfId="33097"/>
    <cellStyle name="Normal 3 4 3 5 2 2 3 2" xfId="33098"/>
    <cellStyle name="Normal 3 4 3 5 2 2 3 2 2" xfId="33099"/>
    <cellStyle name="Normal 3 4 3 5 2 2 3 3" xfId="33100"/>
    <cellStyle name="Normal 3 4 3 5 2 2 4" xfId="33101"/>
    <cellStyle name="Normal 3 4 3 5 2 2 4 2" xfId="33102"/>
    <cellStyle name="Normal 3 4 3 5 2 2 5" xfId="33103"/>
    <cellStyle name="Normal 3 4 3 5 2 3" xfId="33104"/>
    <cellStyle name="Normal 3 4 3 5 2 3 2" xfId="33105"/>
    <cellStyle name="Normal 3 4 3 5 2 3 2 2" xfId="33106"/>
    <cellStyle name="Normal 3 4 3 5 2 3 2 2 2" xfId="33107"/>
    <cellStyle name="Normal 3 4 3 5 2 3 2 3" xfId="33108"/>
    <cellStyle name="Normal 3 4 3 5 2 3 3" xfId="33109"/>
    <cellStyle name="Normal 3 4 3 5 2 3 3 2" xfId="33110"/>
    <cellStyle name="Normal 3 4 3 5 2 3 4" xfId="33111"/>
    <cellStyle name="Normal 3 4 3 5 2 4" xfId="33112"/>
    <cellStyle name="Normal 3 4 3 5 2 4 2" xfId="33113"/>
    <cellStyle name="Normal 3 4 3 5 2 4 2 2" xfId="33114"/>
    <cellStyle name="Normal 3 4 3 5 2 4 2 2 2" xfId="33115"/>
    <cellStyle name="Normal 3 4 3 5 2 4 2 3" xfId="33116"/>
    <cellStyle name="Normal 3 4 3 5 2 4 3" xfId="33117"/>
    <cellStyle name="Normal 3 4 3 5 2 4 3 2" xfId="33118"/>
    <cellStyle name="Normal 3 4 3 5 2 4 4" xfId="33119"/>
    <cellStyle name="Normal 3 4 3 5 2 5" xfId="33120"/>
    <cellStyle name="Normal 3 4 3 5 2 5 2" xfId="33121"/>
    <cellStyle name="Normal 3 4 3 5 2 5 2 2" xfId="33122"/>
    <cellStyle name="Normal 3 4 3 5 2 5 3" xfId="33123"/>
    <cellStyle name="Normal 3 4 3 5 2 6" xfId="33124"/>
    <cellStyle name="Normal 3 4 3 5 2 6 2" xfId="33125"/>
    <cellStyle name="Normal 3 4 3 5 2 7" xfId="33126"/>
    <cellStyle name="Normal 3 4 3 5 2 7 2" xfId="33127"/>
    <cellStyle name="Normal 3 4 3 5 2 8" xfId="33128"/>
    <cellStyle name="Normal 3 4 3 5 3" xfId="33129"/>
    <cellStyle name="Normal 3 4 3 5 3 2" xfId="33130"/>
    <cellStyle name="Normal 3 4 3 5 3 2 2" xfId="33131"/>
    <cellStyle name="Normal 3 4 3 5 3 2 2 2" xfId="33132"/>
    <cellStyle name="Normal 3 4 3 5 3 2 2 2 2" xfId="33133"/>
    <cellStyle name="Normal 3 4 3 5 3 2 2 3" xfId="33134"/>
    <cellStyle name="Normal 3 4 3 5 3 2 3" xfId="33135"/>
    <cellStyle name="Normal 3 4 3 5 3 2 3 2" xfId="33136"/>
    <cellStyle name="Normal 3 4 3 5 3 2 4" xfId="33137"/>
    <cellStyle name="Normal 3 4 3 5 3 3" xfId="33138"/>
    <cellStyle name="Normal 3 4 3 5 3 3 2" xfId="33139"/>
    <cellStyle name="Normal 3 4 3 5 3 3 2 2" xfId="33140"/>
    <cellStyle name="Normal 3 4 3 5 3 3 3" xfId="33141"/>
    <cellStyle name="Normal 3 4 3 5 3 4" xfId="33142"/>
    <cellStyle name="Normal 3 4 3 5 3 4 2" xfId="33143"/>
    <cellStyle name="Normal 3 4 3 5 3 5" xfId="33144"/>
    <cellStyle name="Normal 3 4 3 5 4" xfId="33145"/>
    <cellStyle name="Normal 3 4 3 5 4 2" xfId="33146"/>
    <cellStyle name="Normal 3 4 3 5 4 2 2" xfId="33147"/>
    <cellStyle name="Normal 3 4 3 5 4 2 2 2" xfId="33148"/>
    <cellStyle name="Normal 3 4 3 5 4 2 3" xfId="33149"/>
    <cellStyle name="Normal 3 4 3 5 4 3" xfId="33150"/>
    <cellStyle name="Normal 3 4 3 5 4 3 2" xfId="33151"/>
    <cellStyle name="Normal 3 4 3 5 4 4" xfId="33152"/>
    <cellStyle name="Normal 3 4 3 5 5" xfId="33153"/>
    <cellStyle name="Normal 3 4 3 5 5 2" xfId="33154"/>
    <cellStyle name="Normal 3 4 3 5 5 2 2" xfId="33155"/>
    <cellStyle name="Normal 3 4 3 5 5 2 2 2" xfId="33156"/>
    <cellStyle name="Normal 3 4 3 5 5 2 3" xfId="33157"/>
    <cellStyle name="Normal 3 4 3 5 5 3" xfId="33158"/>
    <cellStyle name="Normal 3 4 3 5 5 3 2" xfId="33159"/>
    <cellStyle name="Normal 3 4 3 5 5 4" xfId="33160"/>
    <cellStyle name="Normal 3 4 3 5 6" xfId="33161"/>
    <cellStyle name="Normal 3 4 3 5 6 2" xfId="33162"/>
    <cellStyle name="Normal 3 4 3 5 6 2 2" xfId="33163"/>
    <cellStyle name="Normal 3 4 3 5 6 3" xfId="33164"/>
    <cellStyle name="Normal 3 4 3 5 7" xfId="33165"/>
    <cellStyle name="Normal 3 4 3 5 7 2" xfId="33166"/>
    <cellStyle name="Normal 3 4 3 5 8" xfId="33167"/>
    <cellStyle name="Normal 3 4 3 5 8 2" xfId="33168"/>
    <cellStyle name="Normal 3 4 3 5 9" xfId="33169"/>
    <cellStyle name="Normal 3 4 3 6" xfId="33170"/>
    <cellStyle name="Normal 3 4 3 6 2" xfId="33171"/>
    <cellStyle name="Normal 3 4 3 6 2 2" xfId="33172"/>
    <cellStyle name="Normal 3 4 3 6 2 2 2" xfId="33173"/>
    <cellStyle name="Normal 3 4 3 6 2 2 2 2" xfId="33174"/>
    <cellStyle name="Normal 3 4 3 6 2 2 2 2 2" xfId="33175"/>
    <cellStyle name="Normal 3 4 3 6 2 2 2 3" xfId="33176"/>
    <cellStyle name="Normal 3 4 3 6 2 2 3" xfId="33177"/>
    <cellStyle name="Normal 3 4 3 6 2 2 3 2" xfId="33178"/>
    <cellStyle name="Normal 3 4 3 6 2 2 4" xfId="33179"/>
    <cellStyle name="Normal 3 4 3 6 2 3" xfId="33180"/>
    <cellStyle name="Normal 3 4 3 6 2 3 2" xfId="33181"/>
    <cellStyle name="Normal 3 4 3 6 2 3 2 2" xfId="33182"/>
    <cellStyle name="Normal 3 4 3 6 2 3 3" xfId="33183"/>
    <cellStyle name="Normal 3 4 3 6 2 4" xfId="33184"/>
    <cellStyle name="Normal 3 4 3 6 2 4 2" xfId="33185"/>
    <cellStyle name="Normal 3 4 3 6 2 5" xfId="33186"/>
    <cellStyle name="Normal 3 4 3 6 3" xfId="33187"/>
    <cellStyle name="Normal 3 4 3 6 3 2" xfId="33188"/>
    <cellStyle name="Normal 3 4 3 6 3 2 2" xfId="33189"/>
    <cellStyle name="Normal 3 4 3 6 3 2 2 2" xfId="33190"/>
    <cellStyle name="Normal 3 4 3 6 3 2 3" xfId="33191"/>
    <cellStyle name="Normal 3 4 3 6 3 3" xfId="33192"/>
    <cellStyle name="Normal 3 4 3 6 3 3 2" xfId="33193"/>
    <cellStyle name="Normal 3 4 3 6 3 4" xfId="33194"/>
    <cellStyle name="Normal 3 4 3 6 4" xfId="33195"/>
    <cellStyle name="Normal 3 4 3 6 4 2" xfId="33196"/>
    <cellStyle name="Normal 3 4 3 6 4 2 2" xfId="33197"/>
    <cellStyle name="Normal 3 4 3 6 4 2 2 2" xfId="33198"/>
    <cellStyle name="Normal 3 4 3 6 4 2 3" xfId="33199"/>
    <cellStyle name="Normal 3 4 3 6 4 3" xfId="33200"/>
    <cellStyle name="Normal 3 4 3 6 4 3 2" xfId="33201"/>
    <cellStyle name="Normal 3 4 3 6 4 4" xfId="33202"/>
    <cellStyle name="Normal 3 4 3 6 5" xfId="33203"/>
    <cellStyle name="Normal 3 4 3 6 5 2" xfId="33204"/>
    <cellStyle name="Normal 3 4 3 6 5 2 2" xfId="33205"/>
    <cellStyle name="Normal 3 4 3 6 5 3" xfId="33206"/>
    <cellStyle name="Normal 3 4 3 6 6" xfId="33207"/>
    <cellStyle name="Normal 3 4 3 6 6 2" xfId="33208"/>
    <cellStyle name="Normal 3 4 3 6 7" xfId="33209"/>
    <cellStyle name="Normal 3 4 3 6 7 2" xfId="33210"/>
    <cellStyle name="Normal 3 4 3 6 8" xfId="33211"/>
    <cellStyle name="Normal 3 4 3 7" xfId="33212"/>
    <cellStyle name="Normal 3 4 3 7 2" xfId="33213"/>
    <cellStyle name="Normal 3 4 3 7 2 2" xfId="33214"/>
    <cellStyle name="Normal 3 4 3 7 2 2 2" xfId="33215"/>
    <cellStyle name="Normal 3 4 3 7 2 2 2 2" xfId="33216"/>
    <cellStyle name="Normal 3 4 3 7 2 2 2 2 2" xfId="33217"/>
    <cellStyle name="Normal 3 4 3 7 2 2 2 3" xfId="33218"/>
    <cellStyle name="Normal 3 4 3 7 2 2 3" xfId="33219"/>
    <cellStyle name="Normal 3 4 3 7 2 2 3 2" xfId="33220"/>
    <cellStyle name="Normal 3 4 3 7 2 2 4" xfId="33221"/>
    <cellStyle name="Normal 3 4 3 7 2 3" xfId="33222"/>
    <cellStyle name="Normal 3 4 3 7 2 3 2" xfId="33223"/>
    <cellStyle name="Normal 3 4 3 7 2 3 2 2" xfId="33224"/>
    <cellStyle name="Normal 3 4 3 7 2 3 3" xfId="33225"/>
    <cellStyle name="Normal 3 4 3 7 2 4" xfId="33226"/>
    <cellStyle name="Normal 3 4 3 7 2 4 2" xfId="33227"/>
    <cellStyle name="Normal 3 4 3 7 2 5" xfId="33228"/>
    <cellStyle name="Normal 3 4 3 7 3" xfId="33229"/>
    <cellStyle name="Normal 3 4 3 7 3 2" xfId="33230"/>
    <cellStyle name="Normal 3 4 3 7 3 2 2" xfId="33231"/>
    <cellStyle name="Normal 3 4 3 7 3 2 2 2" xfId="33232"/>
    <cellStyle name="Normal 3 4 3 7 3 2 3" xfId="33233"/>
    <cellStyle name="Normal 3 4 3 7 3 3" xfId="33234"/>
    <cellStyle name="Normal 3 4 3 7 3 3 2" xfId="33235"/>
    <cellStyle name="Normal 3 4 3 7 3 4" xfId="33236"/>
    <cellStyle name="Normal 3 4 3 7 4" xfId="33237"/>
    <cellStyle name="Normal 3 4 3 7 4 2" xfId="33238"/>
    <cellStyle name="Normal 3 4 3 7 4 2 2" xfId="33239"/>
    <cellStyle name="Normal 3 4 3 7 4 3" xfId="33240"/>
    <cellStyle name="Normal 3 4 3 7 5" xfId="33241"/>
    <cellStyle name="Normal 3 4 3 7 5 2" xfId="33242"/>
    <cellStyle name="Normal 3 4 3 7 6" xfId="33243"/>
    <cellStyle name="Normal 3 4 3 8" xfId="33244"/>
    <cellStyle name="Normal 3 4 3 8 2" xfId="33245"/>
    <cellStyle name="Normal 3 4 3 8 2 2" xfId="33246"/>
    <cellStyle name="Normal 3 4 3 8 2 2 2" xfId="33247"/>
    <cellStyle name="Normal 3 4 3 8 2 2 2 2" xfId="33248"/>
    <cellStyle name="Normal 3 4 3 8 2 2 2 2 2" xfId="33249"/>
    <cellStyle name="Normal 3 4 3 8 2 2 2 3" xfId="33250"/>
    <cellStyle name="Normal 3 4 3 8 2 2 3" xfId="33251"/>
    <cellStyle name="Normal 3 4 3 8 2 2 3 2" xfId="33252"/>
    <cellStyle name="Normal 3 4 3 8 2 2 4" xfId="33253"/>
    <cellStyle name="Normal 3 4 3 8 2 3" xfId="33254"/>
    <cellStyle name="Normal 3 4 3 8 2 3 2" xfId="33255"/>
    <cellStyle name="Normal 3 4 3 8 2 3 2 2" xfId="33256"/>
    <cellStyle name="Normal 3 4 3 8 2 3 3" xfId="33257"/>
    <cellStyle name="Normal 3 4 3 8 2 4" xfId="33258"/>
    <cellStyle name="Normal 3 4 3 8 2 4 2" xfId="33259"/>
    <cellStyle name="Normal 3 4 3 8 2 5" xfId="33260"/>
    <cellStyle name="Normal 3 4 3 8 3" xfId="33261"/>
    <cellStyle name="Normal 3 4 3 8 3 2" xfId="33262"/>
    <cellStyle name="Normal 3 4 3 8 3 2 2" xfId="33263"/>
    <cellStyle name="Normal 3 4 3 8 3 2 2 2" xfId="33264"/>
    <cellStyle name="Normal 3 4 3 8 3 2 3" xfId="33265"/>
    <cellStyle name="Normal 3 4 3 8 3 3" xfId="33266"/>
    <cellStyle name="Normal 3 4 3 8 3 3 2" xfId="33267"/>
    <cellStyle name="Normal 3 4 3 8 3 4" xfId="33268"/>
    <cellStyle name="Normal 3 4 3 8 4" xfId="33269"/>
    <cellStyle name="Normal 3 4 3 8 4 2" xfId="33270"/>
    <cellStyle name="Normal 3 4 3 8 4 2 2" xfId="33271"/>
    <cellStyle name="Normal 3 4 3 8 4 3" xfId="33272"/>
    <cellStyle name="Normal 3 4 3 8 5" xfId="33273"/>
    <cellStyle name="Normal 3 4 3 8 5 2" xfId="33274"/>
    <cellStyle name="Normal 3 4 3 8 6" xfId="33275"/>
    <cellStyle name="Normal 3 4 3 9" xfId="33276"/>
    <cellStyle name="Normal 3 4 3 9 2" xfId="33277"/>
    <cellStyle name="Normal 3 4 3 9 2 2" xfId="33278"/>
    <cellStyle name="Normal 3 4 3 9 2 2 2" xfId="33279"/>
    <cellStyle name="Normal 3 4 3 9 2 2 2 2" xfId="33280"/>
    <cellStyle name="Normal 3 4 3 9 2 2 3" xfId="33281"/>
    <cellStyle name="Normal 3 4 3 9 2 3" xfId="33282"/>
    <cellStyle name="Normal 3 4 3 9 2 3 2" xfId="33283"/>
    <cellStyle name="Normal 3 4 3 9 2 4" xfId="33284"/>
    <cellStyle name="Normal 3 4 3 9 3" xfId="33285"/>
    <cellStyle name="Normal 3 4 3 9 3 2" xfId="33286"/>
    <cellStyle name="Normal 3 4 3 9 3 2 2" xfId="33287"/>
    <cellStyle name="Normal 3 4 3 9 3 3" xfId="33288"/>
    <cellStyle name="Normal 3 4 3 9 4" xfId="33289"/>
    <cellStyle name="Normal 3 4 3 9 4 2" xfId="33290"/>
    <cellStyle name="Normal 3 4 3 9 5" xfId="33291"/>
    <cellStyle name="Normal 3 4 3_T-straight with PEDs adjustor" xfId="33292"/>
    <cellStyle name="Normal 3 4 4" xfId="33293"/>
    <cellStyle name="Normal 3 4 4 10" xfId="33294"/>
    <cellStyle name="Normal 3 4 4 11" xfId="33295"/>
    <cellStyle name="Normal 3 4 4 2" xfId="33296"/>
    <cellStyle name="Normal 3 4 4 2 10" xfId="33297"/>
    <cellStyle name="Normal 3 4 4 2 2" xfId="33298"/>
    <cellStyle name="Normal 3 4 4 2 2 2" xfId="33299"/>
    <cellStyle name="Normal 3 4 4 2 2 2 2" xfId="33300"/>
    <cellStyle name="Normal 3 4 4 2 2 2 2 2" xfId="33301"/>
    <cellStyle name="Normal 3 4 4 2 2 2 2 2 2" xfId="33302"/>
    <cellStyle name="Normal 3 4 4 2 2 2 2 2 2 2" xfId="33303"/>
    <cellStyle name="Normal 3 4 4 2 2 2 2 2 3" xfId="33304"/>
    <cellStyle name="Normal 3 4 4 2 2 2 2 3" xfId="33305"/>
    <cellStyle name="Normal 3 4 4 2 2 2 2 3 2" xfId="33306"/>
    <cellStyle name="Normal 3 4 4 2 2 2 2 4" xfId="33307"/>
    <cellStyle name="Normal 3 4 4 2 2 2 3" xfId="33308"/>
    <cellStyle name="Normal 3 4 4 2 2 2 3 2" xfId="33309"/>
    <cellStyle name="Normal 3 4 4 2 2 2 3 2 2" xfId="33310"/>
    <cellStyle name="Normal 3 4 4 2 2 2 3 3" xfId="33311"/>
    <cellStyle name="Normal 3 4 4 2 2 2 4" xfId="33312"/>
    <cellStyle name="Normal 3 4 4 2 2 2 4 2" xfId="33313"/>
    <cellStyle name="Normal 3 4 4 2 2 2 5" xfId="33314"/>
    <cellStyle name="Normal 3 4 4 2 2 3" xfId="33315"/>
    <cellStyle name="Normal 3 4 4 2 2 3 2" xfId="33316"/>
    <cellStyle name="Normal 3 4 4 2 2 3 2 2" xfId="33317"/>
    <cellStyle name="Normal 3 4 4 2 2 3 2 2 2" xfId="33318"/>
    <cellStyle name="Normal 3 4 4 2 2 3 2 3" xfId="33319"/>
    <cellStyle name="Normal 3 4 4 2 2 3 3" xfId="33320"/>
    <cellStyle name="Normal 3 4 4 2 2 3 3 2" xfId="33321"/>
    <cellStyle name="Normal 3 4 4 2 2 3 4" xfId="33322"/>
    <cellStyle name="Normal 3 4 4 2 2 4" xfId="33323"/>
    <cellStyle name="Normal 3 4 4 2 2 4 2" xfId="33324"/>
    <cellStyle name="Normal 3 4 4 2 2 4 2 2" xfId="33325"/>
    <cellStyle name="Normal 3 4 4 2 2 4 2 2 2" xfId="33326"/>
    <cellStyle name="Normal 3 4 4 2 2 4 2 3" xfId="33327"/>
    <cellStyle name="Normal 3 4 4 2 2 4 3" xfId="33328"/>
    <cellStyle name="Normal 3 4 4 2 2 4 3 2" xfId="33329"/>
    <cellStyle name="Normal 3 4 4 2 2 4 4" xfId="33330"/>
    <cellStyle name="Normal 3 4 4 2 2 5" xfId="33331"/>
    <cellStyle name="Normal 3 4 4 2 2 5 2" xfId="33332"/>
    <cellStyle name="Normal 3 4 4 2 2 5 2 2" xfId="33333"/>
    <cellStyle name="Normal 3 4 4 2 2 5 3" xfId="33334"/>
    <cellStyle name="Normal 3 4 4 2 2 6" xfId="33335"/>
    <cellStyle name="Normal 3 4 4 2 2 6 2" xfId="33336"/>
    <cellStyle name="Normal 3 4 4 2 2 7" xfId="33337"/>
    <cellStyle name="Normal 3 4 4 2 2 7 2" xfId="33338"/>
    <cellStyle name="Normal 3 4 4 2 2 8" xfId="33339"/>
    <cellStyle name="Normal 3 4 4 2 3" xfId="33340"/>
    <cellStyle name="Normal 3 4 4 2 3 2" xfId="33341"/>
    <cellStyle name="Normal 3 4 4 2 3 2 2" xfId="33342"/>
    <cellStyle name="Normal 3 4 4 2 3 2 2 2" xfId="33343"/>
    <cellStyle name="Normal 3 4 4 2 3 2 2 2 2" xfId="33344"/>
    <cellStyle name="Normal 3 4 4 2 3 2 2 3" xfId="33345"/>
    <cellStyle name="Normal 3 4 4 2 3 2 3" xfId="33346"/>
    <cellStyle name="Normal 3 4 4 2 3 2 3 2" xfId="33347"/>
    <cellStyle name="Normal 3 4 4 2 3 2 4" xfId="33348"/>
    <cellStyle name="Normal 3 4 4 2 3 3" xfId="33349"/>
    <cellStyle name="Normal 3 4 4 2 3 3 2" xfId="33350"/>
    <cellStyle name="Normal 3 4 4 2 3 3 2 2" xfId="33351"/>
    <cellStyle name="Normal 3 4 4 2 3 3 3" xfId="33352"/>
    <cellStyle name="Normal 3 4 4 2 3 4" xfId="33353"/>
    <cellStyle name="Normal 3 4 4 2 3 4 2" xfId="33354"/>
    <cellStyle name="Normal 3 4 4 2 3 5" xfId="33355"/>
    <cellStyle name="Normal 3 4 4 2 4" xfId="33356"/>
    <cellStyle name="Normal 3 4 4 2 4 2" xfId="33357"/>
    <cellStyle name="Normal 3 4 4 2 4 2 2" xfId="33358"/>
    <cellStyle name="Normal 3 4 4 2 4 2 2 2" xfId="33359"/>
    <cellStyle name="Normal 3 4 4 2 4 2 3" xfId="33360"/>
    <cellStyle name="Normal 3 4 4 2 4 3" xfId="33361"/>
    <cellStyle name="Normal 3 4 4 2 4 3 2" xfId="33362"/>
    <cellStyle name="Normal 3 4 4 2 4 4" xfId="33363"/>
    <cellStyle name="Normal 3 4 4 2 5" xfId="33364"/>
    <cellStyle name="Normal 3 4 4 2 5 2" xfId="33365"/>
    <cellStyle name="Normal 3 4 4 2 5 2 2" xfId="33366"/>
    <cellStyle name="Normal 3 4 4 2 5 2 2 2" xfId="33367"/>
    <cellStyle name="Normal 3 4 4 2 5 2 3" xfId="33368"/>
    <cellStyle name="Normal 3 4 4 2 5 3" xfId="33369"/>
    <cellStyle name="Normal 3 4 4 2 5 3 2" xfId="33370"/>
    <cellStyle name="Normal 3 4 4 2 5 4" xfId="33371"/>
    <cellStyle name="Normal 3 4 4 2 6" xfId="33372"/>
    <cellStyle name="Normal 3 4 4 2 6 2" xfId="33373"/>
    <cellStyle name="Normal 3 4 4 2 6 2 2" xfId="33374"/>
    <cellStyle name="Normal 3 4 4 2 6 3" xfId="33375"/>
    <cellStyle name="Normal 3 4 4 2 7" xfId="33376"/>
    <cellStyle name="Normal 3 4 4 2 7 2" xfId="33377"/>
    <cellStyle name="Normal 3 4 4 2 8" xfId="33378"/>
    <cellStyle name="Normal 3 4 4 2 8 2" xfId="33379"/>
    <cellStyle name="Normal 3 4 4 2 9" xfId="33380"/>
    <cellStyle name="Normal 3 4 4 3" xfId="33381"/>
    <cellStyle name="Normal 3 4 4 3 2" xfId="33382"/>
    <cellStyle name="Normal 3 4 4 3 2 2" xfId="33383"/>
    <cellStyle name="Normal 3 4 4 3 2 2 2" xfId="33384"/>
    <cellStyle name="Normal 3 4 4 3 2 2 2 2" xfId="33385"/>
    <cellStyle name="Normal 3 4 4 3 2 2 2 2 2" xfId="33386"/>
    <cellStyle name="Normal 3 4 4 3 2 2 2 3" xfId="33387"/>
    <cellStyle name="Normal 3 4 4 3 2 2 3" xfId="33388"/>
    <cellStyle name="Normal 3 4 4 3 2 2 3 2" xfId="33389"/>
    <cellStyle name="Normal 3 4 4 3 2 2 4" xfId="33390"/>
    <cellStyle name="Normal 3 4 4 3 2 3" xfId="33391"/>
    <cellStyle name="Normal 3 4 4 3 2 3 2" xfId="33392"/>
    <cellStyle name="Normal 3 4 4 3 2 3 2 2" xfId="33393"/>
    <cellStyle name="Normal 3 4 4 3 2 3 3" xfId="33394"/>
    <cellStyle name="Normal 3 4 4 3 2 4" xfId="33395"/>
    <cellStyle name="Normal 3 4 4 3 2 4 2" xfId="33396"/>
    <cellStyle name="Normal 3 4 4 3 2 5" xfId="33397"/>
    <cellStyle name="Normal 3 4 4 3 3" xfId="33398"/>
    <cellStyle name="Normal 3 4 4 3 3 2" xfId="33399"/>
    <cellStyle name="Normal 3 4 4 3 3 2 2" xfId="33400"/>
    <cellStyle name="Normal 3 4 4 3 3 2 2 2" xfId="33401"/>
    <cellStyle name="Normal 3 4 4 3 3 2 3" xfId="33402"/>
    <cellStyle name="Normal 3 4 4 3 3 3" xfId="33403"/>
    <cellStyle name="Normal 3 4 4 3 3 3 2" xfId="33404"/>
    <cellStyle name="Normal 3 4 4 3 3 4" xfId="33405"/>
    <cellStyle name="Normal 3 4 4 3 4" xfId="33406"/>
    <cellStyle name="Normal 3 4 4 3 4 2" xfId="33407"/>
    <cellStyle name="Normal 3 4 4 3 4 2 2" xfId="33408"/>
    <cellStyle name="Normal 3 4 4 3 4 2 2 2" xfId="33409"/>
    <cellStyle name="Normal 3 4 4 3 4 2 3" xfId="33410"/>
    <cellStyle name="Normal 3 4 4 3 4 3" xfId="33411"/>
    <cellStyle name="Normal 3 4 4 3 4 3 2" xfId="33412"/>
    <cellStyle name="Normal 3 4 4 3 4 4" xfId="33413"/>
    <cellStyle name="Normal 3 4 4 3 5" xfId="33414"/>
    <cellStyle name="Normal 3 4 4 3 5 2" xfId="33415"/>
    <cellStyle name="Normal 3 4 4 3 5 2 2" xfId="33416"/>
    <cellStyle name="Normal 3 4 4 3 5 3" xfId="33417"/>
    <cellStyle name="Normal 3 4 4 3 6" xfId="33418"/>
    <cellStyle name="Normal 3 4 4 3 6 2" xfId="33419"/>
    <cellStyle name="Normal 3 4 4 3 7" xfId="33420"/>
    <cellStyle name="Normal 3 4 4 3 7 2" xfId="33421"/>
    <cellStyle name="Normal 3 4 4 3 8" xfId="33422"/>
    <cellStyle name="Normal 3 4 4 4" xfId="33423"/>
    <cellStyle name="Normal 3 4 4 4 2" xfId="33424"/>
    <cellStyle name="Normal 3 4 4 4 2 2" xfId="33425"/>
    <cellStyle name="Normal 3 4 4 4 2 2 2" xfId="33426"/>
    <cellStyle name="Normal 3 4 4 4 2 2 2 2" xfId="33427"/>
    <cellStyle name="Normal 3 4 4 4 2 2 3" xfId="33428"/>
    <cellStyle name="Normal 3 4 4 4 2 3" xfId="33429"/>
    <cellStyle name="Normal 3 4 4 4 2 3 2" xfId="33430"/>
    <cellStyle name="Normal 3 4 4 4 2 4" xfId="33431"/>
    <cellStyle name="Normal 3 4 4 4 3" xfId="33432"/>
    <cellStyle name="Normal 3 4 4 4 3 2" xfId="33433"/>
    <cellStyle name="Normal 3 4 4 4 3 2 2" xfId="33434"/>
    <cellStyle name="Normal 3 4 4 4 3 3" xfId="33435"/>
    <cellStyle name="Normal 3 4 4 4 4" xfId="33436"/>
    <cellStyle name="Normal 3 4 4 4 4 2" xfId="33437"/>
    <cellStyle name="Normal 3 4 4 4 5" xfId="33438"/>
    <cellStyle name="Normal 3 4 4 5" xfId="33439"/>
    <cellStyle name="Normal 3 4 4 5 2" xfId="33440"/>
    <cellStyle name="Normal 3 4 4 5 2 2" xfId="33441"/>
    <cellStyle name="Normal 3 4 4 5 2 2 2" xfId="33442"/>
    <cellStyle name="Normal 3 4 4 5 2 3" xfId="33443"/>
    <cellStyle name="Normal 3 4 4 5 3" xfId="33444"/>
    <cellStyle name="Normal 3 4 4 5 3 2" xfId="33445"/>
    <cellStyle name="Normal 3 4 4 5 4" xfId="33446"/>
    <cellStyle name="Normal 3 4 4 6" xfId="33447"/>
    <cellStyle name="Normal 3 4 4 6 2" xfId="33448"/>
    <cellStyle name="Normal 3 4 4 6 2 2" xfId="33449"/>
    <cellStyle name="Normal 3 4 4 6 2 2 2" xfId="33450"/>
    <cellStyle name="Normal 3 4 4 6 2 3" xfId="33451"/>
    <cellStyle name="Normal 3 4 4 6 3" xfId="33452"/>
    <cellStyle name="Normal 3 4 4 6 3 2" xfId="33453"/>
    <cellStyle name="Normal 3 4 4 6 4" xfId="33454"/>
    <cellStyle name="Normal 3 4 4 7" xfId="33455"/>
    <cellStyle name="Normal 3 4 4 7 2" xfId="33456"/>
    <cellStyle name="Normal 3 4 4 7 2 2" xfId="33457"/>
    <cellStyle name="Normal 3 4 4 7 3" xfId="33458"/>
    <cellStyle name="Normal 3 4 4 8" xfId="33459"/>
    <cellStyle name="Normal 3 4 4 8 2" xfId="33460"/>
    <cellStyle name="Normal 3 4 4 9" xfId="33461"/>
    <cellStyle name="Normal 3 4 4 9 2" xfId="33462"/>
    <cellStyle name="Normal 3 4 5" xfId="33463"/>
    <cellStyle name="Normal 3 4 5 10" xfId="33464"/>
    <cellStyle name="Normal 3 4 5 11" xfId="33465"/>
    <cellStyle name="Normal 3 4 5 2" xfId="33466"/>
    <cellStyle name="Normal 3 4 5 2 10" xfId="33467"/>
    <cellStyle name="Normal 3 4 5 2 2" xfId="33468"/>
    <cellStyle name="Normal 3 4 5 2 2 2" xfId="33469"/>
    <cellStyle name="Normal 3 4 5 2 2 2 2" xfId="33470"/>
    <cellStyle name="Normal 3 4 5 2 2 2 2 2" xfId="33471"/>
    <cellStyle name="Normal 3 4 5 2 2 2 2 2 2" xfId="33472"/>
    <cellStyle name="Normal 3 4 5 2 2 2 2 2 2 2" xfId="33473"/>
    <cellStyle name="Normal 3 4 5 2 2 2 2 2 3" xfId="33474"/>
    <cellStyle name="Normal 3 4 5 2 2 2 2 3" xfId="33475"/>
    <cellStyle name="Normal 3 4 5 2 2 2 2 3 2" xfId="33476"/>
    <cellStyle name="Normal 3 4 5 2 2 2 2 4" xfId="33477"/>
    <cellStyle name="Normal 3 4 5 2 2 2 3" xfId="33478"/>
    <cellStyle name="Normal 3 4 5 2 2 2 3 2" xfId="33479"/>
    <cellStyle name="Normal 3 4 5 2 2 2 3 2 2" xfId="33480"/>
    <cellStyle name="Normal 3 4 5 2 2 2 3 3" xfId="33481"/>
    <cellStyle name="Normal 3 4 5 2 2 2 4" xfId="33482"/>
    <cellStyle name="Normal 3 4 5 2 2 2 4 2" xfId="33483"/>
    <cellStyle name="Normal 3 4 5 2 2 2 5" xfId="33484"/>
    <cellStyle name="Normal 3 4 5 2 2 3" xfId="33485"/>
    <cellStyle name="Normal 3 4 5 2 2 3 2" xfId="33486"/>
    <cellStyle name="Normal 3 4 5 2 2 3 2 2" xfId="33487"/>
    <cellStyle name="Normal 3 4 5 2 2 3 2 2 2" xfId="33488"/>
    <cellStyle name="Normal 3 4 5 2 2 3 2 3" xfId="33489"/>
    <cellStyle name="Normal 3 4 5 2 2 3 3" xfId="33490"/>
    <cellStyle name="Normal 3 4 5 2 2 3 3 2" xfId="33491"/>
    <cellStyle name="Normal 3 4 5 2 2 3 4" xfId="33492"/>
    <cellStyle name="Normal 3 4 5 2 2 4" xfId="33493"/>
    <cellStyle name="Normal 3 4 5 2 2 4 2" xfId="33494"/>
    <cellStyle name="Normal 3 4 5 2 2 4 2 2" xfId="33495"/>
    <cellStyle name="Normal 3 4 5 2 2 4 2 2 2" xfId="33496"/>
    <cellStyle name="Normal 3 4 5 2 2 4 2 3" xfId="33497"/>
    <cellStyle name="Normal 3 4 5 2 2 4 3" xfId="33498"/>
    <cellStyle name="Normal 3 4 5 2 2 4 3 2" xfId="33499"/>
    <cellStyle name="Normal 3 4 5 2 2 4 4" xfId="33500"/>
    <cellStyle name="Normal 3 4 5 2 2 5" xfId="33501"/>
    <cellStyle name="Normal 3 4 5 2 2 5 2" xfId="33502"/>
    <cellStyle name="Normal 3 4 5 2 2 5 2 2" xfId="33503"/>
    <cellStyle name="Normal 3 4 5 2 2 5 3" xfId="33504"/>
    <cellStyle name="Normal 3 4 5 2 2 6" xfId="33505"/>
    <cellStyle name="Normal 3 4 5 2 2 6 2" xfId="33506"/>
    <cellStyle name="Normal 3 4 5 2 2 7" xfId="33507"/>
    <cellStyle name="Normal 3 4 5 2 2 7 2" xfId="33508"/>
    <cellStyle name="Normal 3 4 5 2 2 8" xfId="33509"/>
    <cellStyle name="Normal 3 4 5 2 3" xfId="33510"/>
    <cellStyle name="Normal 3 4 5 2 3 2" xfId="33511"/>
    <cellStyle name="Normal 3 4 5 2 3 2 2" xfId="33512"/>
    <cellStyle name="Normal 3 4 5 2 3 2 2 2" xfId="33513"/>
    <cellStyle name="Normal 3 4 5 2 3 2 2 2 2" xfId="33514"/>
    <cellStyle name="Normal 3 4 5 2 3 2 2 3" xfId="33515"/>
    <cellStyle name="Normal 3 4 5 2 3 2 3" xfId="33516"/>
    <cellStyle name="Normal 3 4 5 2 3 2 3 2" xfId="33517"/>
    <cellStyle name="Normal 3 4 5 2 3 2 4" xfId="33518"/>
    <cellStyle name="Normal 3 4 5 2 3 3" xfId="33519"/>
    <cellStyle name="Normal 3 4 5 2 3 3 2" xfId="33520"/>
    <cellStyle name="Normal 3 4 5 2 3 3 2 2" xfId="33521"/>
    <cellStyle name="Normal 3 4 5 2 3 3 3" xfId="33522"/>
    <cellStyle name="Normal 3 4 5 2 3 4" xfId="33523"/>
    <cellStyle name="Normal 3 4 5 2 3 4 2" xfId="33524"/>
    <cellStyle name="Normal 3 4 5 2 3 5" xfId="33525"/>
    <cellStyle name="Normal 3 4 5 2 4" xfId="33526"/>
    <cellStyle name="Normal 3 4 5 2 4 2" xfId="33527"/>
    <cellStyle name="Normal 3 4 5 2 4 2 2" xfId="33528"/>
    <cellStyle name="Normal 3 4 5 2 4 2 2 2" xfId="33529"/>
    <cellStyle name="Normal 3 4 5 2 4 2 3" xfId="33530"/>
    <cellStyle name="Normal 3 4 5 2 4 3" xfId="33531"/>
    <cellStyle name="Normal 3 4 5 2 4 3 2" xfId="33532"/>
    <cellStyle name="Normal 3 4 5 2 4 4" xfId="33533"/>
    <cellStyle name="Normal 3 4 5 2 5" xfId="33534"/>
    <cellStyle name="Normal 3 4 5 2 5 2" xfId="33535"/>
    <cellStyle name="Normal 3 4 5 2 5 2 2" xfId="33536"/>
    <cellStyle name="Normal 3 4 5 2 5 2 2 2" xfId="33537"/>
    <cellStyle name="Normal 3 4 5 2 5 2 3" xfId="33538"/>
    <cellStyle name="Normal 3 4 5 2 5 3" xfId="33539"/>
    <cellStyle name="Normal 3 4 5 2 5 3 2" xfId="33540"/>
    <cellStyle name="Normal 3 4 5 2 5 4" xfId="33541"/>
    <cellStyle name="Normal 3 4 5 2 6" xfId="33542"/>
    <cellStyle name="Normal 3 4 5 2 6 2" xfId="33543"/>
    <cellStyle name="Normal 3 4 5 2 6 2 2" xfId="33544"/>
    <cellStyle name="Normal 3 4 5 2 6 3" xfId="33545"/>
    <cellStyle name="Normal 3 4 5 2 7" xfId="33546"/>
    <cellStyle name="Normal 3 4 5 2 7 2" xfId="33547"/>
    <cellStyle name="Normal 3 4 5 2 8" xfId="33548"/>
    <cellStyle name="Normal 3 4 5 2 8 2" xfId="33549"/>
    <cellStyle name="Normal 3 4 5 2 9" xfId="33550"/>
    <cellStyle name="Normal 3 4 5 3" xfId="33551"/>
    <cellStyle name="Normal 3 4 5 3 2" xfId="33552"/>
    <cellStyle name="Normal 3 4 5 3 2 2" xfId="33553"/>
    <cellStyle name="Normal 3 4 5 3 2 2 2" xfId="33554"/>
    <cellStyle name="Normal 3 4 5 3 2 2 2 2" xfId="33555"/>
    <cellStyle name="Normal 3 4 5 3 2 2 2 2 2" xfId="33556"/>
    <cellStyle name="Normal 3 4 5 3 2 2 2 3" xfId="33557"/>
    <cellStyle name="Normal 3 4 5 3 2 2 3" xfId="33558"/>
    <cellStyle name="Normal 3 4 5 3 2 2 3 2" xfId="33559"/>
    <cellStyle name="Normal 3 4 5 3 2 2 4" xfId="33560"/>
    <cellStyle name="Normal 3 4 5 3 2 3" xfId="33561"/>
    <cellStyle name="Normal 3 4 5 3 2 3 2" xfId="33562"/>
    <cellStyle name="Normal 3 4 5 3 2 3 2 2" xfId="33563"/>
    <cellStyle name="Normal 3 4 5 3 2 3 3" xfId="33564"/>
    <cellStyle name="Normal 3 4 5 3 2 4" xfId="33565"/>
    <cellStyle name="Normal 3 4 5 3 2 4 2" xfId="33566"/>
    <cellStyle name="Normal 3 4 5 3 2 5" xfId="33567"/>
    <cellStyle name="Normal 3 4 5 3 3" xfId="33568"/>
    <cellStyle name="Normal 3 4 5 3 3 2" xfId="33569"/>
    <cellStyle name="Normal 3 4 5 3 3 2 2" xfId="33570"/>
    <cellStyle name="Normal 3 4 5 3 3 2 2 2" xfId="33571"/>
    <cellStyle name="Normal 3 4 5 3 3 2 3" xfId="33572"/>
    <cellStyle name="Normal 3 4 5 3 3 3" xfId="33573"/>
    <cellStyle name="Normal 3 4 5 3 3 3 2" xfId="33574"/>
    <cellStyle name="Normal 3 4 5 3 3 4" xfId="33575"/>
    <cellStyle name="Normal 3 4 5 3 4" xfId="33576"/>
    <cellStyle name="Normal 3 4 5 3 4 2" xfId="33577"/>
    <cellStyle name="Normal 3 4 5 3 4 2 2" xfId="33578"/>
    <cellStyle name="Normal 3 4 5 3 4 2 2 2" xfId="33579"/>
    <cellStyle name="Normal 3 4 5 3 4 2 3" xfId="33580"/>
    <cellStyle name="Normal 3 4 5 3 4 3" xfId="33581"/>
    <cellStyle name="Normal 3 4 5 3 4 3 2" xfId="33582"/>
    <cellStyle name="Normal 3 4 5 3 4 4" xfId="33583"/>
    <cellStyle name="Normal 3 4 5 3 5" xfId="33584"/>
    <cellStyle name="Normal 3 4 5 3 5 2" xfId="33585"/>
    <cellStyle name="Normal 3 4 5 3 5 2 2" xfId="33586"/>
    <cellStyle name="Normal 3 4 5 3 5 3" xfId="33587"/>
    <cellStyle name="Normal 3 4 5 3 6" xfId="33588"/>
    <cellStyle name="Normal 3 4 5 3 6 2" xfId="33589"/>
    <cellStyle name="Normal 3 4 5 3 7" xfId="33590"/>
    <cellStyle name="Normal 3 4 5 3 7 2" xfId="33591"/>
    <cellStyle name="Normal 3 4 5 3 8" xfId="33592"/>
    <cellStyle name="Normal 3 4 5 4" xfId="33593"/>
    <cellStyle name="Normal 3 4 5 4 2" xfId="33594"/>
    <cellStyle name="Normal 3 4 5 4 2 2" xfId="33595"/>
    <cellStyle name="Normal 3 4 5 4 2 2 2" xfId="33596"/>
    <cellStyle name="Normal 3 4 5 4 2 2 2 2" xfId="33597"/>
    <cellStyle name="Normal 3 4 5 4 2 2 3" xfId="33598"/>
    <cellStyle name="Normal 3 4 5 4 2 3" xfId="33599"/>
    <cellStyle name="Normal 3 4 5 4 2 3 2" xfId="33600"/>
    <cellStyle name="Normal 3 4 5 4 2 4" xfId="33601"/>
    <cellStyle name="Normal 3 4 5 4 3" xfId="33602"/>
    <cellStyle name="Normal 3 4 5 4 3 2" xfId="33603"/>
    <cellStyle name="Normal 3 4 5 4 3 2 2" xfId="33604"/>
    <cellStyle name="Normal 3 4 5 4 3 3" xfId="33605"/>
    <cellStyle name="Normal 3 4 5 4 4" xfId="33606"/>
    <cellStyle name="Normal 3 4 5 4 4 2" xfId="33607"/>
    <cellStyle name="Normal 3 4 5 4 5" xfId="33608"/>
    <cellStyle name="Normal 3 4 5 5" xfId="33609"/>
    <cellStyle name="Normal 3 4 5 5 2" xfId="33610"/>
    <cellStyle name="Normal 3 4 5 5 2 2" xfId="33611"/>
    <cellStyle name="Normal 3 4 5 5 2 2 2" xfId="33612"/>
    <cellStyle name="Normal 3 4 5 5 2 3" xfId="33613"/>
    <cellStyle name="Normal 3 4 5 5 3" xfId="33614"/>
    <cellStyle name="Normal 3 4 5 5 3 2" xfId="33615"/>
    <cellStyle name="Normal 3 4 5 5 4" xfId="33616"/>
    <cellStyle name="Normal 3 4 5 6" xfId="33617"/>
    <cellStyle name="Normal 3 4 5 6 2" xfId="33618"/>
    <cellStyle name="Normal 3 4 5 6 2 2" xfId="33619"/>
    <cellStyle name="Normal 3 4 5 6 2 2 2" xfId="33620"/>
    <cellStyle name="Normal 3 4 5 6 2 3" xfId="33621"/>
    <cellStyle name="Normal 3 4 5 6 3" xfId="33622"/>
    <cellStyle name="Normal 3 4 5 6 3 2" xfId="33623"/>
    <cellStyle name="Normal 3 4 5 6 4" xfId="33624"/>
    <cellStyle name="Normal 3 4 5 7" xfId="33625"/>
    <cellStyle name="Normal 3 4 5 7 2" xfId="33626"/>
    <cellStyle name="Normal 3 4 5 7 2 2" xfId="33627"/>
    <cellStyle name="Normal 3 4 5 7 3" xfId="33628"/>
    <cellStyle name="Normal 3 4 5 8" xfId="33629"/>
    <cellStyle name="Normal 3 4 5 8 2" xfId="33630"/>
    <cellStyle name="Normal 3 4 5 9" xfId="33631"/>
    <cellStyle name="Normal 3 4 5 9 2" xfId="33632"/>
    <cellStyle name="Normal 3 4 6" xfId="33633"/>
    <cellStyle name="Normal 3 4 6 10" xfId="33634"/>
    <cellStyle name="Normal 3 4 6 11" xfId="33635"/>
    <cellStyle name="Normal 3 4 6 2" xfId="33636"/>
    <cellStyle name="Normal 3 4 6 2 2" xfId="33637"/>
    <cellStyle name="Normal 3 4 6 2 2 2" xfId="33638"/>
    <cellStyle name="Normal 3 4 6 2 2 2 2" xfId="33639"/>
    <cellStyle name="Normal 3 4 6 2 2 2 2 2" xfId="33640"/>
    <cellStyle name="Normal 3 4 6 2 2 2 2 2 2" xfId="33641"/>
    <cellStyle name="Normal 3 4 6 2 2 2 2 2 2 2" xfId="33642"/>
    <cellStyle name="Normal 3 4 6 2 2 2 2 2 3" xfId="33643"/>
    <cellStyle name="Normal 3 4 6 2 2 2 2 3" xfId="33644"/>
    <cellStyle name="Normal 3 4 6 2 2 2 2 3 2" xfId="33645"/>
    <cellStyle name="Normal 3 4 6 2 2 2 2 4" xfId="33646"/>
    <cellStyle name="Normal 3 4 6 2 2 2 3" xfId="33647"/>
    <cellStyle name="Normal 3 4 6 2 2 2 3 2" xfId="33648"/>
    <cellStyle name="Normal 3 4 6 2 2 2 3 2 2" xfId="33649"/>
    <cellStyle name="Normal 3 4 6 2 2 2 3 3" xfId="33650"/>
    <cellStyle name="Normal 3 4 6 2 2 2 4" xfId="33651"/>
    <cellStyle name="Normal 3 4 6 2 2 2 4 2" xfId="33652"/>
    <cellStyle name="Normal 3 4 6 2 2 2 5" xfId="33653"/>
    <cellStyle name="Normal 3 4 6 2 2 3" xfId="33654"/>
    <cellStyle name="Normal 3 4 6 2 2 3 2" xfId="33655"/>
    <cellStyle name="Normal 3 4 6 2 2 3 2 2" xfId="33656"/>
    <cellStyle name="Normal 3 4 6 2 2 3 2 2 2" xfId="33657"/>
    <cellStyle name="Normal 3 4 6 2 2 3 2 3" xfId="33658"/>
    <cellStyle name="Normal 3 4 6 2 2 3 3" xfId="33659"/>
    <cellStyle name="Normal 3 4 6 2 2 3 3 2" xfId="33660"/>
    <cellStyle name="Normal 3 4 6 2 2 3 4" xfId="33661"/>
    <cellStyle name="Normal 3 4 6 2 2 4" xfId="33662"/>
    <cellStyle name="Normal 3 4 6 2 2 4 2" xfId="33663"/>
    <cellStyle name="Normal 3 4 6 2 2 4 2 2" xfId="33664"/>
    <cellStyle name="Normal 3 4 6 2 2 4 2 2 2" xfId="33665"/>
    <cellStyle name="Normal 3 4 6 2 2 4 2 3" xfId="33666"/>
    <cellStyle name="Normal 3 4 6 2 2 4 3" xfId="33667"/>
    <cellStyle name="Normal 3 4 6 2 2 4 3 2" xfId="33668"/>
    <cellStyle name="Normal 3 4 6 2 2 4 4" xfId="33669"/>
    <cellStyle name="Normal 3 4 6 2 2 5" xfId="33670"/>
    <cellStyle name="Normal 3 4 6 2 2 5 2" xfId="33671"/>
    <cellStyle name="Normal 3 4 6 2 2 5 2 2" xfId="33672"/>
    <cellStyle name="Normal 3 4 6 2 2 5 3" xfId="33673"/>
    <cellStyle name="Normal 3 4 6 2 2 6" xfId="33674"/>
    <cellStyle name="Normal 3 4 6 2 2 6 2" xfId="33675"/>
    <cellStyle name="Normal 3 4 6 2 2 7" xfId="33676"/>
    <cellStyle name="Normal 3 4 6 2 2 7 2" xfId="33677"/>
    <cellStyle name="Normal 3 4 6 2 2 8" xfId="33678"/>
    <cellStyle name="Normal 3 4 6 2 3" xfId="33679"/>
    <cellStyle name="Normal 3 4 6 2 3 2" xfId="33680"/>
    <cellStyle name="Normal 3 4 6 2 3 2 2" xfId="33681"/>
    <cellStyle name="Normal 3 4 6 2 3 2 2 2" xfId="33682"/>
    <cellStyle name="Normal 3 4 6 2 3 2 2 2 2" xfId="33683"/>
    <cellStyle name="Normal 3 4 6 2 3 2 2 3" xfId="33684"/>
    <cellStyle name="Normal 3 4 6 2 3 2 3" xfId="33685"/>
    <cellStyle name="Normal 3 4 6 2 3 2 3 2" xfId="33686"/>
    <cellStyle name="Normal 3 4 6 2 3 2 4" xfId="33687"/>
    <cellStyle name="Normal 3 4 6 2 3 3" xfId="33688"/>
    <cellStyle name="Normal 3 4 6 2 3 3 2" xfId="33689"/>
    <cellStyle name="Normal 3 4 6 2 3 3 2 2" xfId="33690"/>
    <cellStyle name="Normal 3 4 6 2 3 3 3" xfId="33691"/>
    <cellStyle name="Normal 3 4 6 2 3 4" xfId="33692"/>
    <cellStyle name="Normal 3 4 6 2 3 4 2" xfId="33693"/>
    <cellStyle name="Normal 3 4 6 2 3 5" xfId="33694"/>
    <cellStyle name="Normal 3 4 6 2 4" xfId="33695"/>
    <cellStyle name="Normal 3 4 6 2 4 2" xfId="33696"/>
    <cellStyle name="Normal 3 4 6 2 4 2 2" xfId="33697"/>
    <cellStyle name="Normal 3 4 6 2 4 2 2 2" xfId="33698"/>
    <cellStyle name="Normal 3 4 6 2 4 2 3" xfId="33699"/>
    <cellStyle name="Normal 3 4 6 2 4 3" xfId="33700"/>
    <cellStyle name="Normal 3 4 6 2 4 3 2" xfId="33701"/>
    <cellStyle name="Normal 3 4 6 2 4 4" xfId="33702"/>
    <cellStyle name="Normal 3 4 6 2 5" xfId="33703"/>
    <cellStyle name="Normal 3 4 6 2 5 2" xfId="33704"/>
    <cellStyle name="Normal 3 4 6 2 5 2 2" xfId="33705"/>
    <cellStyle name="Normal 3 4 6 2 5 2 2 2" xfId="33706"/>
    <cellStyle name="Normal 3 4 6 2 5 2 3" xfId="33707"/>
    <cellStyle name="Normal 3 4 6 2 5 3" xfId="33708"/>
    <cellStyle name="Normal 3 4 6 2 5 3 2" xfId="33709"/>
    <cellStyle name="Normal 3 4 6 2 5 4" xfId="33710"/>
    <cellStyle name="Normal 3 4 6 2 6" xfId="33711"/>
    <cellStyle name="Normal 3 4 6 2 6 2" xfId="33712"/>
    <cellStyle name="Normal 3 4 6 2 6 2 2" xfId="33713"/>
    <cellStyle name="Normal 3 4 6 2 6 3" xfId="33714"/>
    <cellStyle name="Normal 3 4 6 2 7" xfId="33715"/>
    <cellStyle name="Normal 3 4 6 2 7 2" xfId="33716"/>
    <cellStyle name="Normal 3 4 6 2 8" xfId="33717"/>
    <cellStyle name="Normal 3 4 6 2 8 2" xfId="33718"/>
    <cellStyle name="Normal 3 4 6 2 9" xfId="33719"/>
    <cellStyle name="Normal 3 4 6 3" xfId="33720"/>
    <cellStyle name="Normal 3 4 6 3 2" xfId="33721"/>
    <cellStyle name="Normal 3 4 6 3 2 2" xfId="33722"/>
    <cellStyle name="Normal 3 4 6 3 2 2 2" xfId="33723"/>
    <cellStyle name="Normal 3 4 6 3 2 2 2 2" xfId="33724"/>
    <cellStyle name="Normal 3 4 6 3 2 2 2 2 2" xfId="33725"/>
    <cellStyle name="Normal 3 4 6 3 2 2 2 3" xfId="33726"/>
    <cellStyle name="Normal 3 4 6 3 2 2 3" xfId="33727"/>
    <cellStyle name="Normal 3 4 6 3 2 2 3 2" xfId="33728"/>
    <cellStyle name="Normal 3 4 6 3 2 2 4" xfId="33729"/>
    <cellStyle name="Normal 3 4 6 3 2 3" xfId="33730"/>
    <cellStyle name="Normal 3 4 6 3 2 3 2" xfId="33731"/>
    <cellStyle name="Normal 3 4 6 3 2 3 2 2" xfId="33732"/>
    <cellStyle name="Normal 3 4 6 3 2 3 3" xfId="33733"/>
    <cellStyle name="Normal 3 4 6 3 2 4" xfId="33734"/>
    <cellStyle name="Normal 3 4 6 3 2 4 2" xfId="33735"/>
    <cellStyle name="Normal 3 4 6 3 2 5" xfId="33736"/>
    <cellStyle name="Normal 3 4 6 3 3" xfId="33737"/>
    <cellStyle name="Normal 3 4 6 3 3 2" xfId="33738"/>
    <cellStyle name="Normal 3 4 6 3 3 2 2" xfId="33739"/>
    <cellStyle name="Normal 3 4 6 3 3 2 2 2" xfId="33740"/>
    <cellStyle name="Normal 3 4 6 3 3 2 3" xfId="33741"/>
    <cellStyle name="Normal 3 4 6 3 3 3" xfId="33742"/>
    <cellStyle name="Normal 3 4 6 3 3 3 2" xfId="33743"/>
    <cellStyle name="Normal 3 4 6 3 3 4" xfId="33744"/>
    <cellStyle name="Normal 3 4 6 3 4" xfId="33745"/>
    <cellStyle name="Normal 3 4 6 3 4 2" xfId="33746"/>
    <cellStyle name="Normal 3 4 6 3 4 2 2" xfId="33747"/>
    <cellStyle name="Normal 3 4 6 3 4 2 2 2" xfId="33748"/>
    <cellStyle name="Normal 3 4 6 3 4 2 3" xfId="33749"/>
    <cellStyle name="Normal 3 4 6 3 4 3" xfId="33750"/>
    <cellStyle name="Normal 3 4 6 3 4 3 2" xfId="33751"/>
    <cellStyle name="Normal 3 4 6 3 4 4" xfId="33752"/>
    <cellStyle name="Normal 3 4 6 3 5" xfId="33753"/>
    <cellStyle name="Normal 3 4 6 3 5 2" xfId="33754"/>
    <cellStyle name="Normal 3 4 6 3 5 2 2" xfId="33755"/>
    <cellStyle name="Normal 3 4 6 3 5 3" xfId="33756"/>
    <cellStyle name="Normal 3 4 6 3 6" xfId="33757"/>
    <cellStyle name="Normal 3 4 6 3 6 2" xfId="33758"/>
    <cellStyle name="Normal 3 4 6 3 7" xfId="33759"/>
    <cellStyle name="Normal 3 4 6 3 7 2" xfId="33760"/>
    <cellStyle name="Normal 3 4 6 3 8" xfId="33761"/>
    <cellStyle name="Normal 3 4 6 4" xfId="33762"/>
    <cellStyle name="Normal 3 4 6 4 2" xfId="33763"/>
    <cellStyle name="Normal 3 4 6 4 2 2" xfId="33764"/>
    <cellStyle name="Normal 3 4 6 4 2 2 2" xfId="33765"/>
    <cellStyle name="Normal 3 4 6 4 2 2 2 2" xfId="33766"/>
    <cellStyle name="Normal 3 4 6 4 2 2 3" xfId="33767"/>
    <cellStyle name="Normal 3 4 6 4 2 3" xfId="33768"/>
    <cellStyle name="Normal 3 4 6 4 2 3 2" xfId="33769"/>
    <cellStyle name="Normal 3 4 6 4 2 4" xfId="33770"/>
    <cellStyle name="Normal 3 4 6 4 3" xfId="33771"/>
    <cellStyle name="Normal 3 4 6 4 3 2" xfId="33772"/>
    <cellStyle name="Normal 3 4 6 4 3 2 2" xfId="33773"/>
    <cellStyle name="Normal 3 4 6 4 3 3" xfId="33774"/>
    <cellStyle name="Normal 3 4 6 4 4" xfId="33775"/>
    <cellStyle name="Normal 3 4 6 4 4 2" xfId="33776"/>
    <cellStyle name="Normal 3 4 6 4 5" xfId="33777"/>
    <cellStyle name="Normal 3 4 6 5" xfId="33778"/>
    <cellStyle name="Normal 3 4 6 5 2" xfId="33779"/>
    <cellStyle name="Normal 3 4 6 5 2 2" xfId="33780"/>
    <cellStyle name="Normal 3 4 6 5 2 2 2" xfId="33781"/>
    <cellStyle name="Normal 3 4 6 5 2 3" xfId="33782"/>
    <cellStyle name="Normal 3 4 6 5 3" xfId="33783"/>
    <cellStyle name="Normal 3 4 6 5 3 2" xfId="33784"/>
    <cellStyle name="Normal 3 4 6 5 4" xfId="33785"/>
    <cellStyle name="Normal 3 4 6 6" xfId="33786"/>
    <cellStyle name="Normal 3 4 6 6 2" xfId="33787"/>
    <cellStyle name="Normal 3 4 6 6 2 2" xfId="33788"/>
    <cellStyle name="Normal 3 4 6 6 2 2 2" xfId="33789"/>
    <cellStyle name="Normal 3 4 6 6 2 3" xfId="33790"/>
    <cellStyle name="Normal 3 4 6 6 3" xfId="33791"/>
    <cellStyle name="Normal 3 4 6 6 3 2" xfId="33792"/>
    <cellStyle name="Normal 3 4 6 6 4" xfId="33793"/>
    <cellStyle name="Normal 3 4 6 7" xfId="33794"/>
    <cellStyle name="Normal 3 4 6 7 2" xfId="33795"/>
    <cellStyle name="Normal 3 4 6 7 2 2" xfId="33796"/>
    <cellStyle name="Normal 3 4 6 7 3" xfId="33797"/>
    <cellStyle name="Normal 3 4 6 8" xfId="33798"/>
    <cellStyle name="Normal 3 4 6 8 2" xfId="33799"/>
    <cellStyle name="Normal 3 4 6 9" xfId="33800"/>
    <cellStyle name="Normal 3 4 6 9 2" xfId="33801"/>
    <cellStyle name="Normal 3 4 7" xfId="33802"/>
    <cellStyle name="Normal 3 4 7 2" xfId="33803"/>
    <cellStyle name="Normal 3 4 7 2 2" xfId="33804"/>
    <cellStyle name="Normal 3 4 7 2 2 2" xfId="33805"/>
    <cellStyle name="Normal 3 4 7 2 2 2 2" xfId="33806"/>
    <cellStyle name="Normal 3 4 7 2 2 2 2 2" xfId="33807"/>
    <cellStyle name="Normal 3 4 7 2 2 2 2 2 2" xfId="33808"/>
    <cellStyle name="Normal 3 4 7 2 2 2 2 3" xfId="33809"/>
    <cellStyle name="Normal 3 4 7 2 2 2 3" xfId="33810"/>
    <cellStyle name="Normal 3 4 7 2 2 2 3 2" xfId="33811"/>
    <cellStyle name="Normal 3 4 7 2 2 2 4" xfId="33812"/>
    <cellStyle name="Normal 3 4 7 2 2 3" xfId="33813"/>
    <cellStyle name="Normal 3 4 7 2 2 3 2" xfId="33814"/>
    <cellStyle name="Normal 3 4 7 2 2 3 2 2" xfId="33815"/>
    <cellStyle name="Normal 3 4 7 2 2 3 3" xfId="33816"/>
    <cellStyle name="Normal 3 4 7 2 2 4" xfId="33817"/>
    <cellStyle name="Normal 3 4 7 2 2 4 2" xfId="33818"/>
    <cellStyle name="Normal 3 4 7 2 2 5" xfId="33819"/>
    <cellStyle name="Normal 3 4 7 2 3" xfId="33820"/>
    <cellStyle name="Normal 3 4 7 2 3 2" xfId="33821"/>
    <cellStyle name="Normal 3 4 7 2 3 2 2" xfId="33822"/>
    <cellStyle name="Normal 3 4 7 2 3 2 2 2" xfId="33823"/>
    <cellStyle name="Normal 3 4 7 2 3 2 3" xfId="33824"/>
    <cellStyle name="Normal 3 4 7 2 3 3" xfId="33825"/>
    <cellStyle name="Normal 3 4 7 2 3 3 2" xfId="33826"/>
    <cellStyle name="Normal 3 4 7 2 3 4" xfId="33827"/>
    <cellStyle name="Normal 3 4 7 2 4" xfId="33828"/>
    <cellStyle name="Normal 3 4 7 2 4 2" xfId="33829"/>
    <cellStyle name="Normal 3 4 7 2 4 2 2" xfId="33830"/>
    <cellStyle name="Normal 3 4 7 2 4 2 2 2" xfId="33831"/>
    <cellStyle name="Normal 3 4 7 2 4 2 3" xfId="33832"/>
    <cellStyle name="Normal 3 4 7 2 4 3" xfId="33833"/>
    <cellStyle name="Normal 3 4 7 2 4 3 2" xfId="33834"/>
    <cellStyle name="Normal 3 4 7 2 4 4" xfId="33835"/>
    <cellStyle name="Normal 3 4 7 2 5" xfId="33836"/>
    <cellStyle name="Normal 3 4 7 2 5 2" xfId="33837"/>
    <cellStyle name="Normal 3 4 7 2 5 2 2" xfId="33838"/>
    <cellStyle name="Normal 3 4 7 2 5 3" xfId="33839"/>
    <cellStyle name="Normal 3 4 7 2 6" xfId="33840"/>
    <cellStyle name="Normal 3 4 7 2 6 2" xfId="33841"/>
    <cellStyle name="Normal 3 4 7 2 7" xfId="33842"/>
    <cellStyle name="Normal 3 4 7 2 7 2" xfId="33843"/>
    <cellStyle name="Normal 3 4 7 2 8" xfId="33844"/>
    <cellStyle name="Normal 3 4 7 3" xfId="33845"/>
    <cellStyle name="Normal 3 4 7 3 2" xfId="33846"/>
    <cellStyle name="Normal 3 4 7 3 2 2" xfId="33847"/>
    <cellStyle name="Normal 3 4 7 3 2 2 2" xfId="33848"/>
    <cellStyle name="Normal 3 4 7 3 2 2 2 2" xfId="33849"/>
    <cellStyle name="Normal 3 4 7 3 2 2 3" xfId="33850"/>
    <cellStyle name="Normal 3 4 7 3 2 3" xfId="33851"/>
    <cellStyle name="Normal 3 4 7 3 2 3 2" xfId="33852"/>
    <cellStyle name="Normal 3 4 7 3 2 4" xfId="33853"/>
    <cellStyle name="Normal 3 4 7 3 3" xfId="33854"/>
    <cellStyle name="Normal 3 4 7 3 3 2" xfId="33855"/>
    <cellStyle name="Normal 3 4 7 3 3 2 2" xfId="33856"/>
    <cellStyle name="Normal 3 4 7 3 3 3" xfId="33857"/>
    <cellStyle name="Normal 3 4 7 3 4" xfId="33858"/>
    <cellStyle name="Normal 3 4 7 3 4 2" xfId="33859"/>
    <cellStyle name="Normal 3 4 7 3 5" xfId="33860"/>
    <cellStyle name="Normal 3 4 7 4" xfId="33861"/>
    <cellStyle name="Normal 3 4 7 4 2" xfId="33862"/>
    <cellStyle name="Normal 3 4 7 4 2 2" xfId="33863"/>
    <cellStyle name="Normal 3 4 7 4 2 2 2" xfId="33864"/>
    <cellStyle name="Normal 3 4 7 4 2 3" xfId="33865"/>
    <cellStyle name="Normal 3 4 7 4 3" xfId="33866"/>
    <cellStyle name="Normal 3 4 7 4 3 2" xfId="33867"/>
    <cellStyle name="Normal 3 4 7 4 4" xfId="33868"/>
    <cellStyle name="Normal 3 4 7 5" xfId="33869"/>
    <cellStyle name="Normal 3 4 7 5 2" xfId="33870"/>
    <cellStyle name="Normal 3 4 7 5 2 2" xfId="33871"/>
    <cellStyle name="Normal 3 4 7 5 2 2 2" xfId="33872"/>
    <cellStyle name="Normal 3 4 7 5 2 3" xfId="33873"/>
    <cellStyle name="Normal 3 4 7 5 3" xfId="33874"/>
    <cellStyle name="Normal 3 4 7 5 3 2" xfId="33875"/>
    <cellStyle name="Normal 3 4 7 5 4" xfId="33876"/>
    <cellStyle name="Normal 3 4 7 6" xfId="33877"/>
    <cellStyle name="Normal 3 4 7 6 2" xfId="33878"/>
    <cellStyle name="Normal 3 4 7 6 2 2" xfId="33879"/>
    <cellStyle name="Normal 3 4 7 6 3" xfId="33880"/>
    <cellStyle name="Normal 3 4 7 7" xfId="33881"/>
    <cellStyle name="Normal 3 4 7 7 2" xfId="33882"/>
    <cellStyle name="Normal 3 4 7 8" xfId="33883"/>
    <cellStyle name="Normal 3 4 7 8 2" xfId="33884"/>
    <cellStyle name="Normal 3 4 7 9" xfId="33885"/>
    <cellStyle name="Normal 3 4 8" xfId="33886"/>
    <cellStyle name="Normal 3 4 8 2" xfId="33887"/>
    <cellStyle name="Normal 3 4 8 2 2" xfId="33888"/>
    <cellStyle name="Normal 3 4 8 2 2 2" xfId="33889"/>
    <cellStyle name="Normal 3 4 8 2 2 2 2" xfId="33890"/>
    <cellStyle name="Normal 3 4 8 2 2 2 2 2" xfId="33891"/>
    <cellStyle name="Normal 3 4 8 2 2 2 3" xfId="33892"/>
    <cellStyle name="Normal 3 4 8 2 2 3" xfId="33893"/>
    <cellStyle name="Normal 3 4 8 2 2 3 2" xfId="33894"/>
    <cellStyle name="Normal 3 4 8 2 2 4" xfId="33895"/>
    <cellStyle name="Normal 3 4 8 2 3" xfId="33896"/>
    <cellStyle name="Normal 3 4 8 2 3 2" xfId="33897"/>
    <cellStyle name="Normal 3 4 8 2 3 2 2" xfId="33898"/>
    <cellStyle name="Normal 3 4 8 2 3 3" xfId="33899"/>
    <cellStyle name="Normal 3 4 8 2 4" xfId="33900"/>
    <cellStyle name="Normal 3 4 8 2 4 2" xfId="33901"/>
    <cellStyle name="Normal 3 4 8 2 5" xfId="33902"/>
    <cellStyle name="Normal 3 4 8 3" xfId="33903"/>
    <cellStyle name="Normal 3 4 8 3 2" xfId="33904"/>
    <cellStyle name="Normal 3 4 8 3 2 2" xfId="33905"/>
    <cellStyle name="Normal 3 4 8 3 2 2 2" xfId="33906"/>
    <cellStyle name="Normal 3 4 8 3 2 3" xfId="33907"/>
    <cellStyle name="Normal 3 4 8 3 3" xfId="33908"/>
    <cellStyle name="Normal 3 4 8 3 3 2" xfId="33909"/>
    <cellStyle name="Normal 3 4 8 3 4" xfId="33910"/>
    <cellStyle name="Normal 3 4 8 4" xfId="33911"/>
    <cellStyle name="Normal 3 4 8 4 2" xfId="33912"/>
    <cellStyle name="Normal 3 4 8 4 2 2" xfId="33913"/>
    <cellStyle name="Normal 3 4 8 4 2 2 2" xfId="33914"/>
    <cellStyle name="Normal 3 4 8 4 2 3" xfId="33915"/>
    <cellStyle name="Normal 3 4 8 4 3" xfId="33916"/>
    <cellStyle name="Normal 3 4 8 4 3 2" xfId="33917"/>
    <cellStyle name="Normal 3 4 8 4 4" xfId="33918"/>
    <cellStyle name="Normal 3 4 8 5" xfId="33919"/>
    <cellStyle name="Normal 3 4 8 5 2" xfId="33920"/>
    <cellStyle name="Normal 3 4 8 5 2 2" xfId="33921"/>
    <cellStyle name="Normal 3 4 8 5 3" xfId="33922"/>
    <cellStyle name="Normal 3 4 8 6" xfId="33923"/>
    <cellStyle name="Normal 3 4 8 6 2" xfId="33924"/>
    <cellStyle name="Normal 3 4 8 7" xfId="33925"/>
    <cellStyle name="Normal 3 4 8 7 2" xfId="33926"/>
    <cellStyle name="Normal 3 4 8 8" xfId="33927"/>
    <cellStyle name="Normal 3 4 9" xfId="33928"/>
    <cellStyle name="Normal 3 4 9 2" xfId="33929"/>
    <cellStyle name="Normal 3 4 9 2 2" xfId="33930"/>
    <cellStyle name="Normal 3 4 9 2 2 2" xfId="33931"/>
    <cellStyle name="Normal 3 4 9 2 2 2 2" xfId="33932"/>
    <cellStyle name="Normal 3 4 9 2 2 2 2 2" xfId="33933"/>
    <cellStyle name="Normal 3 4 9 2 2 2 3" xfId="33934"/>
    <cellStyle name="Normal 3 4 9 2 2 3" xfId="33935"/>
    <cellStyle name="Normal 3 4 9 2 2 3 2" xfId="33936"/>
    <cellStyle name="Normal 3 4 9 2 2 4" xfId="33937"/>
    <cellStyle name="Normal 3 4 9 2 3" xfId="33938"/>
    <cellStyle name="Normal 3 4 9 2 3 2" xfId="33939"/>
    <cellStyle name="Normal 3 4 9 2 3 2 2" xfId="33940"/>
    <cellStyle name="Normal 3 4 9 2 3 3" xfId="33941"/>
    <cellStyle name="Normal 3 4 9 2 4" xfId="33942"/>
    <cellStyle name="Normal 3 4 9 2 4 2" xfId="33943"/>
    <cellStyle name="Normal 3 4 9 2 5" xfId="33944"/>
    <cellStyle name="Normal 3 4 9 3" xfId="33945"/>
    <cellStyle name="Normal 3 4 9 3 2" xfId="33946"/>
    <cellStyle name="Normal 3 4 9 3 2 2" xfId="33947"/>
    <cellStyle name="Normal 3 4 9 3 2 2 2" xfId="33948"/>
    <cellStyle name="Normal 3 4 9 3 2 3" xfId="33949"/>
    <cellStyle name="Normal 3 4 9 3 3" xfId="33950"/>
    <cellStyle name="Normal 3 4 9 3 3 2" xfId="33951"/>
    <cellStyle name="Normal 3 4 9 3 4" xfId="33952"/>
    <cellStyle name="Normal 3 4 9 4" xfId="33953"/>
    <cellStyle name="Normal 3 4 9 4 2" xfId="33954"/>
    <cellStyle name="Normal 3 4 9 4 2 2" xfId="33955"/>
    <cellStyle name="Normal 3 4 9 4 2 2 2" xfId="33956"/>
    <cellStyle name="Normal 3 4 9 4 2 3" xfId="33957"/>
    <cellStyle name="Normal 3 4 9 4 3" xfId="33958"/>
    <cellStyle name="Normal 3 4 9 4 3 2" xfId="33959"/>
    <cellStyle name="Normal 3 4 9 4 4" xfId="33960"/>
    <cellStyle name="Normal 3 4 9 5" xfId="33961"/>
    <cellStyle name="Normal 3 4 9 5 2" xfId="33962"/>
    <cellStyle name="Normal 3 4 9 5 2 2" xfId="33963"/>
    <cellStyle name="Normal 3 4 9 5 3" xfId="33964"/>
    <cellStyle name="Normal 3 4 9 6" xfId="33965"/>
    <cellStyle name="Normal 3 4 9 6 2" xfId="33966"/>
    <cellStyle name="Normal 3 4 9 7" xfId="33967"/>
    <cellStyle name="Normal 3 4 9 7 2" xfId="33968"/>
    <cellStyle name="Normal 3 4 9 8" xfId="33969"/>
    <cellStyle name="Normal 3 4_Sheet1" xfId="33970"/>
    <cellStyle name="Normal 3 5" xfId="24"/>
    <cellStyle name="Normal 3 5 10" xfId="33971"/>
    <cellStyle name="Normal 3 5 10 2" xfId="33972"/>
    <cellStyle name="Normal 3 5 10 2 2" xfId="33973"/>
    <cellStyle name="Normal 3 5 10 2 2 2" xfId="33974"/>
    <cellStyle name="Normal 3 5 10 2 2 2 2" xfId="33975"/>
    <cellStyle name="Normal 3 5 10 2 2 2 2 2" xfId="33976"/>
    <cellStyle name="Normal 3 5 10 2 2 2 3" xfId="33977"/>
    <cellStyle name="Normal 3 5 10 2 2 3" xfId="33978"/>
    <cellStyle name="Normal 3 5 10 2 2 3 2" xfId="33979"/>
    <cellStyle name="Normal 3 5 10 2 2 4" xfId="33980"/>
    <cellStyle name="Normal 3 5 10 2 3" xfId="33981"/>
    <cellStyle name="Normal 3 5 10 2 3 2" xfId="33982"/>
    <cellStyle name="Normal 3 5 10 2 3 2 2" xfId="33983"/>
    <cellStyle name="Normal 3 5 10 2 3 3" xfId="33984"/>
    <cellStyle name="Normal 3 5 10 2 4" xfId="33985"/>
    <cellStyle name="Normal 3 5 10 2 4 2" xfId="33986"/>
    <cellStyle name="Normal 3 5 10 2 5" xfId="33987"/>
    <cellStyle name="Normal 3 5 10 3" xfId="33988"/>
    <cellStyle name="Normal 3 5 10 3 2" xfId="33989"/>
    <cellStyle name="Normal 3 5 10 3 2 2" xfId="33990"/>
    <cellStyle name="Normal 3 5 10 3 2 2 2" xfId="33991"/>
    <cellStyle name="Normal 3 5 10 3 2 3" xfId="33992"/>
    <cellStyle name="Normal 3 5 10 3 3" xfId="33993"/>
    <cellStyle name="Normal 3 5 10 3 3 2" xfId="33994"/>
    <cellStyle name="Normal 3 5 10 3 4" xfId="33995"/>
    <cellStyle name="Normal 3 5 10 4" xfId="33996"/>
    <cellStyle name="Normal 3 5 10 4 2" xfId="33997"/>
    <cellStyle name="Normal 3 5 10 4 2 2" xfId="33998"/>
    <cellStyle name="Normal 3 5 10 4 3" xfId="33999"/>
    <cellStyle name="Normal 3 5 10 5" xfId="34000"/>
    <cellStyle name="Normal 3 5 10 5 2" xfId="34001"/>
    <cellStyle name="Normal 3 5 10 6" xfId="34002"/>
    <cellStyle name="Normal 3 5 11" xfId="34003"/>
    <cellStyle name="Normal 3 5 11 2" xfId="34004"/>
    <cellStyle name="Normal 3 5 11 2 2" xfId="34005"/>
    <cellStyle name="Normal 3 5 11 2 2 2" xfId="34006"/>
    <cellStyle name="Normal 3 5 11 2 2 2 2" xfId="34007"/>
    <cellStyle name="Normal 3 5 11 2 2 3" xfId="34008"/>
    <cellStyle name="Normal 3 5 11 2 3" xfId="34009"/>
    <cellStyle name="Normal 3 5 11 2 3 2" xfId="34010"/>
    <cellStyle name="Normal 3 5 11 2 4" xfId="34011"/>
    <cellStyle name="Normal 3 5 11 3" xfId="34012"/>
    <cellStyle name="Normal 3 5 11 3 2" xfId="34013"/>
    <cellStyle name="Normal 3 5 11 3 2 2" xfId="34014"/>
    <cellStyle name="Normal 3 5 11 3 3" xfId="34015"/>
    <cellStyle name="Normal 3 5 11 4" xfId="34016"/>
    <cellStyle name="Normal 3 5 11 4 2" xfId="34017"/>
    <cellStyle name="Normal 3 5 11 5" xfId="34018"/>
    <cellStyle name="Normal 3 5 12" xfId="34019"/>
    <cellStyle name="Normal 3 5 12 2" xfId="34020"/>
    <cellStyle name="Normal 3 5 12 2 2" xfId="34021"/>
    <cellStyle name="Normal 3 5 12 2 2 2" xfId="34022"/>
    <cellStyle name="Normal 3 5 12 2 3" xfId="34023"/>
    <cellStyle name="Normal 3 5 12 3" xfId="34024"/>
    <cellStyle name="Normal 3 5 12 3 2" xfId="34025"/>
    <cellStyle name="Normal 3 5 12 4" xfId="34026"/>
    <cellStyle name="Normal 3 5 13" xfId="34027"/>
    <cellStyle name="Normal 3 5 13 2" xfId="34028"/>
    <cellStyle name="Normal 3 5 13 2 2" xfId="34029"/>
    <cellStyle name="Normal 3 5 13 2 2 2" xfId="34030"/>
    <cellStyle name="Normal 3 5 13 2 3" xfId="34031"/>
    <cellStyle name="Normal 3 5 13 3" xfId="34032"/>
    <cellStyle name="Normal 3 5 13 3 2" xfId="34033"/>
    <cellStyle name="Normal 3 5 13 4" xfId="34034"/>
    <cellStyle name="Normal 3 5 14" xfId="34035"/>
    <cellStyle name="Normal 3 5 14 2" xfId="34036"/>
    <cellStyle name="Normal 3 5 14 2 2" xfId="34037"/>
    <cellStyle name="Normal 3 5 14 2 2 2" xfId="34038"/>
    <cellStyle name="Normal 3 5 14 2 3" xfId="34039"/>
    <cellStyle name="Normal 3 5 14 3" xfId="34040"/>
    <cellStyle name="Normal 3 5 14 3 2" xfId="34041"/>
    <cellStyle name="Normal 3 5 14 4" xfId="34042"/>
    <cellStyle name="Normal 3 5 15" xfId="34043"/>
    <cellStyle name="Normal 3 5 15 2" xfId="34044"/>
    <cellStyle name="Normal 3 5 15 2 2" xfId="34045"/>
    <cellStyle name="Normal 3 5 15 3" xfId="34046"/>
    <cellStyle name="Normal 3 5 16" xfId="34047"/>
    <cellStyle name="Normal 3 5 16 2" xfId="34048"/>
    <cellStyle name="Normal 3 5 17" xfId="34049"/>
    <cellStyle name="Normal 3 5 17 2" xfId="34050"/>
    <cellStyle name="Normal 3 5 18" xfId="34051"/>
    <cellStyle name="Normal 3 5 19" xfId="34052"/>
    <cellStyle name="Normal 3 5 2" xfId="34053"/>
    <cellStyle name="Normal 3 5 2 10" xfId="34054"/>
    <cellStyle name="Normal 3 5 2 10 2" xfId="34055"/>
    <cellStyle name="Normal 3 5 2 10 2 2" xfId="34056"/>
    <cellStyle name="Normal 3 5 2 10 2 2 2" xfId="34057"/>
    <cellStyle name="Normal 3 5 2 10 2 3" xfId="34058"/>
    <cellStyle name="Normal 3 5 2 10 3" xfId="34059"/>
    <cellStyle name="Normal 3 5 2 10 3 2" xfId="34060"/>
    <cellStyle name="Normal 3 5 2 10 4" xfId="34061"/>
    <cellStyle name="Normal 3 5 2 11" xfId="34062"/>
    <cellStyle name="Normal 3 5 2 11 2" xfId="34063"/>
    <cellStyle name="Normal 3 5 2 11 2 2" xfId="34064"/>
    <cellStyle name="Normal 3 5 2 11 2 2 2" xfId="34065"/>
    <cellStyle name="Normal 3 5 2 11 2 3" xfId="34066"/>
    <cellStyle name="Normal 3 5 2 11 3" xfId="34067"/>
    <cellStyle name="Normal 3 5 2 11 3 2" xfId="34068"/>
    <cellStyle name="Normal 3 5 2 11 4" xfId="34069"/>
    <cellStyle name="Normal 3 5 2 12" xfId="34070"/>
    <cellStyle name="Normal 3 5 2 12 2" xfId="34071"/>
    <cellStyle name="Normal 3 5 2 12 2 2" xfId="34072"/>
    <cellStyle name="Normal 3 5 2 12 2 2 2" xfId="34073"/>
    <cellStyle name="Normal 3 5 2 12 2 3" xfId="34074"/>
    <cellStyle name="Normal 3 5 2 12 3" xfId="34075"/>
    <cellStyle name="Normal 3 5 2 12 3 2" xfId="34076"/>
    <cellStyle name="Normal 3 5 2 12 4" xfId="34077"/>
    <cellStyle name="Normal 3 5 2 13" xfId="34078"/>
    <cellStyle name="Normal 3 5 2 13 2" xfId="34079"/>
    <cellStyle name="Normal 3 5 2 13 2 2" xfId="34080"/>
    <cellStyle name="Normal 3 5 2 13 3" xfId="34081"/>
    <cellStyle name="Normal 3 5 2 14" xfId="34082"/>
    <cellStyle name="Normal 3 5 2 14 2" xfId="34083"/>
    <cellStyle name="Normal 3 5 2 15" xfId="34084"/>
    <cellStyle name="Normal 3 5 2 15 2" xfId="34085"/>
    <cellStyle name="Normal 3 5 2 16" xfId="34086"/>
    <cellStyle name="Normal 3 5 2 17" xfId="34087"/>
    <cellStyle name="Normal 3 5 2 2" xfId="34088"/>
    <cellStyle name="Normal 3 5 2 2 10" xfId="34089"/>
    <cellStyle name="Normal 3 5 2 2 11" xfId="34090"/>
    <cellStyle name="Normal 3 5 2 2 2" xfId="34091"/>
    <cellStyle name="Normal 3 5 2 2 2 10" xfId="34092"/>
    <cellStyle name="Normal 3 5 2 2 2 2" xfId="34093"/>
    <cellStyle name="Normal 3 5 2 2 2 2 2" xfId="34094"/>
    <cellStyle name="Normal 3 5 2 2 2 2 2 2" xfId="34095"/>
    <cellStyle name="Normal 3 5 2 2 2 2 2 2 2" xfId="34096"/>
    <cellStyle name="Normal 3 5 2 2 2 2 2 2 2 2" xfId="34097"/>
    <cellStyle name="Normal 3 5 2 2 2 2 2 2 2 2 2" xfId="34098"/>
    <cellStyle name="Normal 3 5 2 2 2 2 2 2 2 3" xfId="34099"/>
    <cellStyle name="Normal 3 5 2 2 2 2 2 2 3" xfId="34100"/>
    <cellStyle name="Normal 3 5 2 2 2 2 2 2 3 2" xfId="34101"/>
    <cellStyle name="Normal 3 5 2 2 2 2 2 2 4" xfId="34102"/>
    <cellStyle name="Normal 3 5 2 2 2 2 2 3" xfId="34103"/>
    <cellStyle name="Normal 3 5 2 2 2 2 2 3 2" xfId="34104"/>
    <cellStyle name="Normal 3 5 2 2 2 2 2 3 2 2" xfId="34105"/>
    <cellStyle name="Normal 3 5 2 2 2 2 2 3 3" xfId="34106"/>
    <cellStyle name="Normal 3 5 2 2 2 2 2 4" xfId="34107"/>
    <cellStyle name="Normal 3 5 2 2 2 2 2 4 2" xfId="34108"/>
    <cellStyle name="Normal 3 5 2 2 2 2 2 5" xfId="34109"/>
    <cellStyle name="Normal 3 5 2 2 2 2 3" xfId="34110"/>
    <cellStyle name="Normal 3 5 2 2 2 2 3 2" xfId="34111"/>
    <cellStyle name="Normal 3 5 2 2 2 2 3 2 2" xfId="34112"/>
    <cellStyle name="Normal 3 5 2 2 2 2 3 2 2 2" xfId="34113"/>
    <cellStyle name="Normal 3 5 2 2 2 2 3 2 3" xfId="34114"/>
    <cellStyle name="Normal 3 5 2 2 2 2 3 3" xfId="34115"/>
    <cellStyle name="Normal 3 5 2 2 2 2 3 3 2" xfId="34116"/>
    <cellStyle name="Normal 3 5 2 2 2 2 3 4" xfId="34117"/>
    <cellStyle name="Normal 3 5 2 2 2 2 4" xfId="34118"/>
    <cellStyle name="Normal 3 5 2 2 2 2 4 2" xfId="34119"/>
    <cellStyle name="Normal 3 5 2 2 2 2 4 2 2" xfId="34120"/>
    <cellStyle name="Normal 3 5 2 2 2 2 4 2 2 2" xfId="34121"/>
    <cellStyle name="Normal 3 5 2 2 2 2 4 2 3" xfId="34122"/>
    <cellStyle name="Normal 3 5 2 2 2 2 4 3" xfId="34123"/>
    <cellStyle name="Normal 3 5 2 2 2 2 4 3 2" xfId="34124"/>
    <cellStyle name="Normal 3 5 2 2 2 2 4 4" xfId="34125"/>
    <cellStyle name="Normal 3 5 2 2 2 2 5" xfId="34126"/>
    <cellStyle name="Normal 3 5 2 2 2 2 5 2" xfId="34127"/>
    <cellStyle name="Normal 3 5 2 2 2 2 5 2 2" xfId="34128"/>
    <cellStyle name="Normal 3 5 2 2 2 2 5 3" xfId="34129"/>
    <cellStyle name="Normal 3 5 2 2 2 2 6" xfId="34130"/>
    <cellStyle name="Normal 3 5 2 2 2 2 6 2" xfId="34131"/>
    <cellStyle name="Normal 3 5 2 2 2 2 7" xfId="34132"/>
    <cellStyle name="Normal 3 5 2 2 2 2 7 2" xfId="34133"/>
    <cellStyle name="Normal 3 5 2 2 2 2 8" xfId="34134"/>
    <cellStyle name="Normal 3 5 2 2 2 2 9" xfId="34135"/>
    <cellStyle name="Normal 3 5 2 2 2 3" xfId="34136"/>
    <cellStyle name="Normal 3 5 2 2 2 3 2" xfId="34137"/>
    <cellStyle name="Normal 3 5 2 2 2 3 2 2" xfId="34138"/>
    <cellStyle name="Normal 3 5 2 2 2 3 2 2 2" xfId="34139"/>
    <cellStyle name="Normal 3 5 2 2 2 3 2 2 2 2" xfId="34140"/>
    <cellStyle name="Normal 3 5 2 2 2 3 2 2 3" xfId="34141"/>
    <cellStyle name="Normal 3 5 2 2 2 3 2 3" xfId="34142"/>
    <cellStyle name="Normal 3 5 2 2 2 3 2 3 2" xfId="34143"/>
    <cellStyle name="Normal 3 5 2 2 2 3 2 4" xfId="34144"/>
    <cellStyle name="Normal 3 5 2 2 2 3 3" xfId="34145"/>
    <cellStyle name="Normal 3 5 2 2 2 3 3 2" xfId="34146"/>
    <cellStyle name="Normal 3 5 2 2 2 3 3 2 2" xfId="34147"/>
    <cellStyle name="Normal 3 5 2 2 2 3 3 3" xfId="34148"/>
    <cellStyle name="Normal 3 5 2 2 2 3 4" xfId="34149"/>
    <cellStyle name="Normal 3 5 2 2 2 3 4 2" xfId="34150"/>
    <cellStyle name="Normal 3 5 2 2 2 3 5" xfId="34151"/>
    <cellStyle name="Normal 3 5 2 2 2 4" xfId="34152"/>
    <cellStyle name="Normal 3 5 2 2 2 4 2" xfId="34153"/>
    <cellStyle name="Normal 3 5 2 2 2 4 2 2" xfId="34154"/>
    <cellStyle name="Normal 3 5 2 2 2 4 2 2 2" xfId="34155"/>
    <cellStyle name="Normal 3 5 2 2 2 4 2 3" xfId="34156"/>
    <cellStyle name="Normal 3 5 2 2 2 4 3" xfId="34157"/>
    <cellStyle name="Normal 3 5 2 2 2 4 3 2" xfId="34158"/>
    <cellStyle name="Normal 3 5 2 2 2 4 4" xfId="34159"/>
    <cellStyle name="Normal 3 5 2 2 2 5" xfId="34160"/>
    <cellStyle name="Normal 3 5 2 2 2 5 2" xfId="34161"/>
    <cellStyle name="Normal 3 5 2 2 2 5 2 2" xfId="34162"/>
    <cellStyle name="Normal 3 5 2 2 2 5 2 2 2" xfId="34163"/>
    <cellStyle name="Normal 3 5 2 2 2 5 2 3" xfId="34164"/>
    <cellStyle name="Normal 3 5 2 2 2 5 3" xfId="34165"/>
    <cellStyle name="Normal 3 5 2 2 2 5 3 2" xfId="34166"/>
    <cellStyle name="Normal 3 5 2 2 2 5 4" xfId="34167"/>
    <cellStyle name="Normal 3 5 2 2 2 6" xfId="34168"/>
    <cellStyle name="Normal 3 5 2 2 2 6 2" xfId="34169"/>
    <cellStyle name="Normal 3 5 2 2 2 6 2 2" xfId="34170"/>
    <cellStyle name="Normal 3 5 2 2 2 6 3" xfId="34171"/>
    <cellStyle name="Normal 3 5 2 2 2 7" xfId="34172"/>
    <cellStyle name="Normal 3 5 2 2 2 7 2" xfId="34173"/>
    <cellStyle name="Normal 3 5 2 2 2 8" xfId="34174"/>
    <cellStyle name="Normal 3 5 2 2 2 8 2" xfId="34175"/>
    <cellStyle name="Normal 3 5 2 2 2 9" xfId="34176"/>
    <cellStyle name="Normal 3 5 2 2 3" xfId="34177"/>
    <cellStyle name="Normal 3 5 2 2 3 2" xfId="34178"/>
    <cellStyle name="Normal 3 5 2 2 3 2 2" xfId="34179"/>
    <cellStyle name="Normal 3 5 2 2 3 2 2 2" xfId="34180"/>
    <cellStyle name="Normal 3 5 2 2 3 2 2 2 2" xfId="34181"/>
    <cellStyle name="Normal 3 5 2 2 3 2 2 2 2 2" xfId="34182"/>
    <cellStyle name="Normal 3 5 2 2 3 2 2 2 3" xfId="34183"/>
    <cellStyle name="Normal 3 5 2 2 3 2 2 3" xfId="34184"/>
    <cellStyle name="Normal 3 5 2 2 3 2 2 3 2" xfId="34185"/>
    <cellStyle name="Normal 3 5 2 2 3 2 2 4" xfId="34186"/>
    <cellStyle name="Normal 3 5 2 2 3 2 3" xfId="34187"/>
    <cellStyle name="Normal 3 5 2 2 3 2 3 2" xfId="34188"/>
    <cellStyle name="Normal 3 5 2 2 3 2 3 2 2" xfId="34189"/>
    <cellStyle name="Normal 3 5 2 2 3 2 3 3" xfId="34190"/>
    <cellStyle name="Normal 3 5 2 2 3 2 4" xfId="34191"/>
    <cellStyle name="Normal 3 5 2 2 3 2 4 2" xfId="34192"/>
    <cellStyle name="Normal 3 5 2 2 3 2 5" xfId="34193"/>
    <cellStyle name="Normal 3 5 2 2 3 2 6" xfId="34194"/>
    <cellStyle name="Normal 3 5 2 2 3 3" xfId="34195"/>
    <cellStyle name="Normal 3 5 2 2 3 3 2" xfId="34196"/>
    <cellStyle name="Normal 3 5 2 2 3 3 2 2" xfId="34197"/>
    <cellStyle name="Normal 3 5 2 2 3 3 2 2 2" xfId="34198"/>
    <cellStyle name="Normal 3 5 2 2 3 3 2 3" xfId="34199"/>
    <cellStyle name="Normal 3 5 2 2 3 3 3" xfId="34200"/>
    <cellStyle name="Normal 3 5 2 2 3 3 3 2" xfId="34201"/>
    <cellStyle name="Normal 3 5 2 2 3 3 4" xfId="34202"/>
    <cellStyle name="Normal 3 5 2 2 3 4" xfId="34203"/>
    <cellStyle name="Normal 3 5 2 2 3 4 2" xfId="34204"/>
    <cellStyle name="Normal 3 5 2 2 3 4 2 2" xfId="34205"/>
    <cellStyle name="Normal 3 5 2 2 3 4 2 2 2" xfId="34206"/>
    <cellStyle name="Normal 3 5 2 2 3 4 2 3" xfId="34207"/>
    <cellStyle name="Normal 3 5 2 2 3 4 3" xfId="34208"/>
    <cellStyle name="Normal 3 5 2 2 3 4 3 2" xfId="34209"/>
    <cellStyle name="Normal 3 5 2 2 3 4 4" xfId="34210"/>
    <cellStyle name="Normal 3 5 2 2 3 5" xfId="34211"/>
    <cellStyle name="Normal 3 5 2 2 3 5 2" xfId="34212"/>
    <cellStyle name="Normal 3 5 2 2 3 5 2 2" xfId="34213"/>
    <cellStyle name="Normal 3 5 2 2 3 5 3" xfId="34214"/>
    <cellStyle name="Normal 3 5 2 2 3 6" xfId="34215"/>
    <cellStyle name="Normal 3 5 2 2 3 6 2" xfId="34216"/>
    <cellStyle name="Normal 3 5 2 2 3 7" xfId="34217"/>
    <cellStyle name="Normal 3 5 2 2 3 7 2" xfId="34218"/>
    <cellStyle name="Normal 3 5 2 2 3 8" xfId="34219"/>
    <cellStyle name="Normal 3 5 2 2 3 9" xfId="34220"/>
    <cellStyle name="Normal 3 5 2 2 4" xfId="34221"/>
    <cellStyle name="Normal 3 5 2 2 4 2" xfId="34222"/>
    <cellStyle name="Normal 3 5 2 2 4 2 2" xfId="34223"/>
    <cellStyle name="Normal 3 5 2 2 4 2 2 2" xfId="34224"/>
    <cellStyle name="Normal 3 5 2 2 4 2 2 2 2" xfId="34225"/>
    <cellStyle name="Normal 3 5 2 2 4 2 2 3" xfId="34226"/>
    <cellStyle name="Normal 3 5 2 2 4 2 3" xfId="34227"/>
    <cellStyle name="Normal 3 5 2 2 4 2 3 2" xfId="34228"/>
    <cellStyle name="Normal 3 5 2 2 4 2 4" xfId="34229"/>
    <cellStyle name="Normal 3 5 2 2 4 3" xfId="34230"/>
    <cellStyle name="Normal 3 5 2 2 4 3 2" xfId="34231"/>
    <cellStyle name="Normal 3 5 2 2 4 3 2 2" xfId="34232"/>
    <cellStyle name="Normal 3 5 2 2 4 3 3" xfId="34233"/>
    <cellStyle name="Normal 3 5 2 2 4 4" xfId="34234"/>
    <cellStyle name="Normal 3 5 2 2 4 4 2" xfId="34235"/>
    <cellStyle name="Normal 3 5 2 2 4 5" xfId="34236"/>
    <cellStyle name="Normal 3 5 2 2 4 6" xfId="34237"/>
    <cellStyle name="Normal 3 5 2 2 5" xfId="34238"/>
    <cellStyle name="Normal 3 5 2 2 5 2" xfId="34239"/>
    <cellStyle name="Normal 3 5 2 2 5 2 2" xfId="34240"/>
    <cellStyle name="Normal 3 5 2 2 5 2 2 2" xfId="34241"/>
    <cellStyle name="Normal 3 5 2 2 5 2 3" xfId="34242"/>
    <cellStyle name="Normal 3 5 2 2 5 3" xfId="34243"/>
    <cellStyle name="Normal 3 5 2 2 5 3 2" xfId="34244"/>
    <cellStyle name="Normal 3 5 2 2 5 4" xfId="34245"/>
    <cellStyle name="Normal 3 5 2 2 6" xfId="34246"/>
    <cellStyle name="Normal 3 5 2 2 6 2" xfId="34247"/>
    <cellStyle name="Normal 3 5 2 2 6 2 2" xfId="34248"/>
    <cellStyle name="Normal 3 5 2 2 6 2 2 2" xfId="34249"/>
    <cellStyle name="Normal 3 5 2 2 6 2 3" xfId="34250"/>
    <cellStyle name="Normal 3 5 2 2 6 3" xfId="34251"/>
    <cellStyle name="Normal 3 5 2 2 6 3 2" xfId="34252"/>
    <cellStyle name="Normal 3 5 2 2 6 4" xfId="34253"/>
    <cellStyle name="Normal 3 5 2 2 7" xfId="34254"/>
    <cellStyle name="Normal 3 5 2 2 7 2" xfId="34255"/>
    <cellStyle name="Normal 3 5 2 2 7 2 2" xfId="34256"/>
    <cellStyle name="Normal 3 5 2 2 7 3" xfId="34257"/>
    <cellStyle name="Normal 3 5 2 2 8" xfId="34258"/>
    <cellStyle name="Normal 3 5 2 2 8 2" xfId="34259"/>
    <cellStyle name="Normal 3 5 2 2 9" xfId="34260"/>
    <cellStyle name="Normal 3 5 2 2 9 2" xfId="34261"/>
    <cellStyle name="Normal 3 5 2 2_T-straight with PEDs adjustor" xfId="34262"/>
    <cellStyle name="Normal 3 5 2 3" xfId="34263"/>
    <cellStyle name="Normal 3 5 2 3 10" xfId="34264"/>
    <cellStyle name="Normal 3 5 2 3 11" xfId="34265"/>
    <cellStyle name="Normal 3 5 2 3 2" xfId="34266"/>
    <cellStyle name="Normal 3 5 2 3 2 10" xfId="34267"/>
    <cellStyle name="Normal 3 5 2 3 2 2" xfId="34268"/>
    <cellStyle name="Normal 3 5 2 3 2 2 2" xfId="34269"/>
    <cellStyle name="Normal 3 5 2 3 2 2 2 2" xfId="34270"/>
    <cellStyle name="Normal 3 5 2 3 2 2 2 2 2" xfId="34271"/>
    <cellStyle name="Normal 3 5 2 3 2 2 2 2 2 2" xfId="34272"/>
    <cellStyle name="Normal 3 5 2 3 2 2 2 2 2 2 2" xfId="34273"/>
    <cellStyle name="Normal 3 5 2 3 2 2 2 2 2 3" xfId="34274"/>
    <cellStyle name="Normal 3 5 2 3 2 2 2 2 3" xfId="34275"/>
    <cellStyle name="Normal 3 5 2 3 2 2 2 2 3 2" xfId="34276"/>
    <cellStyle name="Normal 3 5 2 3 2 2 2 2 4" xfId="34277"/>
    <cellStyle name="Normal 3 5 2 3 2 2 2 3" xfId="34278"/>
    <cellStyle name="Normal 3 5 2 3 2 2 2 3 2" xfId="34279"/>
    <cellStyle name="Normal 3 5 2 3 2 2 2 3 2 2" xfId="34280"/>
    <cellStyle name="Normal 3 5 2 3 2 2 2 3 3" xfId="34281"/>
    <cellStyle name="Normal 3 5 2 3 2 2 2 4" xfId="34282"/>
    <cellStyle name="Normal 3 5 2 3 2 2 2 4 2" xfId="34283"/>
    <cellStyle name="Normal 3 5 2 3 2 2 2 5" xfId="34284"/>
    <cellStyle name="Normal 3 5 2 3 2 2 3" xfId="34285"/>
    <cellStyle name="Normal 3 5 2 3 2 2 3 2" xfId="34286"/>
    <cellStyle name="Normal 3 5 2 3 2 2 3 2 2" xfId="34287"/>
    <cellStyle name="Normal 3 5 2 3 2 2 3 2 2 2" xfId="34288"/>
    <cellStyle name="Normal 3 5 2 3 2 2 3 2 3" xfId="34289"/>
    <cellStyle name="Normal 3 5 2 3 2 2 3 3" xfId="34290"/>
    <cellStyle name="Normal 3 5 2 3 2 2 3 3 2" xfId="34291"/>
    <cellStyle name="Normal 3 5 2 3 2 2 3 4" xfId="34292"/>
    <cellStyle name="Normal 3 5 2 3 2 2 4" xfId="34293"/>
    <cellStyle name="Normal 3 5 2 3 2 2 4 2" xfId="34294"/>
    <cellStyle name="Normal 3 5 2 3 2 2 4 2 2" xfId="34295"/>
    <cellStyle name="Normal 3 5 2 3 2 2 4 2 2 2" xfId="34296"/>
    <cellStyle name="Normal 3 5 2 3 2 2 4 2 3" xfId="34297"/>
    <cellStyle name="Normal 3 5 2 3 2 2 4 3" xfId="34298"/>
    <cellStyle name="Normal 3 5 2 3 2 2 4 3 2" xfId="34299"/>
    <cellStyle name="Normal 3 5 2 3 2 2 4 4" xfId="34300"/>
    <cellStyle name="Normal 3 5 2 3 2 2 5" xfId="34301"/>
    <cellStyle name="Normal 3 5 2 3 2 2 5 2" xfId="34302"/>
    <cellStyle name="Normal 3 5 2 3 2 2 5 2 2" xfId="34303"/>
    <cellStyle name="Normal 3 5 2 3 2 2 5 3" xfId="34304"/>
    <cellStyle name="Normal 3 5 2 3 2 2 6" xfId="34305"/>
    <cellStyle name="Normal 3 5 2 3 2 2 6 2" xfId="34306"/>
    <cellStyle name="Normal 3 5 2 3 2 2 7" xfId="34307"/>
    <cellStyle name="Normal 3 5 2 3 2 2 7 2" xfId="34308"/>
    <cellStyle name="Normal 3 5 2 3 2 2 8" xfId="34309"/>
    <cellStyle name="Normal 3 5 2 3 2 3" xfId="34310"/>
    <cellStyle name="Normal 3 5 2 3 2 3 2" xfId="34311"/>
    <cellStyle name="Normal 3 5 2 3 2 3 2 2" xfId="34312"/>
    <cellStyle name="Normal 3 5 2 3 2 3 2 2 2" xfId="34313"/>
    <cellStyle name="Normal 3 5 2 3 2 3 2 2 2 2" xfId="34314"/>
    <cellStyle name="Normal 3 5 2 3 2 3 2 2 3" xfId="34315"/>
    <cellStyle name="Normal 3 5 2 3 2 3 2 3" xfId="34316"/>
    <cellStyle name="Normal 3 5 2 3 2 3 2 3 2" xfId="34317"/>
    <cellStyle name="Normal 3 5 2 3 2 3 2 4" xfId="34318"/>
    <cellStyle name="Normal 3 5 2 3 2 3 3" xfId="34319"/>
    <cellStyle name="Normal 3 5 2 3 2 3 3 2" xfId="34320"/>
    <cellStyle name="Normal 3 5 2 3 2 3 3 2 2" xfId="34321"/>
    <cellStyle name="Normal 3 5 2 3 2 3 3 3" xfId="34322"/>
    <cellStyle name="Normal 3 5 2 3 2 3 4" xfId="34323"/>
    <cellStyle name="Normal 3 5 2 3 2 3 4 2" xfId="34324"/>
    <cellStyle name="Normal 3 5 2 3 2 3 5" xfId="34325"/>
    <cellStyle name="Normal 3 5 2 3 2 4" xfId="34326"/>
    <cellStyle name="Normal 3 5 2 3 2 4 2" xfId="34327"/>
    <cellStyle name="Normal 3 5 2 3 2 4 2 2" xfId="34328"/>
    <cellStyle name="Normal 3 5 2 3 2 4 2 2 2" xfId="34329"/>
    <cellStyle name="Normal 3 5 2 3 2 4 2 3" xfId="34330"/>
    <cellStyle name="Normal 3 5 2 3 2 4 3" xfId="34331"/>
    <cellStyle name="Normal 3 5 2 3 2 4 3 2" xfId="34332"/>
    <cellStyle name="Normal 3 5 2 3 2 4 4" xfId="34333"/>
    <cellStyle name="Normal 3 5 2 3 2 5" xfId="34334"/>
    <cellStyle name="Normal 3 5 2 3 2 5 2" xfId="34335"/>
    <cellStyle name="Normal 3 5 2 3 2 5 2 2" xfId="34336"/>
    <cellStyle name="Normal 3 5 2 3 2 5 2 2 2" xfId="34337"/>
    <cellStyle name="Normal 3 5 2 3 2 5 2 3" xfId="34338"/>
    <cellStyle name="Normal 3 5 2 3 2 5 3" xfId="34339"/>
    <cellStyle name="Normal 3 5 2 3 2 5 3 2" xfId="34340"/>
    <cellStyle name="Normal 3 5 2 3 2 5 4" xfId="34341"/>
    <cellStyle name="Normal 3 5 2 3 2 6" xfId="34342"/>
    <cellStyle name="Normal 3 5 2 3 2 6 2" xfId="34343"/>
    <cellStyle name="Normal 3 5 2 3 2 6 2 2" xfId="34344"/>
    <cellStyle name="Normal 3 5 2 3 2 6 3" xfId="34345"/>
    <cellStyle name="Normal 3 5 2 3 2 7" xfId="34346"/>
    <cellStyle name="Normal 3 5 2 3 2 7 2" xfId="34347"/>
    <cellStyle name="Normal 3 5 2 3 2 8" xfId="34348"/>
    <cellStyle name="Normal 3 5 2 3 2 8 2" xfId="34349"/>
    <cellStyle name="Normal 3 5 2 3 2 9" xfId="34350"/>
    <cellStyle name="Normal 3 5 2 3 3" xfId="34351"/>
    <cellStyle name="Normal 3 5 2 3 3 2" xfId="34352"/>
    <cellStyle name="Normal 3 5 2 3 3 2 2" xfId="34353"/>
    <cellStyle name="Normal 3 5 2 3 3 2 2 2" xfId="34354"/>
    <cellStyle name="Normal 3 5 2 3 3 2 2 2 2" xfId="34355"/>
    <cellStyle name="Normal 3 5 2 3 3 2 2 2 2 2" xfId="34356"/>
    <cellStyle name="Normal 3 5 2 3 3 2 2 2 3" xfId="34357"/>
    <cellStyle name="Normal 3 5 2 3 3 2 2 3" xfId="34358"/>
    <cellStyle name="Normal 3 5 2 3 3 2 2 3 2" xfId="34359"/>
    <cellStyle name="Normal 3 5 2 3 3 2 2 4" xfId="34360"/>
    <cellStyle name="Normal 3 5 2 3 3 2 3" xfId="34361"/>
    <cellStyle name="Normal 3 5 2 3 3 2 3 2" xfId="34362"/>
    <cellStyle name="Normal 3 5 2 3 3 2 3 2 2" xfId="34363"/>
    <cellStyle name="Normal 3 5 2 3 3 2 3 3" xfId="34364"/>
    <cellStyle name="Normal 3 5 2 3 3 2 4" xfId="34365"/>
    <cellStyle name="Normal 3 5 2 3 3 2 4 2" xfId="34366"/>
    <cellStyle name="Normal 3 5 2 3 3 2 5" xfId="34367"/>
    <cellStyle name="Normal 3 5 2 3 3 3" xfId="34368"/>
    <cellStyle name="Normal 3 5 2 3 3 3 2" xfId="34369"/>
    <cellStyle name="Normal 3 5 2 3 3 3 2 2" xfId="34370"/>
    <cellStyle name="Normal 3 5 2 3 3 3 2 2 2" xfId="34371"/>
    <cellStyle name="Normal 3 5 2 3 3 3 2 3" xfId="34372"/>
    <cellStyle name="Normal 3 5 2 3 3 3 3" xfId="34373"/>
    <cellStyle name="Normal 3 5 2 3 3 3 3 2" xfId="34374"/>
    <cellStyle name="Normal 3 5 2 3 3 3 4" xfId="34375"/>
    <cellStyle name="Normal 3 5 2 3 3 4" xfId="34376"/>
    <cellStyle name="Normal 3 5 2 3 3 4 2" xfId="34377"/>
    <cellStyle name="Normal 3 5 2 3 3 4 2 2" xfId="34378"/>
    <cellStyle name="Normal 3 5 2 3 3 4 2 2 2" xfId="34379"/>
    <cellStyle name="Normal 3 5 2 3 3 4 2 3" xfId="34380"/>
    <cellStyle name="Normal 3 5 2 3 3 4 3" xfId="34381"/>
    <cellStyle name="Normal 3 5 2 3 3 4 3 2" xfId="34382"/>
    <cellStyle name="Normal 3 5 2 3 3 4 4" xfId="34383"/>
    <cellStyle name="Normal 3 5 2 3 3 5" xfId="34384"/>
    <cellStyle name="Normal 3 5 2 3 3 5 2" xfId="34385"/>
    <cellStyle name="Normal 3 5 2 3 3 5 2 2" xfId="34386"/>
    <cellStyle name="Normal 3 5 2 3 3 5 3" xfId="34387"/>
    <cellStyle name="Normal 3 5 2 3 3 6" xfId="34388"/>
    <cellStyle name="Normal 3 5 2 3 3 6 2" xfId="34389"/>
    <cellStyle name="Normal 3 5 2 3 3 7" xfId="34390"/>
    <cellStyle name="Normal 3 5 2 3 3 7 2" xfId="34391"/>
    <cellStyle name="Normal 3 5 2 3 3 8" xfId="34392"/>
    <cellStyle name="Normal 3 5 2 3 4" xfId="34393"/>
    <cellStyle name="Normal 3 5 2 3 4 2" xfId="34394"/>
    <cellStyle name="Normal 3 5 2 3 4 2 2" xfId="34395"/>
    <cellStyle name="Normal 3 5 2 3 4 2 2 2" xfId="34396"/>
    <cellStyle name="Normal 3 5 2 3 4 2 2 2 2" xfId="34397"/>
    <cellStyle name="Normal 3 5 2 3 4 2 2 3" xfId="34398"/>
    <cellStyle name="Normal 3 5 2 3 4 2 3" xfId="34399"/>
    <cellStyle name="Normal 3 5 2 3 4 2 3 2" xfId="34400"/>
    <cellStyle name="Normal 3 5 2 3 4 2 4" xfId="34401"/>
    <cellStyle name="Normal 3 5 2 3 4 3" xfId="34402"/>
    <cellStyle name="Normal 3 5 2 3 4 3 2" xfId="34403"/>
    <cellStyle name="Normal 3 5 2 3 4 3 2 2" xfId="34404"/>
    <cellStyle name="Normal 3 5 2 3 4 3 3" xfId="34405"/>
    <cellStyle name="Normal 3 5 2 3 4 4" xfId="34406"/>
    <cellStyle name="Normal 3 5 2 3 4 4 2" xfId="34407"/>
    <cellStyle name="Normal 3 5 2 3 4 5" xfId="34408"/>
    <cellStyle name="Normal 3 5 2 3 5" xfId="34409"/>
    <cellStyle name="Normal 3 5 2 3 5 2" xfId="34410"/>
    <cellStyle name="Normal 3 5 2 3 5 2 2" xfId="34411"/>
    <cellStyle name="Normal 3 5 2 3 5 2 2 2" xfId="34412"/>
    <cellStyle name="Normal 3 5 2 3 5 2 3" xfId="34413"/>
    <cellStyle name="Normal 3 5 2 3 5 3" xfId="34414"/>
    <cellStyle name="Normal 3 5 2 3 5 3 2" xfId="34415"/>
    <cellStyle name="Normal 3 5 2 3 5 4" xfId="34416"/>
    <cellStyle name="Normal 3 5 2 3 6" xfId="34417"/>
    <cellStyle name="Normal 3 5 2 3 6 2" xfId="34418"/>
    <cellStyle name="Normal 3 5 2 3 6 2 2" xfId="34419"/>
    <cellStyle name="Normal 3 5 2 3 6 2 2 2" xfId="34420"/>
    <cellStyle name="Normal 3 5 2 3 6 2 3" xfId="34421"/>
    <cellStyle name="Normal 3 5 2 3 6 3" xfId="34422"/>
    <cellStyle name="Normal 3 5 2 3 6 3 2" xfId="34423"/>
    <cellStyle name="Normal 3 5 2 3 6 4" xfId="34424"/>
    <cellStyle name="Normal 3 5 2 3 7" xfId="34425"/>
    <cellStyle name="Normal 3 5 2 3 7 2" xfId="34426"/>
    <cellStyle name="Normal 3 5 2 3 7 2 2" xfId="34427"/>
    <cellStyle name="Normal 3 5 2 3 7 3" xfId="34428"/>
    <cellStyle name="Normal 3 5 2 3 8" xfId="34429"/>
    <cellStyle name="Normal 3 5 2 3 8 2" xfId="34430"/>
    <cellStyle name="Normal 3 5 2 3 9" xfId="34431"/>
    <cellStyle name="Normal 3 5 2 3 9 2" xfId="34432"/>
    <cellStyle name="Normal 3 5 2 4" xfId="34433"/>
    <cellStyle name="Normal 3 5 2 4 10" xfId="34434"/>
    <cellStyle name="Normal 3 5 2 4 11" xfId="34435"/>
    <cellStyle name="Normal 3 5 2 4 2" xfId="34436"/>
    <cellStyle name="Normal 3 5 2 4 2 10" xfId="34437"/>
    <cellStyle name="Normal 3 5 2 4 2 2" xfId="34438"/>
    <cellStyle name="Normal 3 5 2 4 2 2 2" xfId="34439"/>
    <cellStyle name="Normal 3 5 2 4 2 2 2 2" xfId="34440"/>
    <cellStyle name="Normal 3 5 2 4 2 2 2 2 2" xfId="34441"/>
    <cellStyle name="Normal 3 5 2 4 2 2 2 2 2 2" xfId="34442"/>
    <cellStyle name="Normal 3 5 2 4 2 2 2 2 2 2 2" xfId="34443"/>
    <cellStyle name="Normal 3 5 2 4 2 2 2 2 2 3" xfId="34444"/>
    <cellStyle name="Normal 3 5 2 4 2 2 2 2 3" xfId="34445"/>
    <cellStyle name="Normal 3 5 2 4 2 2 2 2 3 2" xfId="34446"/>
    <cellStyle name="Normal 3 5 2 4 2 2 2 2 4" xfId="34447"/>
    <cellStyle name="Normal 3 5 2 4 2 2 2 3" xfId="34448"/>
    <cellStyle name="Normal 3 5 2 4 2 2 2 3 2" xfId="34449"/>
    <cellStyle name="Normal 3 5 2 4 2 2 2 3 2 2" xfId="34450"/>
    <cellStyle name="Normal 3 5 2 4 2 2 2 3 3" xfId="34451"/>
    <cellStyle name="Normal 3 5 2 4 2 2 2 4" xfId="34452"/>
    <cellStyle name="Normal 3 5 2 4 2 2 2 4 2" xfId="34453"/>
    <cellStyle name="Normal 3 5 2 4 2 2 2 5" xfId="34454"/>
    <cellStyle name="Normal 3 5 2 4 2 2 3" xfId="34455"/>
    <cellStyle name="Normal 3 5 2 4 2 2 3 2" xfId="34456"/>
    <cellStyle name="Normal 3 5 2 4 2 2 3 2 2" xfId="34457"/>
    <cellStyle name="Normal 3 5 2 4 2 2 3 2 2 2" xfId="34458"/>
    <cellStyle name="Normal 3 5 2 4 2 2 3 2 3" xfId="34459"/>
    <cellStyle name="Normal 3 5 2 4 2 2 3 3" xfId="34460"/>
    <cellStyle name="Normal 3 5 2 4 2 2 3 3 2" xfId="34461"/>
    <cellStyle name="Normal 3 5 2 4 2 2 3 4" xfId="34462"/>
    <cellStyle name="Normal 3 5 2 4 2 2 4" xfId="34463"/>
    <cellStyle name="Normal 3 5 2 4 2 2 4 2" xfId="34464"/>
    <cellStyle name="Normal 3 5 2 4 2 2 4 2 2" xfId="34465"/>
    <cellStyle name="Normal 3 5 2 4 2 2 4 2 2 2" xfId="34466"/>
    <cellStyle name="Normal 3 5 2 4 2 2 4 2 3" xfId="34467"/>
    <cellStyle name="Normal 3 5 2 4 2 2 4 3" xfId="34468"/>
    <cellStyle name="Normal 3 5 2 4 2 2 4 3 2" xfId="34469"/>
    <cellStyle name="Normal 3 5 2 4 2 2 4 4" xfId="34470"/>
    <cellStyle name="Normal 3 5 2 4 2 2 5" xfId="34471"/>
    <cellStyle name="Normal 3 5 2 4 2 2 5 2" xfId="34472"/>
    <cellStyle name="Normal 3 5 2 4 2 2 5 2 2" xfId="34473"/>
    <cellStyle name="Normal 3 5 2 4 2 2 5 3" xfId="34474"/>
    <cellStyle name="Normal 3 5 2 4 2 2 6" xfId="34475"/>
    <cellStyle name="Normal 3 5 2 4 2 2 6 2" xfId="34476"/>
    <cellStyle name="Normal 3 5 2 4 2 2 7" xfId="34477"/>
    <cellStyle name="Normal 3 5 2 4 2 2 7 2" xfId="34478"/>
    <cellStyle name="Normal 3 5 2 4 2 2 8" xfId="34479"/>
    <cellStyle name="Normal 3 5 2 4 2 3" xfId="34480"/>
    <cellStyle name="Normal 3 5 2 4 2 3 2" xfId="34481"/>
    <cellStyle name="Normal 3 5 2 4 2 3 2 2" xfId="34482"/>
    <cellStyle name="Normal 3 5 2 4 2 3 2 2 2" xfId="34483"/>
    <cellStyle name="Normal 3 5 2 4 2 3 2 2 2 2" xfId="34484"/>
    <cellStyle name="Normal 3 5 2 4 2 3 2 2 3" xfId="34485"/>
    <cellStyle name="Normal 3 5 2 4 2 3 2 3" xfId="34486"/>
    <cellStyle name="Normal 3 5 2 4 2 3 2 3 2" xfId="34487"/>
    <cellStyle name="Normal 3 5 2 4 2 3 2 4" xfId="34488"/>
    <cellStyle name="Normal 3 5 2 4 2 3 3" xfId="34489"/>
    <cellStyle name="Normal 3 5 2 4 2 3 3 2" xfId="34490"/>
    <cellStyle name="Normal 3 5 2 4 2 3 3 2 2" xfId="34491"/>
    <cellStyle name="Normal 3 5 2 4 2 3 3 3" xfId="34492"/>
    <cellStyle name="Normal 3 5 2 4 2 3 4" xfId="34493"/>
    <cellStyle name="Normal 3 5 2 4 2 3 4 2" xfId="34494"/>
    <cellStyle name="Normal 3 5 2 4 2 3 5" xfId="34495"/>
    <cellStyle name="Normal 3 5 2 4 2 4" xfId="34496"/>
    <cellStyle name="Normal 3 5 2 4 2 4 2" xfId="34497"/>
    <cellStyle name="Normal 3 5 2 4 2 4 2 2" xfId="34498"/>
    <cellStyle name="Normal 3 5 2 4 2 4 2 2 2" xfId="34499"/>
    <cellStyle name="Normal 3 5 2 4 2 4 2 3" xfId="34500"/>
    <cellStyle name="Normal 3 5 2 4 2 4 3" xfId="34501"/>
    <cellStyle name="Normal 3 5 2 4 2 4 3 2" xfId="34502"/>
    <cellStyle name="Normal 3 5 2 4 2 4 4" xfId="34503"/>
    <cellStyle name="Normal 3 5 2 4 2 5" xfId="34504"/>
    <cellStyle name="Normal 3 5 2 4 2 5 2" xfId="34505"/>
    <cellStyle name="Normal 3 5 2 4 2 5 2 2" xfId="34506"/>
    <cellStyle name="Normal 3 5 2 4 2 5 2 2 2" xfId="34507"/>
    <cellStyle name="Normal 3 5 2 4 2 5 2 3" xfId="34508"/>
    <cellStyle name="Normal 3 5 2 4 2 5 3" xfId="34509"/>
    <cellStyle name="Normal 3 5 2 4 2 5 3 2" xfId="34510"/>
    <cellStyle name="Normal 3 5 2 4 2 5 4" xfId="34511"/>
    <cellStyle name="Normal 3 5 2 4 2 6" xfId="34512"/>
    <cellStyle name="Normal 3 5 2 4 2 6 2" xfId="34513"/>
    <cellStyle name="Normal 3 5 2 4 2 6 2 2" xfId="34514"/>
    <cellStyle name="Normal 3 5 2 4 2 6 3" xfId="34515"/>
    <cellStyle name="Normal 3 5 2 4 2 7" xfId="34516"/>
    <cellStyle name="Normal 3 5 2 4 2 7 2" xfId="34517"/>
    <cellStyle name="Normal 3 5 2 4 2 8" xfId="34518"/>
    <cellStyle name="Normal 3 5 2 4 2 8 2" xfId="34519"/>
    <cellStyle name="Normal 3 5 2 4 2 9" xfId="34520"/>
    <cellStyle name="Normal 3 5 2 4 3" xfId="34521"/>
    <cellStyle name="Normal 3 5 2 4 3 2" xfId="34522"/>
    <cellStyle name="Normal 3 5 2 4 3 2 2" xfId="34523"/>
    <cellStyle name="Normal 3 5 2 4 3 2 2 2" xfId="34524"/>
    <cellStyle name="Normal 3 5 2 4 3 2 2 2 2" xfId="34525"/>
    <cellStyle name="Normal 3 5 2 4 3 2 2 2 2 2" xfId="34526"/>
    <cellStyle name="Normal 3 5 2 4 3 2 2 2 3" xfId="34527"/>
    <cellStyle name="Normal 3 5 2 4 3 2 2 3" xfId="34528"/>
    <cellStyle name="Normal 3 5 2 4 3 2 2 3 2" xfId="34529"/>
    <cellStyle name="Normal 3 5 2 4 3 2 2 4" xfId="34530"/>
    <cellStyle name="Normal 3 5 2 4 3 2 3" xfId="34531"/>
    <cellStyle name="Normal 3 5 2 4 3 2 3 2" xfId="34532"/>
    <cellStyle name="Normal 3 5 2 4 3 2 3 2 2" xfId="34533"/>
    <cellStyle name="Normal 3 5 2 4 3 2 3 3" xfId="34534"/>
    <cellStyle name="Normal 3 5 2 4 3 2 4" xfId="34535"/>
    <cellStyle name="Normal 3 5 2 4 3 2 4 2" xfId="34536"/>
    <cellStyle name="Normal 3 5 2 4 3 2 5" xfId="34537"/>
    <cellStyle name="Normal 3 5 2 4 3 3" xfId="34538"/>
    <cellStyle name="Normal 3 5 2 4 3 3 2" xfId="34539"/>
    <cellStyle name="Normal 3 5 2 4 3 3 2 2" xfId="34540"/>
    <cellStyle name="Normal 3 5 2 4 3 3 2 2 2" xfId="34541"/>
    <cellStyle name="Normal 3 5 2 4 3 3 2 3" xfId="34542"/>
    <cellStyle name="Normal 3 5 2 4 3 3 3" xfId="34543"/>
    <cellStyle name="Normal 3 5 2 4 3 3 3 2" xfId="34544"/>
    <cellStyle name="Normal 3 5 2 4 3 3 4" xfId="34545"/>
    <cellStyle name="Normal 3 5 2 4 3 4" xfId="34546"/>
    <cellStyle name="Normal 3 5 2 4 3 4 2" xfId="34547"/>
    <cellStyle name="Normal 3 5 2 4 3 4 2 2" xfId="34548"/>
    <cellStyle name="Normal 3 5 2 4 3 4 2 2 2" xfId="34549"/>
    <cellStyle name="Normal 3 5 2 4 3 4 2 3" xfId="34550"/>
    <cellStyle name="Normal 3 5 2 4 3 4 3" xfId="34551"/>
    <cellStyle name="Normal 3 5 2 4 3 4 3 2" xfId="34552"/>
    <cellStyle name="Normal 3 5 2 4 3 4 4" xfId="34553"/>
    <cellStyle name="Normal 3 5 2 4 3 5" xfId="34554"/>
    <cellStyle name="Normal 3 5 2 4 3 5 2" xfId="34555"/>
    <cellStyle name="Normal 3 5 2 4 3 5 2 2" xfId="34556"/>
    <cellStyle name="Normal 3 5 2 4 3 5 3" xfId="34557"/>
    <cellStyle name="Normal 3 5 2 4 3 6" xfId="34558"/>
    <cellStyle name="Normal 3 5 2 4 3 6 2" xfId="34559"/>
    <cellStyle name="Normal 3 5 2 4 3 7" xfId="34560"/>
    <cellStyle name="Normal 3 5 2 4 3 7 2" xfId="34561"/>
    <cellStyle name="Normal 3 5 2 4 3 8" xfId="34562"/>
    <cellStyle name="Normal 3 5 2 4 4" xfId="34563"/>
    <cellStyle name="Normal 3 5 2 4 4 2" xfId="34564"/>
    <cellStyle name="Normal 3 5 2 4 4 2 2" xfId="34565"/>
    <cellStyle name="Normal 3 5 2 4 4 2 2 2" xfId="34566"/>
    <cellStyle name="Normal 3 5 2 4 4 2 2 2 2" xfId="34567"/>
    <cellStyle name="Normal 3 5 2 4 4 2 2 3" xfId="34568"/>
    <cellStyle name="Normal 3 5 2 4 4 2 3" xfId="34569"/>
    <cellStyle name="Normal 3 5 2 4 4 2 3 2" xfId="34570"/>
    <cellStyle name="Normal 3 5 2 4 4 2 4" xfId="34571"/>
    <cellStyle name="Normal 3 5 2 4 4 3" xfId="34572"/>
    <cellStyle name="Normal 3 5 2 4 4 3 2" xfId="34573"/>
    <cellStyle name="Normal 3 5 2 4 4 3 2 2" xfId="34574"/>
    <cellStyle name="Normal 3 5 2 4 4 3 3" xfId="34575"/>
    <cellStyle name="Normal 3 5 2 4 4 4" xfId="34576"/>
    <cellStyle name="Normal 3 5 2 4 4 4 2" xfId="34577"/>
    <cellStyle name="Normal 3 5 2 4 4 5" xfId="34578"/>
    <cellStyle name="Normal 3 5 2 4 5" xfId="34579"/>
    <cellStyle name="Normal 3 5 2 4 5 2" xfId="34580"/>
    <cellStyle name="Normal 3 5 2 4 5 2 2" xfId="34581"/>
    <cellStyle name="Normal 3 5 2 4 5 2 2 2" xfId="34582"/>
    <cellStyle name="Normal 3 5 2 4 5 2 3" xfId="34583"/>
    <cellStyle name="Normal 3 5 2 4 5 3" xfId="34584"/>
    <cellStyle name="Normal 3 5 2 4 5 3 2" xfId="34585"/>
    <cellStyle name="Normal 3 5 2 4 5 4" xfId="34586"/>
    <cellStyle name="Normal 3 5 2 4 6" xfId="34587"/>
    <cellStyle name="Normal 3 5 2 4 6 2" xfId="34588"/>
    <cellStyle name="Normal 3 5 2 4 6 2 2" xfId="34589"/>
    <cellStyle name="Normal 3 5 2 4 6 2 2 2" xfId="34590"/>
    <cellStyle name="Normal 3 5 2 4 6 2 3" xfId="34591"/>
    <cellStyle name="Normal 3 5 2 4 6 3" xfId="34592"/>
    <cellStyle name="Normal 3 5 2 4 6 3 2" xfId="34593"/>
    <cellStyle name="Normal 3 5 2 4 6 4" xfId="34594"/>
    <cellStyle name="Normal 3 5 2 4 7" xfId="34595"/>
    <cellStyle name="Normal 3 5 2 4 7 2" xfId="34596"/>
    <cellStyle name="Normal 3 5 2 4 7 2 2" xfId="34597"/>
    <cellStyle name="Normal 3 5 2 4 7 3" xfId="34598"/>
    <cellStyle name="Normal 3 5 2 4 8" xfId="34599"/>
    <cellStyle name="Normal 3 5 2 4 8 2" xfId="34600"/>
    <cellStyle name="Normal 3 5 2 4 9" xfId="34601"/>
    <cellStyle name="Normal 3 5 2 4 9 2" xfId="34602"/>
    <cellStyle name="Normal 3 5 2 5" xfId="34603"/>
    <cellStyle name="Normal 3 5 2 5 10" xfId="34604"/>
    <cellStyle name="Normal 3 5 2 5 2" xfId="34605"/>
    <cellStyle name="Normal 3 5 2 5 2 2" xfId="34606"/>
    <cellStyle name="Normal 3 5 2 5 2 2 2" xfId="34607"/>
    <cellStyle name="Normal 3 5 2 5 2 2 2 2" xfId="34608"/>
    <cellStyle name="Normal 3 5 2 5 2 2 2 2 2" xfId="34609"/>
    <cellStyle name="Normal 3 5 2 5 2 2 2 2 2 2" xfId="34610"/>
    <cellStyle name="Normal 3 5 2 5 2 2 2 2 3" xfId="34611"/>
    <cellStyle name="Normal 3 5 2 5 2 2 2 3" xfId="34612"/>
    <cellStyle name="Normal 3 5 2 5 2 2 2 3 2" xfId="34613"/>
    <cellStyle name="Normal 3 5 2 5 2 2 2 4" xfId="34614"/>
    <cellStyle name="Normal 3 5 2 5 2 2 3" xfId="34615"/>
    <cellStyle name="Normal 3 5 2 5 2 2 3 2" xfId="34616"/>
    <cellStyle name="Normal 3 5 2 5 2 2 3 2 2" xfId="34617"/>
    <cellStyle name="Normal 3 5 2 5 2 2 3 3" xfId="34618"/>
    <cellStyle name="Normal 3 5 2 5 2 2 4" xfId="34619"/>
    <cellStyle name="Normal 3 5 2 5 2 2 4 2" xfId="34620"/>
    <cellStyle name="Normal 3 5 2 5 2 2 5" xfId="34621"/>
    <cellStyle name="Normal 3 5 2 5 2 3" xfId="34622"/>
    <cellStyle name="Normal 3 5 2 5 2 3 2" xfId="34623"/>
    <cellStyle name="Normal 3 5 2 5 2 3 2 2" xfId="34624"/>
    <cellStyle name="Normal 3 5 2 5 2 3 2 2 2" xfId="34625"/>
    <cellStyle name="Normal 3 5 2 5 2 3 2 3" xfId="34626"/>
    <cellStyle name="Normal 3 5 2 5 2 3 3" xfId="34627"/>
    <cellStyle name="Normal 3 5 2 5 2 3 3 2" xfId="34628"/>
    <cellStyle name="Normal 3 5 2 5 2 3 4" xfId="34629"/>
    <cellStyle name="Normal 3 5 2 5 2 4" xfId="34630"/>
    <cellStyle name="Normal 3 5 2 5 2 4 2" xfId="34631"/>
    <cellStyle name="Normal 3 5 2 5 2 4 2 2" xfId="34632"/>
    <cellStyle name="Normal 3 5 2 5 2 4 2 2 2" xfId="34633"/>
    <cellStyle name="Normal 3 5 2 5 2 4 2 3" xfId="34634"/>
    <cellStyle name="Normal 3 5 2 5 2 4 3" xfId="34635"/>
    <cellStyle name="Normal 3 5 2 5 2 4 3 2" xfId="34636"/>
    <cellStyle name="Normal 3 5 2 5 2 4 4" xfId="34637"/>
    <cellStyle name="Normal 3 5 2 5 2 5" xfId="34638"/>
    <cellStyle name="Normal 3 5 2 5 2 5 2" xfId="34639"/>
    <cellStyle name="Normal 3 5 2 5 2 5 2 2" xfId="34640"/>
    <cellStyle name="Normal 3 5 2 5 2 5 3" xfId="34641"/>
    <cellStyle name="Normal 3 5 2 5 2 6" xfId="34642"/>
    <cellStyle name="Normal 3 5 2 5 2 6 2" xfId="34643"/>
    <cellStyle name="Normal 3 5 2 5 2 7" xfId="34644"/>
    <cellStyle name="Normal 3 5 2 5 2 7 2" xfId="34645"/>
    <cellStyle name="Normal 3 5 2 5 2 8" xfId="34646"/>
    <cellStyle name="Normal 3 5 2 5 3" xfId="34647"/>
    <cellStyle name="Normal 3 5 2 5 3 2" xfId="34648"/>
    <cellStyle name="Normal 3 5 2 5 3 2 2" xfId="34649"/>
    <cellStyle name="Normal 3 5 2 5 3 2 2 2" xfId="34650"/>
    <cellStyle name="Normal 3 5 2 5 3 2 2 2 2" xfId="34651"/>
    <cellStyle name="Normal 3 5 2 5 3 2 2 3" xfId="34652"/>
    <cellStyle name="Normal 3 5 2 5 3 2 3" xfId="34653"/>
    <cellStyle name="Normal 3 5 2 5 3 2 3 2" xfId="34654"/>
    <cellStyle name="Normal 3 5 2 5 3 2 4" xfId="34655"/>
    <cellStyle name="Normal 3 5 2 5 3 3" xfId="34656"/>
    <cellStyle name="Normal 3 5 2 5 3 3 2" xfId="34657"/>
    <cellStyle name="Normal 3 5 2 5 3 3 2 2" xfId="34658"/>
    <cellStyle name="Normal 3 5 2 5 3 3 3" xfId="34659"/>
    <cellStyle name="Normal 3 5 2 5 3 4" xfId="34660"/>
    <cellStyle name="Normal 3 5 2 5 3 4 2" xfId="34661"/>
    <cellStyle name="Normal 3 5 2 5 3 5" xfId="34662"/>
    <cellStyle name="Normal 3 5 2 5 4" xfId="34663"/>
    <cellStyle name="Normal 3 5 2 5 4 2" xfId="34664"/>
    <cellStyle name="Normal 3 5 2 5 4 2 2" xfId="34665"/>
    <cellStyle name="Normal 3 5 2 5 4 2 2 2" xfId="34666"/>
    <cellStyle name="Normal 3 5 2 5 4 2 3" xfId="34667"/>
    <cellStyle name="Normal 3 5 2 5 4 3" xfId="34668"/>
    <cellStyle name="Normal 3 5 2 5 4 3 2" xfId="34669"/>
    <cellStyle name="Normal 3 5 2 5 4 4" xfId="34670"/>
    <cellStyle name="Normal 3 5 2 5 5" xfId="34671"/>
    <cellStyle name="Normal 3 5 2 5 5 2" xfId="34672"/>
    <cellStyle name="Normal 3 5 2 5 5 2 2" xfId="34673"/>
    <cellStyle name="Normal 3 5 2 5 5 2 2 2" xfId="34674"/>
    <cellStyle name="Normal 3 5 2 5 5 2 3" xfId="34675"/>
    <cellStyle name="Normal 3 5 2 5 5 3" xfId="34676"/>
    <cellStyle name="Normal 3 5 2 5 5 3 2" xfId="34677"/>
    <cellStyle name="Normal 3 5 2 5 5 4" xfId="34678"/>
    <cellStyle name="Normal 3 5 2 5 6" xfId="34679"/>
    <cellStyle name="Normal 3 5 2 5 6 2" xfId="34680"/>
    <cellStyle name="Normal 3 5 2 5 6 2 2" xfId="34681"/>
    <cellStyle name="Normal 3 5 2 5 6 3" xfId="34682"/>
    <cellStyle name="Normal 3 5 2 5 7" xfId="34683"/>
    <cellStyle name="Normal 3 5 2 5 7 2" xfId="34684"/>
    <cellStyle name="Normal 3 5 2 5 8" xfId="34685"/>
    <cellStyle name="Normal 3 5 2 5 8 2" xfId="34686"/>
    <cellStyle name="Normal 3 5 2 5 9" xfId="34687"/>
    <cellStyle name="Normal 3 5 2 6" xfId="34688"/>
    <cellStyle name="Normal 3 5 2 6 2" xfId="34689"/>
    <cellStyle name="Normal 3 5 2 6 2 2" xfId="34690"/>
    <cellStyle name="Normal 3 5 2 6 2 2 2" xfId="34691"/>
    <cellStyle name="Normal 3 5 2 6 2 2 2 2" xfId="34692"/>
    <cellStyle name="Normal 3 5 2 6 2 2 2 2 2" xfId="34693"/>
    <cellStyle name="Normal 3 5 2 6 2 2 2 3" xfId="34694"/>
    <cellStyle name="Normal 3 5 2 6 2 2 3" xfId="34695"/>
    <cellStyle name="Normal 3 5 2 6 2 2 3 2" xfId="34696"/>
    <cellStyle name="Normal 3 5 2 6 2 2 4" xfId="34697"/>
    <cellStyle name="Normal 3 5 2 6 2 3" xfId="34698"/>
    <cellStyle name="Normal 3 5 2 6 2 3 2" xfId="34699"/>
    <cellStyle name="Normal 3 5 2 6 2 3 2 2" xfId="34700"/>
    <cellStyle name="Normal 3 5 2 6 2 3 3" xfId="34701"/>
    <cellStyle name="Normal 3 5 2 6 2 4" xfId="34702"/>
    <cellStyle name="Normal 3 5 2 6 2 4 2" xfId="34703"/>
    <cellStyle name="Normal 3 5 2 6 2 5" xfId="34704"/>
    <cellStyle name="Normal 3 5 2 6 3" xfId="34705"/>
    <cellStyle name="Normal 3 5 2 6 3 2" xfId="34706"/>
    <cellStyle name="Normal 3 5 2 6 3 2 2" xfId="34707"/>
    <cellStyle name="Normal 3 5 2 6 3 2 2 2" xfId="34708"/>
    <cellStyle name="Normal 3 5 2 6 3 2 3" xfId="34709"/>
    <cellStyle name="Normal 3 5 2 6 3 3" xfId="34710"/>
    <cellStyle name="Normal 3 5 2 6 3 3 2" xfId="34711"/>
    <cellStyle name="Normal 3 5 2 6 3 4" xfId="34712"/>
    <cellStyle name="Normal 3 5 2 6 4" xfId="34713"/>
    <cellStyle name="Normal 3 5 2 6 4 2" xfId="34714"/>
    <cellStyle name="Normal 3 5 2 6 4 2 2" xfId="34715"/>
    <cellStyle name="Normal 3 5 2 6 4 2 2 2" xfId="34716"/>
    <cellStyle name="Normal 3 5 2 6 4 2 3" xfId="34717"/>
    <cellStyle name="Normal 3 5 2 6 4 3" xfId="34718"/>
    <cellStyle name="Normal 3 5 2 6 4 3 2" xfId="34719"/>
    <cellStyle name="Normal 3 5 2 6 4 4" xfId="34720"/>
    <cellStyle name="Normal 3 5 2 6 5" xfId="34721"/>
    <cellStyle name="Normal 3 5 2 6 5 2" xfId="34722"/>
    <cellStyle name="Normal 3 5 2 6 5 2 2" xfId="34723"/>
    <cellStyle name="Normal 3 5 2 6 5 3" xfId="34724"/>
    <cellStyle name="Normal 3 5 2 6 6" xfId="34725"/>
    <cellStyle name="Normal 3 5 2 6 6 2" xfId="34726"/>
    <cellStyle name="Normal 3 5 2 6 7" xfId="34727"/>
    <cellStyle name="Normal 3 5 2 6 7 2" xfId="34728"/>
    <cellStyle name="Normal 3 5 2 6 8" xfId="34729"/>
    <cellStyle name="Normal 3 5 2 7" xfId="34730"/>
    <cellStyle name="Normal 3 5 2 7 2" xfId="34731"/>
    <cellStyle name="Normal 3 5 2 7 2 2" xfId="34732"/>
    <cellStyle name="Normal 3 5 2 7 2 2 2" xfId="34733"/>
    <cellStyle name="Normal 3 5 2 7 2 2 2 2" xfId="34734"/>
    <cellStyle name="Normal 3 5 2 7 2 2 2 2 2" xfId="34735"/>
    <cellStyle name="Normal 3 5 2 7 2 2 2 3" xfId="34736"/>
    <cellStyle name="Normal 3 5 2 7 2 2 3" xfId="34737"/>
    <cellStyle name="Normal 3 5 2 7 2 2 3 2" xfId="34738"/>
    <cellStyle name="Normal 3 5 2 7 2 2 4" xfId="34739"/>
    <cellStyle name="Normal 3 5 2 7 2 3" xfId="34740"/>
    <cellStyle name="Normal 3 5 2 7 2 3 2" xfId="34741"/>
    <cellStyle name="Normal 3 5 2 7 2 3 2 2" xfId="34742"/>
    <cellStyle name="Normal 3 5 2 7 2 3 3" xfId="34743"/>
    <cellStyle name="Normal 3 5 2 7 2 4" xfId="34744"/>
    <cellStyle name="Normal 3 5 2 7 2 4 2" xfId="34745"/>
    <cellStyle name="Normal 3 5 2 7 2 5" xfId="34746"/>
    <cellStyle name="Normal 3 5 2 7 3" xfId="34747"/>
    <cellStyle name="Normal 3 5 2 7 3 2" xfId="34748"/>
    <cellStyle name="Normal 3 5 2 7 3 2 2" xfId="34749"/>
    <cellStyle name="Normal 3 5 2 7 3 2 2 2" xfId="34750"/>
    <cellStyle name="Normal 3 5 2 7 3 2 3" xfId="34751"/>
    <cellStyle name="Normal 3 5 2 7 3 3" xfId="34752"/>
    <cellStyle name="Normal 3 5 2 7 3 3 2" xfId="34753"/>
    <cellStyle name="Normal 3 5 2 7 3 4" xfId="34754"/>
    <cellStyle name="Normal 3 5 2 7 4" xfId="34755"/>
    <cellStyle name="Normal 3 5 2 7 4 2" xfId="34756"/>
    <cellStyle name="Normal 3 5 2 7 4 2 2" xfId="34757"/>
    <cellStyle name="Normal 3 5 2 7 4 3" xfId="34758"/>
    <cellStyle name="Normal 3 5 2 7 5" xfId="34759"/>
    <cellStyle name="Normal 3 5 2 7 5 2" xfId="34760"/>
    <cellStyle name="Normal 3 5 2 7 6" xfId="34761"/>
    <cellStyle name="Normal 3 5 2 8" xfId="34762"/>
    <cellStyle name="Normal 3 5 2 8 2" xfId="34763"/>
    <cellStyle name="Normal 3 5 2 8 2 2" xfId="34764"/>
    <cellStyle name="Normal 3 5 2 8 2 2 2" xfId="34765"/>
    <cellStyle name="Normal 3 5 2 8 2 2 2 2" xfId="34766"/>
    <cellStyle name="Normal 3 5 2 8 2 2 2 2 2" xfId="34767"/>
    <cellStyle name="Normal 3 5 2 8 2 2 2 3" xfId="34768"/>
    <cellStyle name="Normal 3 5 2 8 2 2 3" xfId="34769"/>
    <cellStyle name="Normal 3 5 2 8 2 2 3 2" xfId="34770"/>
    <cellStyle name="Normal 3 5 2 8 2 2 4" xfId="34771"/>
    <cellStyle name="Normal 3 5 2 8 2 3" xfId="34772"/>
    <cellStyle name="Normal 3 5 2 8 2 3 2" xfId="34773"/>
    <cellStyle name="Normal 3 5 2 8 2 3 2 2" xfId="34774"/>
    <cellStyle name="Normal 3 5 2 8 2 3 3" xfId="34775"/>
    <cellStyle name="Normal 3 5 2 8 2 4" xfId="34776"/>
    <cellStyle name="Normal 3 5 2 8 2 4 2" xfId="34777"/>
    <cellStyle name="Normal 3 5 2 8 2 5" xfId="34778"/>
    <cellStyle name="Normal 3 5 2 8 3" xfId="34779"/>
    <cellStyle name="Normal 3 5 2 8 3 2" xfId="34780"/>
    <cellStyle name="Normal 3 5 2 8 3 2 2" xfId="34781"/>
    <cellStyle name="Normal 3 5 2 8 3 2 2 2" xfId="34782"/>
    <cellStyle name="Normal 3 5 2 8 3 2 3" xfId="34783"/>
    <cellStyle name="Normal 3 5 2 8 3 3" xfId="34784"/>
    <cellStyle name="Normal 3 5 2 8 3 3 2" xfId="34785"/>
    <cellStyle name="Normal 3 5 2 8 3 4" xfId="34786"/>
    <cellStyle name="Normal 3 5 2 8 4" xfId="34787"/>
    <cellStyle name="Normal 3 5 2 8 4 2" xfId="34788"/>
    <cellStyle name="Normal 3 5 2 8 4 2 2" xfId="34789"/>
    <cellStyle name="Normal 3 5 2 8 4 3" xfId="34790"/>
    <cellStyle name="Normal 3 5 2 8 5" xfId="34791"/>
    <cellStyle name="Normal 3 5 2 8 5 2" xfId="34792"/>
    <cellStyle name="Normal 3 5 2 8 6" xfId="34793"/>
    <cellStyle name="Normal 3 5 2 9" xfId="34794"/>
    <cellStyle name="Normal 3 5 2 9 2" xfId="34795"/>
    <cellStyle name="Normal 3 5 2 9 2 2" xfId="34796"/>
    <cellStyle name="Normal 3 5 2 9 2 2 2" xfId="34797"/>
    <cellStyle name="Normal 3 5 2 9 2 2 2 2" xfId="34798"/>
    <cellStyle name="Normal 3 5 2 9 2 2 3" xfId="34799"/>
    <cellStyle name="Normal 3 5 2 9 2 3" xfId="34800"/>
    <cellStyle name="Normal 3 5 2 9 2 3 2" xfId="34801"/>
    <cellStyle name="Normal 3 5 2 9 2 4" xfId="34802"/>
    <cellStyle name="Normal 3 5 2 9 3" xfId="34803"/>
    <cellStyle name="Normal 3 5 2 9 3 2" xfId="34804"/>
    <cellStyle name="Normal 3 5 2 9 3 2 2" xfId="34805"/>
    <cellStyle name="Normal 3 5 2 9 3 3" xfId="34806"/>
    <cellStyle name="Normal 3 5 2 9 4" xfId="34807"/>
    <cellStyle name="Normal 3 5 2 9 4 2" xfId="34808"/>
    <cellStyle name="Normal 3 5 2 9 5" xfId="34809"/>
    <cellStyle name="Normal 3 5 2_T-straight with PEDs adjustor" xfId="34810"/>
    <cellStyle name="Normal 3 5 20" xfId="34811"/>
    <cellStyle name="Normal 3 5 3" xfId="34812"/>
    <cellStyle name="Normal 3 5 3 10" xfId="34813"/>
    <cellStyle name="Normal 3 5 3 11" xfId="34814"/>
    <cellStyle name="Normal 3 5 3 2" xfId="34815"/>
    <cellStyle name="Normal 3 5 3 2 10" xfId="34816"/>
    <cellStyle name="Normal 3 5 3 2 2" xfId="34817"/>
    <cellStyle name="Normal 3 5 3 2 2 2" xfId="34818"/>
    <cellStyle name="Normal 3 5 3 2 2 2 2" xfId="34819"/>
    <cellStyle name="Normal 3 5 3 2 2 2 2 2" xfId="34820"/>
    <cellStyle name="Normal 3 5 3 2 2 2 2 2 2" xfId="34821"/>
    <cellStyle name="Normal 3 5 3 2 2 2 2 2 2 2" xfId="34822"/>
    <cellStyle name="Normal 3 5 3 2 2 2 2 2 3" xfId="34823"/>
    <cellStyle name="Normal 3 5 3 2 2 2 2 3" xfId="34824"/>
    <cellStyle name="Normal 3 5 3 2 2 2 2 3 2" xfId="34825"/>
    <cellStyle name="Normal 3 5 3 2 2 2 2 4" xfId="34826"/>
    <cellStyle name="Normal 3 5 3 2 2 2 3" xfId="34827"/>
    <cellStyle name="Normal 3 5 3 2 2 2 3 2" xfId="34828"/>
    <cellStyle name="Normal 3 5 3 2 2 2 3 2 2" xfId="34829"/>
    <cellStyle name="Normal 3 5 3 2 2 2 3 3" xfId="34830"/>
    <cellStyle name="Normal 3 5 3 2 2 2 4" xfId="34831"/>
    <cellStyle name="Normal 3 5 3 2 2 2 4 2" xfId="34832"/>
    <cellStyle name="Normal 3 5 3 2 2 2 5" xfId="34833"/>
    <cellStyle name="Normal 3 5 3 2 2 3" xfId="34834"/>
    <cellStyle name="Normal 3 5 3 2 2 3 2" xfId="34835"/>
    <cellStyle name="Normal 3 5 3 2 2 3 2 2" xfId="34836"/>
    <cellStyle name="Normal 3 5 3 2 2 3 2 2 2" xfId="34837"/>
    <cellStyle name="Normal 3 5 3 2 2 3 2 3" xfId="34838"/>
    <cellStyle name="Normal 3 5 3 2 2 3 3" xfId="34839"/>
    <cellStyle name="Normal 3 5 3 2 2 3 3 2" xfId="34840"/>
    <cellStyle name="Normal 3 5 3 2 2 3 4" xfId="34841"/>
    <cellStyle name="Normal 3 5 3 2 2 4" xfId="34842"/>
    <cellStyle name="Normal 3 5 3 2 2 4 2" xfId="34843"/>
    <cellStyle name="Normal 3 5 3 2 2 4 2 2" xfId="34844"/>
    <cellStyle name="Normal 3 5 3 2 2 4 2 2 2" xfId="34845"/>
    <cellStyle name="Normal 3 5 3 2 2 4 2 3" xfId="34846"/>
    <cellStyle name="Normal 3 5 3 2 2 4 3" xfId="34847"/>
    <cellStyle name="Normal 3 5 3 2 2 4 3 2" xfId="34848"/>
    <cellStyle name="Normal 3 5 3 2 2 4 4" xfId="34849"/>
    <cellStyle name="Normal 3 5 3 2 2 5" xfId="34850"/>
    <cellStyle name="Normal 3 5 3 2 2 5 2" xfId="34851"/>
    <cellStyle name="Normal 3 5 3 2 2 5 2 2" xfId="34852"/>
    <cellStyle name="Normal 3 5 3 2 2 5 3" xfId="34853"/>
    <cellStyle name="Normal 3 5 3 2 2 6" xfId="34854"/>
    <cellStyle name="Normal 3 5 3 2 2 6 2" xfId="34855"/>
    <cellStyle name="Normal 3 5 3 2 2 7" xfId="34856"/>
    <cellStyle name="Normal 3 5 3 2 2 7 2" xfId="34857"/>
    <cellStyle name="Normal 3 5 3 2 2 8" xfId="34858"/>
    <cellStyle name="Normal 3 5 3 2 2 9" xfId="34859"/>
    <cellStyle name="Normal 3 5 3 2 3" xfId="34860"/>
    <cellStyle name="Normal 3 5 3 2 3 2" xfId="34861"/>
    <cellStyle name="Normal 3 5 3 2 3 2 2" xfId="34862"/>
    <cellStyle name="Normal 3 5 3 2 3 2 2 2" xfId="34863"/>
    <cellStyle name="Normal 3 5 3 2 3 2 2 2 2" xfId="34864"/>
    <cellStyle name="Normal 3 5 3 2 3 2 2 3" xfId="34865"/>
    <cellStyle name="Normal 3 5 3 2 3 2 3" xfId="34866"/>
    <cellStyle name="Normal 3 5 3 2 3 2 3 2" xfId="34867"/>
    <cellStyle name="Normal 3 5 3 2 3 2 4" xfId="34868"/>
    <cellStyle name="Normal 3 5 3 2 3 3" xfId="34869"/>
    <cellStyle name="Normal 3 5 3 2 3 3 2" xfId="34870"/>
    <cellStyle name="Normal 3 5 3 2 3 3 2 2" xfId="34871"/>
    <cellStyle name="Normal 3 5 3 2 3 3 3" xfId="34872"/>
    <cellStyle name="Normal 3 5 3 2 3 4" xfId="34873"/>
    <cellStyle name="Normal 3 5 3 2 3 4 2" xfId="34874"/>
    <cellStyle name="Normal 3 5 3 2 3 5" xfId="34875"/>
    <cellStyle name="Normal 3 5 3 2 4" xfId="34876"/>
    <cellStyle name="Normal 3 5 3 2 4 2" xfId="34877"/>
    <cellStyle name="Normal 3 5 3 2 4 2 2" xfId="34878"/>
    <cellStyle name="Normal 3 5 3 2 4 2 2 2" xfId="34879"/>
    <cellStyle name="Normal 3 5 3 2 4 2 3" xfId="34880"/>
    <cellStyle name="Normal 3 5 3 2 4 3" xfId="34881"/>
    <cellStyle name="Normal 3 5 3 2 4 3 2" xfId="34882"/>
    <cellStyle name="Normal 3 5 3 2 4 4" xfId="34883"/>
    <cellStyle name="Normal 3 5 3 2 5" xfId="34884"/>
    <cellStyle name="Normal 3 5 3 2 5 2" xfId="34885"/>
    <cellStyle name="Normal 3 5 3 2 5 2 2" xfId="34886"/>
    <cellStyle name="Normal 3 5 3 2 5 2 2 2" xfId="34887"/>
    <cellStyle name="Normal 3 5 3 2 5 2 3" xfId="34888"/>
    <cellStyle name="Normal 3 5 3 2 5 3" xfId="34889"/>
    <cellStyle name="Normal 3 5 3 2 5 3 2" xfId="34890"/>
    <cellStyle name="Normal 3 5 3 2 5 4" xfId="34891"/>
    <cellStyle name="Normal 3 5 3 2 6" xfId="34892"/>
    <cellStyle name="Normal 3 5 3 2 6 2" xfId="34893"/>
    <cellStyle name="Normal 3 5 3 2 6 2 2" xfId="34894"/>
    <cellStyle name="Normal 3 5 3 2 6 3" xfId="34895"/>
    <cellStyle name="Normal 3 5 3 2 7" xfId="34896"/>
    <cellStyle name="Normal 3 5 3 2 7 2" xfId="34897"/>
    <cellStyle name="Normal 3 5 3 2 8" xfId="34898"/>
    <cellStyle name="Normal 3 5 3 2 8 2" xfId="34899"/>
    <cellStyle name="Normal 3 5 3 2 9" xfId="34900"/>
    <cellStyle name="Normal 3 5 3 3" xfId="34901"/>
    <cellStyle name="Normal 3 5 3 3 2" xfId="34902"/>
    <cellStyle name="Normal 3 5 3 3 2 2" xfId="34903"/>
    <cellStyle name="Normal 3 5 3 3 2 2 2" xfId="34904"/>
    <cellStyle name="Normal 3 5 3 3 2 2 2 2" xfId="34905"/>
    <cellStyle name="Normal 3 5 3 3 2 2 2 2 2" xfId="34906"/>
    <cellStyle name="Normal 3 5 3 3 2 2 2 3" xfId="34907"/>
    <cellStyle name="Normal 3 5 3 3 2 2 3" xfId="34908"/>
    <cellStyle name="Normal 3 5 3 3 2 2 3 2" xfId="34909"/>
    <cellStyle name="Normal 3 5 3 3 2 2 4" xfId="34910"/>
    <cellStyle name="Normal 3 5 3 3 2 3" xfId="34911"/>
    <cellStyle name="Normal 3 5 3 3 2 3 2" xfId="34912"/>
    <cellStyle name="Normal 3 5 3 3 2 3 2 2" xfId="34913"/>
    <cellStyle name="Normal 3 5 3 3 2 3 3" xfId="34914"/>
    <cellStyle name="Normal 3 5 3 3 2 4" xfId="34915"/>
    <cellStyle name="Normal 3 5 3 3 2 4 2" xfId="34916"/>
    <cellStyle name="Normal 3 5 3 3 2 5" xfId="34917"/>
    <cellStyle name="Normal 3 5 3 3 2 6" xfId="34918"/>
    <cellStyle name="Normal 3 5 3 3 3" xfId="34919"/>
    <cellStyle name="Normal 3 5 3 3 3 2" xfId="34920"/>
    <cellStyle name="Normal 3 5 3 3 3 2 2" xfId="34921"/>
    <cellStyle name="Normal 3 5 3 3 3 2 2 2" xfId="34922"/>
    <cellStyle name="Normal 3 5 3 3 3 2 3" xfId="34923"/>
    <cellStyle name="Normal 3 5 3 3 3 3" xfId="34924"/>
    <cellStyle name="Normal 3 5 3 3 3 3 2" xfId="34925"/>
    <cellStyle name="Normal 3 5 3 3 3 4" xfId="34926"/>
    <cellStyle name="Normal 3 5 3 3 4" xfId="34927"/>
    <cellStyle name="Normal 3 5 3 3 4 2" xfId="34928"/>
    <cellStyle name="Normal 3 5 3 3 4 2 2" xfId="34929"/>
    <cellStyle name="Normal 3 5 3 3 4 2 2 2" xfId="34930"/>
    <cellStyle name="Normal 3 5 3 3 4 2 3" xfId="34931"/>
    <cellStyle name="Normal 3 5 3 3 4 3" xfId="34932"/>
    <cellStyle name="Normal 3 5 3 3 4 3 2" xfId="34933"/>
    <cellStyle name="Normal 3 5 3 3 4 4" xfId="34934"/>
    <cellStyle name="Normal 3 5 3 3 5" xfId="34935"/>
    <cellStyle name="Normal 3 5 3 3 5 2" xfId="34936"/>
    <cellStyle name="Normal 3 5 3 3 5 2 2" xfId="34937"/>
    <cellStyle name="Normal 3 5 3 3 5 3" xfId="34938"/>
    <cellStyle name="Normal 3 5 3 3 6" xfId="34939"/>
    <cellStyle name="Normal 3 5 3 3 6 2" xfId="34940"/>
    <cellStyle name="Normal 3 5 3 3 7" xfId="34941"/>
    <cellStyle name="Normal 3 5 3 3 7 2" xfId="34942"/>
    <cellStyle name="Normal 3 5 3 3 8" xfId="34943"/>
    <cellStyle name="Normal 3 5 3 3 9" xfId="34944"/>
    <cellStyle name="Normal 3 5 3 4" xfId="34945"/>
    <cellStyle name="Normal 3 5 3 4 2" xfId="34946"/>
    <cellStyle name="Normal 3 5 3 4 2 2" xfId="34947"/>
    <cellStyle name="Normal 3 5 3 4 2 2 2" xfId="34948"/>
    <cellStyle name="Normal 3 5 3 4 2 2 2 2" xfId="34949"/>
    <cellStyle name="Normal 3 5 3 4 2 2 3" xfId="34950"/>
    <cellStyle name="Normal 3 5 3 4 2 3" xfId="34951"/>
    <cellStyle name="Normal 3 5 3 4 2 3 2" xfId="34952"/>
    <cellStyle name="Normal 3 5 3 4 2 4" xfId="34953"/>
    <cellStyle name="Normal 3 5 3 4 3" xfId="34954"/>
    <cellStyle name="Normal 3 5 3 4 3 2" xfId="34955"/>
    <cellStyle name="Normal 3 5 3 4 3 2 2" xfId="34956"/>
    <cellStyle name="Normal 3 5 3 4 3 3" xfId="34957"/>
    <cellStyle name="Normal 3 5 3 4 4" xfId="34958"/>
    <cellStyle name="Normal 3 5 3 4 4 2" xfId="34959"/>
    <cellStyle name="Normal 3 5 3 4 5" xfId="34960"/>
    <cellStyle name="Normal 3 5 3 4 6" xfId="34961"/>
    <cellStyle name="Normal 3 5 3 5" xfId="34962"/>
    <cellStyle name="Normal 3 5 3 5 2" xfId="34963"/>
    <cellStyle name="Normal 3 5 3 5 2 2" xfId="34964"/>
    <cellStyle name="Normal 3 5 3 5 2 2 2" xfId="34965"/>
    <cellStyle name="Normal 3 5 3 5 2 3" xfId="34966"/>
    <cellStyle name="Normal 3 5 3 5 3" xfId="34967"/>
    <cellStyle name="Normal 3 5 3 5 3 2" xfId="34968"/>
    <cellStyle name="Normal 3 5 3 5 4" xfId="34969"/>
    <cellStyle name="Normal 3 5 3 6" xfId="34970"/>
    <cellStyle name="Normal 3 5 3 6 2" xfId="34971"/>
    <cellStyle name="Normal 3 5 3 6 2 2" xfId="34972"/>
    <cellStyle name="Normal 3 5 3 6 2 2 2" xfId="34973"/>
    <cellStyle name="Normal 3 5 3 6 2 3" xfId="34974"/>
    <cellStyle name="Normal 3 5 3 6 3" xfId="34975"/>
    <cellStyle name="Normal 3 5 3 6 3 2" xfId="34976"/>
    <cellStyle name="Normal 3 5 3 6 4" xfId="34977"/>
    <cellStyle name="Normal 3 5 3 7" xfId="34978"/>
    <cellStyle name="Normal 3 5 3 7 2" xfId="34979"/>
    <cellStyle name="Normal 3 5 3 7 2 2" xfId="34980"/>
    <cellStyle name="Normal 3 5 3 7 3" xfId="34981"/>
    <cellStyle name="Normal 3 5 3 8" xfId="34982"/>
    <cellStyle name="Normal 3 5 3 8 2" xfId="34983"/>
    <cellStyle name="Normal 3 5 3 9" xfId="34984"/>
    <cellStyle name="Normal 3 5 3 9 2" xfId="34985"/>
    <cellStyle name="Normal 3 5 3_T-straight with PEDs adjustor" xfId="34986"/>
    <cellStyle name="Normal 3 5 4" xfId="34987"/>
    <cellStyle name="Normal 3 5 4 10" xfId="34988"/>
    <cellStyle name="Normal 3 5 4 11" xfId="34989"/>
    <cellStyle name="Normal 3 5 4 2" xfId="34990"/>
    <cellStyle name="Normal 3 5 4 2 10" xfId="34991"/>
    <cellStyle name="Normal 3 5 4 2 2" xfId="34992"/>
    <cellStyle name="Normal 3 5 4 2 2 2" xfId="34993"/>
    <cellStyle name="Normal 3 5 4 2 2 2 2" xfId="34994"/>
    <cellStyle name="Normal 3 5 4 2 2 2 2 2" xfId="34995"/>
    <cellStyle name="Normal 3 5 4 2 2 2 2 2 2" xfId="34996"/>
    <cellStyle name="Normal 3 5 4 2 2 2 2 2 2 2" xfId="34997"/>
    <cellStyle name="Normal 3 5 4 2 2 2 2 2 3" xfId="34998"/>
    <cellStyle name="Normal 3 5 4 2 2 2 2 3" xfId="34999"/>
    <cellStyle name="Normal 3 5 4 2 2 2 2 3 2" xfId="35000"/>
    <cellStyle name="Normal 3 5 4 2 2 2 2 4" xfId="35001"/>
    <cellStyle name="Normal 3 5 4 2 2 2 3" xfId="35002"/>
    <cellStyle name="Normal 3 5 4 2 2 2 3 2" xfId="35003"/>
    <cellStyle name="Normal 3 5 4 2 2 2 3 2 2" xfId="35004"/>
    <cellStyle name="Normal 3 5 4 2 2 2 3 3" xfId="35005"/>
    <cellStyle name="Normal 3 5 4 2 2 2 4" xfId="35006"/>
    <cellStyle name="Normal 3 5 4 2 2 2 4 2" xfId="35007"/>
    <cellStyle name="Normal 3 5 4 2 2 2 5" xfId="35008"/>
    <cellStyle name="Normal 3 5 4 2 2 3" xfId="35009"/>
    <cellStyle name="Normal 3 5 4 2 2 3 2" xfId="35010"/>
    <cellStyle name="Normal 3 5 4 2 2 3 2 2" xfId="35011"/>
    <cellStyle name="Normal 3 5 4 2 2 3 2 2 2" xfId="35012"/>
    <cellStyle name="Normal 3 5 4 2 2 3 2 3" xfId="35013"/>
    <cellStyle name="Normal 3 5 4 2 2 3 3" xfId="35014"/>
    <cellStyle name="Normal 3 5 4 2 2 3 3 2" xfId="35015"/>
    <cellStyle name="Normal 3 5 4 2 2 3 4" xfId="35016"/>
    <cellStyle name="Normal 3 5 4 2 2 4" xfId="35017"/>
    <cellStyle name="Normal 3 5 4 2 2 4 2" xfId="35018"/>
    <cellStyle name="Normal 3 5 4 2 2 4 2 2" xfId="35019"/>
    <cellStyle name="Normal 3 5 4 2 2 4 2 2 2" xfId="35020"/>
    <cellStyle name="Normal 3 5 4 2 2 4 2 3" xfId="35021"/>
    <cellStyle name="Normal 3 5 4 2 2 4 3" xfId="35022"/>
    <cellStyle name="Normal 3 5 4 2 2 4 3 2" xfId="35023"/>
    <cellStyle name="Normal 3 5 4 2 2 4 4" xfId="35024"/>
    <cellStyle name="Normal 3 5 4 2 2 5" xfId="35025"/>
    <cellStyle name="Normal 3 5 4 2 2 5 2" xfId="35026"/>
    <cellStyle name="Normal 3 5 4 2 2 5 2 2" xfId="35027"/>
    <cellStyle name="Normal 3 5 4 2 2 5 3" xfId="35028"/>
    <cellStyle name="Normal 3 5 4 2 2 6" xfId="35029"/>
    <cellStyle name="Normal 3 5 4 2 2 6 2" xfId="35030"/>
    <cellStyle name="Normal 3 5 4 2 2 7" xfId="35031"/>
    <cellStyle name="Normal 3 5 4 2 2 7 2" xfId="35032"/>
    <cellStyle name="Normal 3 5 4 2 2 8" xfId="35033"/>
    <cellStyle name="Normal 3 5 4 2 3" xfId="35034"/>
    <cellStyle name="Normal 3 5 4 2 3 2" xfId="35035"/>
    <cellStyle name="Normal 3 5 4 2 3 2 2" xfId="35036"/>
    <cellStyle name="Normal 3 5 4 2 3 2 2 2" xfId="35037"/>
    <cellStyle name="Normal 3 5 4 2 3 2 2 2 2" xfId="35038"/>
    <cellStyle name="Normal 3 5 4 2 3 2 2 3" xfId="35039"/>
    <cellStyle name="Normal 3 5 4 2 3 2 3" xfId="35040"/>
    <cellStyle name="Normal 3 5 4 2 3 2 3 2" xfId="35041"/>
    <cellStyle name="Normal 3 5 4 2 3 2 4" xfId="35042"/>
    <cellStyle name="Normal 3 5 4 2 3 3" xfId="35043"/>
    <cellStyle name="Normal 3 5 4 2 3 3 2" xfId="35044"/>
    <cellStyle name="Normal 3 5 4 2 3 3 2 2" xfId="35045"/>
    <cellStyle name="Normal 3 5 4 2 3 3 3" xfId="35046"/>
    <cellStyle name="Normal 3 5 4 2 3 4" xfId="35047"/>
    <cellStyle name="Normal 3 5 4 2 3 4 2" xfId="35048"/>
    <cellStyle name="Normal 3 5 4 2 3 5" xfId="35049"/>
    <cellStyle name="Normal 3 5 4 2 4" xfId="35050"/>
    <cellStyle name="Normal 3 5 4 2 4 2" xfId="35051"/>
    <cellStyle name="Normal 3 5 4 2 4 2 2" xfId="35052"/>
    <cellStyle name="Normal 3 5 4 2 4 2 2 2" xfId="35053"/>
    <cellStyle name="Normal 3 5 4 2 4 2 3" xfId="35054"/>
    <cellStyle name="Normal 3 5 4 2 4 3" xfId="35055"/>
    <cellStyle name="Normal 3 5 4 2 4 3 2" xfId="35056"/>
    <cellStyle name="Normal 3 5 4 2 4 4" xfId="35057"/>
    <cellStyle name="Normal 3 5 4 2 5" xfId="35058"/>
    <cellStyle name="Normal 3 5 4 2 5 2" xfId="35059"/>
    <cellStyle name="Normal 3 5 4 2 5 2 2" xfId="35060"/>
    <cellStyle name="Normal 3 5 4 2 5 2 2 2" xfId="35061"/>
    <cellStyle name="Normal 3 5 4 2 5 2 3" xfId="35062"/>
    <cellStyle name="Normal 3 5 4 2 5 3" xfId="35063"/>
    <cellStyle name="Normal 3 5 4 2 5 3 2" xfId="35064"/>
    <cellStyle name="Normal 3 5 4 2 5 4" xfId="35065"/>
    <cellStyle name="Normal 3 5 4 2 6" xfId="35066"/>
    <cellStyle name="Normal 3 5 4 2 6 2" xfId="35067"/>
    <cellStyle name="Normal 3 5 4 2 6 2 2" xfId="35068"/>
    <cellStyle name="Normal 3 5 4 2 6 3" xfId="35069"/>
    <cellStyle name="Normal 3 5 4 2 7" xfId="35070"/>
    <cellStyle name="Normal 3 5 4 2 7 2" xfId="35071"/>
    <cellStyle name="Normal 3 5 4 2 8" xfId="35072"/>
    <cellStyle name="Normal 3 5 4 2 8 2" xfId="35073"/>
    <cellStyle name="Normal 3 5 4 2 9" xfId="35074"/>
    <cellStyle name="Normal 3 5 4 3" xfId="35075"/>
    <cellStyle name="Normal 3 5 4 3 2" xfId="35076"/>
    <cellStyle name="Normal 3 5 4 3 2 2" xfId="35077"/>
    <cellStyle name="Normal 3 5 4 3 2 2 2" xfId="35078"/>
    <cellStyle name="Normal 3 5 4 3 2 2 2 2" xfId="35079"/>
    <cellStyle name="Normal 3 5 4 3 2 2 2 2 2" xfId="35080"/>
    <cellStyle name="Normal 3 5 4 3 2 2 2 3" xfId="35081"/>
    <cellStyle name="Normal 3 5 4 3 2 2 3" xfId="35082"/>
    <cellStyle name="Normal 3 5 4 3 2 2 3 2" xfId="35083"/>
    <cellStyle name="Normal 3 5 4 3 2 2 4" xfId="35084"/>
    <cellStyle name="Normal 3 5 4 3 2 3" xfId="35085"/>
    <cellStyle name="Normal 3 5 4 3 2 3 2" xfId="35086"/>
    <cellStyle name="Normal 3 5 4 3 2 3 2 2" xfId="35087"/>
    <cellStyle name="Normal 3 5 4 3 2 3 3" xfId="35088"/>
    <cellStyle name="Normal 3 5 4 3 2 4" xfId="35089"/>
    <cellStyle name="Normal 3 5 4 3 2 4 2" xfId="35090"/>
    <cellStyle name="Normal 3 5 4 3 2 5" xfId="35091"/>
    <cellStyle name="Normal 3 5 4 3 3" xfId="35092"/>
    <cellStyle name="Normal 3 5 4 3 3 2" xfId="35093"/>
    <cellStyle name="Normal 3 5 4 3 3 2 2" xfId="35094"/>
    <cellStyle name="Normal 3 5 4 3 3 2 2 2" xfId="35095"/>
    <cellStyle name="Normal 3 5 4 3 3 2 3" xfId="35096"/>
    <cellStyle name="Normal 3 5 4 3 3 3" xfId="35097"/>
    <cellStyle name="Normal 3 5 4 3 3 3 2" xfId="35098"/>
    <cellStyle name="Normal 3 5 4 3 3 4" xfId="35099"/>
    <cellStyle name="Normal 3 5 4 3 4" xfId="35100"/>
    <cellStyle name="Normal 3 5 4 3 4 2" xfId="35101"/>
    <cellStyle name="Normal 3 5 4 3 4 2 2" xfId="35102"/>
    <cellStyle name="Normal 3 5 4 3 4 2 2 2" xfId="35103"/>
    <cellStyle name="Normal 3 5 4 3 4 2 3" xfId="35104"/>
    <cellStyle name="Normal 3 5 4 3 4 3" xfId="35105"/>
    <cellStyle name="Normal 3 5 4 3 4 3 2" xfId="35106"/>
    <cellStyle name="Normal 3 5 4 3 4 4" xfId="35107"/>
    <cellStyle name="Normal 3 5 4 3 5" xfId="35108"/>
    <cellStyle name="Normal 3 5 4 3 5 2" xfId="35109"/>
    <cellStyle name="Normal 3 5 4 3 5 2 2" xfId="35110"/>
    <cellStyle name="Normal 3 5 4 3 5 3" xfId="35111"/>
    <cellStyle name="Normal 3 5 4 3 6" xfId="35112"/>
    <cellStyle name="Normal 3 5 4 3 6 2" xfId="35113"/>
    <cellStyle name="Normal 3 5 4 3 7" xfId="35114"/>
    <cellStyle name="Normal 3 5 4 3 7 2" xfId="35115"/>
    <cellStyle name="Normal 3 5 4 3 8" xfId="35116"/>
    <cellStyle name="Normal 3 5 4 4" xfId="35117"/>
    <cellStyle name="Normal 3 5 4 4 2" xfId="35118"/>
    <cellStyle name="Normal 3 5 4 4 2 2" xfId="35119"/>
    <cellStyle name="Normal 3 5 4 4 2 2 2" xfId="35120"/>
    <cellStyle name="Normal 3 5 4 4 2 2 2 2" xfId="35121"/>
    <cellStyle name="Normal 3 5 4 4 2 2 3" xfId="35122"/>
    <cellStyle name="Normal 3 5 4 4 2 3" xfId="35123"/>
    <cellStyle name="Normal 3 5 4 4 2 3 2" xfId="35124"/>
    <cellStyle name="Normal 3 5 4 4 2 4" xfId="35125"/>
    <cellStyle name="Normal 3 5 4 4 3" xfId="35126"/>
    <cellStyle name="Normal 3 5 4 4 3 2" xfId="35127"/>
    <cellStyle name="Normal 3 5 4 4 3 2 2" xfId="35128"/>
    <cellStyle name="Normal 3 5 4 4 3 3" xfId="35129"/>
    <cellStyle name="Normal 3 5 4 4 4" xfId="35130"/>
    <cellStyle name="Normal 3 5 4 4 4 2" xfId="35131"/>
    <cellStyle name="Normal 3 5 4 4 5" xfId="35132"/>
    <cellStyle name="Normal 3 5 4 5" xfId="35133"/>
    <cellStyle name="Normal 3 5 4 5 2" xfId="35134"/>
    <cellStyle name="Normal 3 5 4 5 2 2" xfId="35135"/>
    <cellStyle name="Normal 3 5 4 5 2 2 2" xfId="35136"/>
    <cellStyle name="Normal 3 5 4 5 2 3" xfId="35137"/>
    <cellStyle name="Normal 3 5 4 5 3" xfId="35138"/>
    <cellStyle name="Normal 3 5 4 5 3 2" xfId="35139"/>
    <cellStyle name="Normal 3 5 4 5 4" xfId="35140"/>
    <cellStyle name="Normal 3 5 4 6" xfId="35141"/>
    <cellStyle name="Normal 3 5 4 6 2" xfId="35142"/>
    <cellStyle name="Normal 3 5 4 6 2 2" xfId="35143"/>
    <cellStyle name="Normal 3 5 4 6 2 2 2" xfId="35144"/>
    <cellStyle name="Normal 3 5 4 6 2 3" xfId="35145"/>
    <cellStyle name="Normal 3 5 4 6 3" xfId="35146"/>
    <cellStyle name="Normal 3 5 4 6 3 2" xfId="35147"/>
    <cellStyle name="Normal 3 5 4 6 4" xfId="35148"/>
    <cellStyle name="Normal 3 5 4 7" xfId="35149"/>
    <cellStyle name="Normal 3 5 4 7 2" xfId="35150"/>
    <cellStyle name="Normal 3 5 4 7 2 2" xfId="35151"/>
    <cellStyle name="Normal 3 5 4 7 3" xfId="35152"/>
    <cellStyle name="Normal 3 5 4 8" xfId="35153"/>
    <cellStyle name="Normal 3 5 4 8 2" xfId="35154"/>
    <cellStyle name="Normal 3 5 4 9" xfId="35155"/>
    <cellStyle name="Normal 3 5 4 9 2" xfId="35156"/>
    <cellStyle name="Normal 3 5 5" xfId="35157"/>
    <cellStyle name="Normal 3 5 5 10" xfId="35158"/>
    <cellStyle name="Normal 3 5 5 11" xfId="35159"/>
    <cellStyle name="Normal 3 5 5 2" xfId="35160"/>
    <cellStyle name="Normal 3 5 5 2 10" xfId="35161"/>
    <cellStyle name="Normal 3 5 5 2 2" xfId="35162"/>
    <cellStyle name="Normal 3 5 5 2 2 2" xfId="35163"/>
    <cellStyle name="Normal 3 5 5 2 2 2 2" xfId="35164"/>
    <cellStyle name="Normal 3 5 5 2 2 2 2 2" xfId="35165"/>
    <cellStyle name="Normal 3 5 5 2 2 2 2 2 2" xfId="35166"/>
    <cellStyle name="Normal 3 5 5 2 2 2 2 2 2 2" xfId="35167"/>
    <cellStyle name="Normal 3 5 5 2 2 2 2 2 3" xfId="35168"/>
    <cellStyle name="Normal 3 5 5 2 2 2 2 3" xfId="35169"/>
    <cellStyle name="Normal 3 5 5 2 2 2 2 3 2" xfId="35170"/>
    <cellStyle name="Normal 3 5 5 2 2 2 2 4" xfId="35171"/>
    <cellStyle name="Normal 3 5 5 2 2 2 3" xfId="35172"/>
    <cellStyle name="Normal 3 5 5 2 2 2 3 2" xfId="35173"/>
    <cellStyle name="Normal 3 5 5 2 2 2 3 2 2" xfId="35174"/>
    <cellStyle name="Normal 3 5 5 2 2 2 3 3" xfId="35175"/>
    <cellStyle name="Normal 3 5 5 2 2 2 4" xfId="35176"/>
    <cellStyle name="Normal 3 5 5 2 2 2 4 2" xfId="35177"/>
    <cellStyle name="Normal 3 5 5 2 2 2 5" xfId="35178"/>
    <cellStyle name="Normal 3 5 5 2 2 3" xfId="35179"/>
    <cellStyle name="Normal 3 5 5 2 2 3 2" xfId="35180"/>
    <cellStyle name="Normal 3 5 5 2 2 3 2 2" xfId="35181"/>
    <cellStyle name="Normal 3 5 5 2 2 3 2 2 2" xfId="35182"/>
    <cellStyle name="Normal 3 5 5 2 2 3 2 3" xfId="35183"/>
    <cellStyle name="Normal 3 5 5 2 2 3 3" xfId="35184"/>
    <cellStyle name="Normal 3 5 5 2 2 3 3 2" xfId="35185"/>
    <cellStyle name="Normal 3 5 5 2 2 3 4" xfId="35186"/>
    <cellStyle name="Normal 3 5 5 2 2 4" xfId="35187"/>
    <cellStyle name="Normal 3 5 5 2 2 4 2" xfId="35188"/>
    <cellStyle name="Normal 3 5 5 2 2 4 2 2" xfId="35189"/>
    <cellStyle name="Normal 3 5 5 2 2 4 2 2 2" xfId="35190"/>
    <cellStyle name="Normal 3 5 5 2 2 4 2 3" xfId="35191"/>
    <cellStyle name="Normal 3 5 5 2 2 4 3" xfId="35192"/>
    <cellStyle name="Normal 3 5 5 2 2 4 3 2" xfId="35193"/>
    <cellStyle name="Normal 3 5 5 2 2 4 4" xfId="35194"/>
    <cellStyle name="Normal 3 5 5 2 2 5" xfId="35195"/>
    <cellStyle name="Normal 3 5 5 2 2 5 2" xfId="35196"/>
    <cellStyle name="Normal 3 5 5 2 2 5 2 2" xfId="35197"/>
    <cellStyle name="Normal 3 5 5 2 2 5 3" xfId="35198"/>
    <cellStyle name="Normal 3 5 5 2 2 6" xfId="35199"/>
    <cellStyle name="Normal 3 5 5 2 2 6 2" xfId="35200"/>
    <cellStyle name="Normal 3 5 5 2 2 7" xfId="35201"/>
    <cellStyle name="Normal 3 5 5 2 2 7 2" xfId="35202"/>
    <cellStyle name="Normal 3 5 5 2 2 8" xfId="35203"/>
    <cellStyle name="Normal 3 5 5 2 3" xfId="35204"/>
    <cellStyle name="Normal 3 5 5 2 3 2" xfId="35205"/>
    <cellStyle name="Normal 3 5 5 2 3 2 2" xfId="35206"/>
    <cellStyle name="Normal 3 5 5 2 3 2 2 2" xfId="35207"/>
    <cellStyle name="Normal 3 5 5 2 3 2 2 2 2" xfId="35208"/>
    <cellStyle name="Normal 3 5 5 2 3 2 2 3" xfId="35209"/>
    <cellStyle name="Normal 3 5 5 2 3 2 3" xfId="35210"/>
    <cellStyle name="Normal 3 5 5 2 3 2 3 2" xfId="35211"/>
    <cellStyle name="Normal 3 5 5 2 3 2 4" xfId="35212"/>
    <cellStyle name="Normal 3 5 5 2 3 3" xfId="35213"/>
    <cellStyle name="Normal 3 5 5 2 3 3 2" xfId="35214"/>
    <cellStyle name="Normal 3 5 5 2 3 3 2 2" xfId="35215"/>
    <cellStyle name="Normal 3 5 5 2 3 3 3" xfId="35216"/>
    <cellStyle name="Normal 3 5 5 2 3 4" xfId="35217"/>
    <cellStyle name="Normal 3 5 5 2 3 4 2" xfId="35218"/>
    <cellStyle name="Normal 3 5 5 2 3 5" xfId="35219"/>
    <cellStyle name="Normal 3 5 5 2 4" xfId="35220"/>
    <cellStyle name="Normal 3 5 5 2 4 2" xfId="35221"/>
    <cellStyle name="Normal 3 5 5 2 4 2 2" xfId="35222"/>
    <cellStyle name="Normal 3 5 5 2 4 2 2 2" xfId="35223"/>
    <cellStyle name="Normal 3 5 5 2 4 2 3" xfId="35224"/>
    <cellStyle name="Normal 3 5 5 2 4 3" xfId="35225"/>
    <cellStyle name="Normal 3 5 5 2 4 3 2" xfId="35226"/>
    <cellStyle name="Normal 3 5 5 2 4 4" xfId="35227"/>
    <cellStyle name="Normal 3 5 5 2 5" xfId="35228"/>
    <cellStyle name="Normal 3 5 5 2 5 2" xfId="35229"/>
    <cellStyle name="Normal 3 5 5 2 5 2 2" xfId="35230"/>
    <cellStyle name="Normal 3 5 5 2 5 2 2 2" xfId="35231"/>
    <cellStyle name="Normal 3 5 5 2 5 2 3" xfId="35232"/>
    <cellStyle name="Normal 3 5 5 2 5 3" xfId="35233"/>
    <cellStyle name="Normal 3 5 5 2 5 3 2" xfId="35234"/>
    <cellStyle name="Normal 3 5 5 2 5 4" xfId="35235"/>
    <cellStyle name="Normal 3 5 5 2 6" xfId="35236"/>
    <cellStyle name="Normal 3 5 5 2 6 2" xfId="35237"/>
    <cellStyle name="Normal 3 5 5 2 6 2 2" xfId="35238"/>
    <cellStyle name="Normal 3 5 5 2 6 3" xfId="35239"/>
    <cellStyle name="Normal 3 5 5 2 7" xfId="35240"/>
    <cellStyle name="Normal 3 5 5 2 7 2" xfId="35241"/>
    <cellStyle name="Normal 3 5 5 2 8" xfId="35242"/>
    <cellStyle name="Normal 3 5 5 2 8 2" xfId="35243"/>
    <cellStyle name="Normal 3 5 5 2 9" xfId="35244"/>
    <cellStyle name="Normal 3 5 5 3" xfId="35245"/>
    <cellStyle name="Normal 3 5 5 3 2" xfId="35246"/>
    <cellStyle name="Normal 3 5 5 3 2 2" xfId="35247"/>
    <cellStyle name="Normal 3 5 5 3 2 2 2" xfId="35248"/>
    <cellStyle name="Normal 3 5 5 3 2 2 2 2" xfId="35249"/>
    <cellStyle name="Normal 3 5 5 3 2 2 2 2 2" xfId="35250"/>
    <cellStyle name="Normal 3 5 5 3 2 2 2 3" xfId="35251"/>
    <cellStyle name="Normal 3 5 5 3 2 2 3" xfId="35252"/>
    <cellStyle name="Normal 3 5 5 3 2 2 3 2" xfId="35253"/>
    <cellStyle name="Normal 3 5 5 3 2 2 4" xfId="35254"/>
    <cellStyle name="Normal 3 5 5 3 2 3" xfId="35255"/>
    <cellStyle name="Normal 3 5 5 3 2 3 2" xfId="35256"/>
    <cellStyle name="Normal 3 5 5 3 2 3 2 2" xfId="35257"/>
    <cellStyle name="Normal 3 5 5 3 2 3 3" xfId="35258"/>
    <cellStyle name="Normal 3 5 5 3 2 4" xfId="35259"/>
    <cellStyle name="Normal 3 5 5 3 2 4 2" xfId="35260"/>
    <cellStyle name="Normal 3 5 5 3 2 5" xfId="35261"/>
    <cellStyle name="Normal 3 5 5 3 3" xfId="35262"/>
    <cellStyle name="Normal 3 5 5 3 3 2" xfId="35263"/>
    <cellStyle name="Normal 3 5 5 3 3 2 2" xfId="35264"/>
    <cellStyle name="Normal 3 5 5 3 3 2 2 2" xfId="35265"/>
    <cellStyle name="Normal 3 5 5 3 3 2 3" xfId="35266"/>
    <cellStyle name="Normal 3 5 5 3 3 3" xfId="35267"/>
    <cellStyle name="Normal 3 5 5 3 3 3 2" xfId="35268"/>
    <cellStyle name="Normal 3 5 5 3 3 4" xfId="35269"/>
    <cellStyle name="Normal 3 5 5 3 4" xfId="35270"/>
    <cellStyle name="Normal 3 5 5 3 4 2" xfId="35271"/>
    <cellStyle name="Normal 3 5 5 3 4 2 2" xfId="35272"/>
    <cellStyle name="Normal 3 5 5 3 4 2 2 2" xfId="35273"/>
    <cellStyle name="Normal 3 5 5 3 4 2 3" xfId="35274"/>
    <cellStyle name="Normal 3 5 5 3 4 3" xfId="35275"/>
    <cellStyle name="Normal 3 5 5 3 4 3 2" xfId="35276"/>
    <cellStyle name="Normal 3 5 5 3 4 4" xfId="35277"/>
    <cellStyle name="Normal 3 5 5 3 5" xfId="35278"/>
    <cellStyle name="Normal 3 5 5 3 5 2" xfId="35279"/>
    <cellStyle name="Normal 3 5 5 3 5 2 2" xfId="35280"/>
    <cellStyle name="Normal 3 5 5 3 5 3" xfId="35281"/>
    <cellStyle name="Normal 3 5 5 3 6" xfId="35282"/>
    <cellStyle name="Normal 3 5 5 3 6 2" xfId="35283"/>
    <cellStyle name="Normal 3 5 5 3 7" xfId="35284"/>
    <cellStyle name="Normal 3 5 5 3 7 2" xfId="35285"/>
    <cellStyle name="Normal 3 5 5 3 8" xfId="35286"/>
    <cellStyle name="Normal 3 5 5 4" xfId="35287"/>
    <cellStyle name="Normal 3 5 5 4 2" xfId="35288"/>
    <cellStyle name="Normal 3 5 5 4 2 2" xfId="35289"/>
    <cellStyle name="Normal 3 5 5 4 2 2 2" xfId="35290"/>
    <cellStyle name="Normal 3 5 5 4 2 2 2 2" xfId="35291"/>
    <cellStyle name="Normal 3 5 5 4 2 2 3" xfId="35292"/>
    <cellStyle name="Normal 3 5 5 4 2 3" xfId="35293"/>
    <cellStyle name="Normal 3 5 5 4 2 3 2" xfId="35294"/>
    <cellStyle name="Normal 3 5 5 4 2 4" xfId="35295"/>
    <cellStyle name="Normal 3 5 5 4 3" xfId="35296"/>
    <cellStyle name="Normal 3 5 5 4 3 2" xfId="35297"/>
    <cellStyle name="Normal 3 5 5 4 3 2 2" xfId="35298"/>
    <cellStyle name="Normal 3 5 5 4 3 3" xfId="35299"/>
    <cellStyle name="Normal 3 5 5 4 4" xfId="35300"/>
    <cellStyle name="Normal 3 5 5 4 4 2" xfId="35301"/>
    <cellStyle name="Normal 3 5 5 4 5" xfId="35302"/>
    <cellStyle name="Normal 3 5 5 5" xfId="35303"/>
    <cellStyle name="Normal 3 5 5 5 2" xfId="35304"/>
    <cellStyle name="Normal 3 5 5 5 2 2" xfId="35305"/>
    <cellStyle name="Normal 3 5 5 5 2 2 2" xfId="35306"/>
    <cellStyle name="Normal 3 5 5 5 2 3" xfId="35307"/>
    <cellStyle name="Normal 3 5 5 5 3" xfId="35308"/>
    <cellStyle name="Normal 3 5 5 5 3 2" xfId="35309"/>
    <cellStyle name="Normal 3 5 5 5 4" xfId="35310"/>
    <cellStyle name="Normal 3 5 5 6" xfId="35311"/>
    <cellStyle name="Normal 3 5 5 6 2" xfId="35312"/>
    <cellStyle name="Normal 3 5 5 6 2 2" xfId="35313"/>
    <cellStyle name="Normal 3 5 5 6 2 2 2" xfId="35314"/>
    <cellStyle name="Normal 3 5 5 6 2 3" xfId="35315"/>
    <cellStyle name="Normal 3 5 5 6 3" xfId="35316"/>
    <cellStyle name="Normal 3 5 5 6 3 2" xfId="35317"/>
    <cellStyle name="Normal 3 5 5 6 4" xfId="35318"/>
    <cellStyle name="Normal 3 5 5 7" xfId="35319"/>
    <cellStyle name="Normal 3 5 5 7 2" xfId="35320"/>
    <cellStyle name="Normal 3 5 5 7 2 2" xfId="35321"/>
    <cellStyle name="Normal 3 5 5 7 3" xfId="35322"/>
    <cellStyle name="Normal 3 5 5 8" xfId="35323"/>
    <cellStyle name="Normal 3 5 5 8 2" xfId="35324"/>
    <cellStyle name="Normal 3 5 5 9" xfId="35325"/>
    <cellStyle name="Normal 3 5 5 9 2" xfId="35326"/>
    <cellStyle name="Normal 3 5 6" xfId="35327"/>
    <cellStyle name="Normal 3 5 6 10" xfId="35328"/>
    <cellStyle name="Normal 3 5 6 2" xfId="35329"/>
    <cellStyle name="Normal 3 5 6 2 2" xfId="35330"/>
    <cellStyle name="Normal 3 5 6 2 2 2" xfId="35331"/>
    <cellStyle name="Normal 3 5 6 2 2 2 2" xfId="35332"/>
    <cellStyle name="Normal 3 5 6 2 2 2 2 2" xfId="35333"/>
    <cellStyle name="Normal 3 5 6 2 2 2 2 2 2" xfId="35334"/>
    <cellStyle name="Normal 3 5 6 2 2 2 2 3" xfId="35335"/>
    <cellStyle name="Normal 3 5 6 2 2 2 3" xfId="35336"/>
    <cellStyle name="Normal 3 5 6 2 2 2 3 2" xfId="35337"/>
    <cellStyle name="Normal 3 5 6 2 2 2 4" xfId="35338"/>
    <cellStyle name="Normal 3 5 6 2 2 3" xfId="35339"/>
    <cellStyle name="Normal 3 5 6 2 2 3 2" xfId="35340"/>
    <cellStyle name="Normal 3 5 6 2 2 3 2 2" xfId="35341"/>
    <cellStyle name="Normal 3 5 6 2 2 3 3" xfId="35342"/>
    <cellStyle name="Normal 3 5 6 2 2 4" xfId="35343"/>
    <cellStyle name="Normal 3 5 6 2 2 4 2" xfId="35344"/>
    <cellStyle name="Normal 3 5 6 2 2 5" xfId="35345"/>
    <cellStyle name="Normal 3 5 6 2 3" xfId="35346"/>
    <cellStyle name="Normal 3 5 6 2 3 2" xfId="35347"/>
    <cellStyle name="Normal 3 5 6 2 3 2 2" xfId="35348"/>
    <cellStyle name="Normal 3 5 6 2 3 2 2 2" xfId="35349"/>
    <cellStyle name="Normal 3 5 6 2 3 2 3" xfId="35350"/>
    <cellStyle name="Normal 3 5 6 2 3 3" xfId="35351"/>
    <cellStyle name="Normal 3 5 6 2 3 3 2" xfId="35352"/>
    <cellStyle name="Normal 3 5 6 2 3 4" xfId="35353"/>
    <cellStyle name="Normal 3 5 6 2 4" xfId="35354"/>
    <cellStyle name="Normal 3 5 6 2 4 2" xfId="35355"/>
    <cellStyle name="Normal 3 5 6 2 4 2 2" xfId="35356"/>
    <cellStyle name="Normal 3 5 6 2 4 2 2 2" xfId="35357"/>
    <cellStyle name="Normal 3 5 6 2 4 2 3" xfId="35358"/>
    <cellStyle name="Normal 3 5 6 2 4 3" xfId="35359"/>
    <cellStyle name="Normal 3 5 6 2 4 3 2" xfId="35360"/>
    <cellStyle name="Normal 3 5 6 2 4 4" xfId="35361"/>
    <cellStyle name="Normal 3 5 6 2 5" xfId="35362"/>
    <cellStyle name="Normal 3 5 6 2 5 2" xfId="35363"/>
    <cellStyle name="Normal 3 5 6 2 5 2 2" xfId="35364"/>
    <cellStyle name="Normal 3 5 6 2 5 3" xfId="35365"/>
    <cellStyle name="Normal 3 5 6 2 6" xfId="35366"/>
    <cellStyle name="Normal 3 5 6 2 6 2" xfId="35367"/>
    <cellStyle name="Normal 3 5 6 2 7" xfId="35368"/>
    <cellStyle name="Normal 3 5 6 2 7 2" xfId="35369"/>
    <cellStyle name="Normal 3 5 6 2 8" xfId="35370"/>
    <cellStyle name="Normal 3 5 6 3" xfId="35371"/>
    <cellStyle name="Normal 3 5 6 3 2" xfId="35372"/>
    <cellStyle name="Normal 3 5 6 3 2 2" xfId="35373"/>
    <cellStyle name="Normal 3 5 6 3 2 2 2" xfId="35374"/>
    <cellStyle name="Normal 3 5 6 3 2 2 2 2" xfId="35375"/>
    <cellStyle name="Normal 3 5 6 3 2 2 3" xfId="35376"/>
    <cellStyle name="Normal 3 5 6 3 2 3" xfId="35377"/>
    <cellStyle name="Normal 3 5 6 3 2 3 2" xfId="35378"/>
    <cellStyle name="Normal 3 5 6 3 2 4" xfId="35379"/>
    <cellStyle name="Normal 3 5 6 3 3" xfId="35380"/>
    <cellStyle name="Normal 3 5 6 3 3 2" xfId="35381"/>
    <cellStyle name="Normal 3 5 6 3 3 2 2" xfId="35382"/>
    <cellStyle name="Normal 3 5 6 3 3 3" xfId="35383"/>
    <cellStyle name="Normal 3 5 6 3 4" xfId="35384"/>
    <cellStyle name="Normal 3 5 6 3 4 2" xfId="35385"/>
    <cellStyle name="Normal 3 5 6 3 5" xfId="35386"/>
    <cellStyle name="Normal 3 5 6 4" xfId="35387"/>
    <cellStyle name="Normal 3 5 6 4 2" xfId="35388"/>
    <cellStyle name="Normal 3 5 6 4 2 2" xfId="35389"/>
    <cellStyle name="Normal 3 5 6 4 2 2 2" xfId="35390"/>
    <cellStyle name="Normal 3 5 6 4 2 3" xfId="35391"/>
    <cellStyle name="Normal 3 5 6 4 3" xfId="35392"/>
    <cellStyle name="Normal 3 5 6 4 3 2" xfId="35393"/>
    <cellStyle name="Normal 3 5 6 4 4" xfId="35394"/>
    <cellStyle name="Normal 3 5 6 5" xfId="35395"/>
    <cellStyle name="Normal 3 5 6 5 2" xfId="35396"/>
    <cellStyle name="Normal 3 5 6 5 2 2" xfId="35397"/>
    <cellStyle name="Normal 3 5 6 5 2 2 2" xfId="35398"/>
    <cellStyle name="Normal 3 5 6 5 2 3" xfId="35399"/>
    <cellStyle name="Normal 3 5 6 5 3" xfId="35400"/>
    <cellStyle name="Normal 3 5 6 5 3 2" xfId="35401"/>
    <cellStyle name="Normal 3 5 6 5 4" xfId="35402"/>
    <cellStyle name="Normal 3 5 6 6" xfId="35403"/>
    <cellStyle name="Normal 3 5 6 6 2" xfId="35404"/>
    <cellStyle name="Normal 3 5 6 6 2 2" xfId="35405"/>
    <cellStyle name="Normal 3 5 6 6 3" xfId="35406"/>
    <cellStyle name="Normal 3 5 6 7" xfId="35407"/>
    <cellStyle name="Normal 3 5 6 7 2" xfId="35408"/>
    <cellStyle name="Normal 3 5 6 8" xfId="35409"/>
    <cellStyle name="Normal 3 5 6 8 2" xfId="35410"/>
    <cellStyle name="Normal 3 5 6 9" xfId="35411"/>
    <cellStyle name="Normal 3 5 7" xfId="35412"/>
    <cellStyle name="Normal 3 5 7 2" xfId="35413"/>
    <cellStyle name="Normal 3 5 7 2 2" xfId="35414"/>
    <cellStyle name="Normal 3 5 7 2 2 2" xfId="35415"/>
    <cellStyle name="Normal 3 5 7 2 2 2 2" xfId="35416"/>
    <cellStyle name="Normal 3 5 7 2 2 2 2 2" xfId="35417"/>
    <cellStyle name="Normal 3 5 7 2 2 2 3" xfId="35418"/>
    <cellStyle name="Normal 3 5 7 2 2 3" xfId="35419"/>
    <cellStyle name="Normal 3 5 7 2 2 3 2" xfId="35420"/>
    <cellStyle name="Normal 3 5 7 2 2 4" xfId="35421"/>
    <cellStyle name="Normal 3 5 7 2 3" xfId="35422"/>
    <cellStyle name="Normal 3 5 7 2 3 2" xfId="35423"/>
    <cellStyle name="Normal 3 5 7 2 3 2 2" xfId="35424"/>
    <cellStyle name="Normal 3 5 7 2 3 3" xfId="35425"/>
    <cellStyle name="Normal 3 5 7 2 4" xfId="35426"/>
    <cellStyle name="Normal 3 5 7 2 4 2" xfId="35427"/>
    <cellStyle name="Normal 3 5 7 2 5" xfId="35428"/>
    <cellStyle name="Normal 3 5 7 3" xfId="35429"/>
    <cellStyle name="Normal 3 5 7 3 2" xfId="35430"/>
    <cellStyle name="Normal 3 5 7 3 2 2" xfId="35431"/>
    <cellStyle name="Normal 3 5 7 3 2 2 2" xfId="35432"/>
    <cellStyle name="Normal 3 5 7 3 2 3" xfId="35433"/>
    <cellStyle name="Normal 3 5 7 3 3" xfId="35434"/>
    <cellStyle name="Normal 3 5 7 3 3 2" xfId="35435"/>
    <cellStyle name="Normal 3 5 7 3 4" xfId="35436"/>
    <cellStyle name="Normal 3 5 7 4" xfId="35437"/>
    <cellStyle name="Normal 3 5 7 4 2" xfId="35438"/>
    <cellStyle name="Normal 3 5 7 4 2 2" xfId="35439"/>
    <cellStyle name="Normal 3 5 7 4 2 2 2" xfId="35440"/>
    <cellStyle name="Normal 3 5 7 4 2 3" xfId="35441"/>
    <cellStyle name="Normal 3 5 7 4 3" xfId="35442"/>
    <cellStyle name="Normal 3 5 7 4 3 2" xfId="35443"/>
    <cellStyle name="Normal 3 5 7 4 4" xfId="35444"/>
    <cellStyle name="Normal 3 5 7 5" xfId="35445"/>
    <cellStyle name="Normal 3 5 7 5 2" xfId="35446"/>
    <cellStyle name="Normal 3 5 7 5 2 2" xfId="35447"/>
    <cellStyle name="Normal 3 5 7 5 3" xfId="35448"/>
    <cellStyle name="Normal 3 5 7 6" xfId="35449"/>
    <cellStyle name="Normal 3 5 7 6 2" xfId="35450"/>
    <cellStyle name="Normal 3 5 7 7" xfId="35451"/>
    <cellStyle name="Normal 3 5 7 7 2" xfId="35452"/>
    <cellStyle name="Normal 3 5 7 8" xfId="35453"/>
    <cellStyle name="Normal 3 5 8" xfId="35454"/>
    <cellStyle name="Normal 3 5 8 2" xfId="35455"/>
    <cellStyle name="Normal 3 5 8 2 2" xfId="35456"/>
    <cellStyle name="Normal 3 5 8 2 2 2" xfId="35457"/>
    <cellStyle name="Normal 3 5 8 2 2 2 2" xfId="35458"/>
    <cellStyle name="Normal 3 5 8 2 2 2 2 2" xfId="35459"/>
    <cellStyle name="Normal 3 5 8 2 2 2 3" xfId="35460"/>
    <cellStyle name="Normal 3 5 8 2 2 3" xfId="35461"/>
    <cellStyle name="Normal 3 5 8 2 2 3 2" xfId="35462"/>
    <cellStyle name="Normal 3 5 8 2 2 4" xfId="35463"/>
    <cellStyle name="Normal 3 5 8 2 3" xfId="35464"/>
    <cellStyle name="Normal 3 5 8 2 3 2" xfId="35465"/>
    <cellStyle name="Normal 3 5 8 2 3 2 2" xfId="35466"/>
    <cellStyle name="Normal 3 5 8 2 3 3" xfId="35467"/>
    <cellStyle name="Normal 3 5 8 2 4" xfId="35468"/>
    <cellStyle name="Normal 3 5 8 2 4 2" xfId="35469"/>
    <cellStyle name="Normal 3 5 8 2 5" xfId="35470"/>
    <cellStyle name="Normal 3 5 8 3" xfId="35471"/>
    <cellStyle name="Normal 3 5 8 3 2" xfId="35472"/>
    <cellStyle name="Normal 3 5 8 3 2 2" xfId="35473"/>
    <cellStyle name="Normal 3 5 8 3 2 2 2" xfId="35474"/>
    <cellStyle name="Normal 3 5 8 3 2 3" xfId="35475"/>
    <cellStyle name="Normal 3 5 8 3 3" xfId="35476"/>
    <cellStyle name="Normal 3 5 8 3 3 2" xfId="35477"/>
    <cellStyle name="Normal 3 5 8 3 4" xfId="35478"/>
    <cellStyle name="Normal 3 5 8 4" xfId="35479"/>
    <cellStyle name="Normal 3 5 8 4 2" xfId="35480"/>
    <cellStyle name="Normal 3 5 8 4 2 2" xfId="35481"/>
    <cellStyle name="Normal 3 5 8 4 2 2 2" xfId="35482"/>
    <cellStyle name="Normal 3 5 8 4 2 3" xfId="35483"/>
    <cellStyle name="Normal 3 5 8 4 3" xfId="35484"/>
    <cellStyle name="Normal 3 5 8 4 3 2" xfId="35485"/>
    <cellStyle name="Normal 3 5 8 4 4" xfId="35486"/>
    <cellStyle name="Normal 3 5 8 5" xfId="35487"/>
    <cellStyle name="Normal 3 5 8 5 2" xfId="35488"/>
    <cellStyle name="Normal 3 5 8 5 2 2" xfId="35489"/>
    <cellStyle name="Normal 3 5 8 5 3" xfId="35490"/>
    <cellStyle name="Normal 3 5 8 6" xfId="35491"/>
    <cellStyle name="Normal 3 5 8 6 2" xfId="35492"/>
    <cellStyle name="Normal 3 5 8 7" xfId="35493"/>
    <cellStyle name="Normal 3 5 8 7 2" xfId="35494"/>
    <cellStyle name="Normal 3 5 8 8" xfId="35495"/>
    <cellStyle name="Normal 3 5 9" xfId="35496"/>
    <cellStyle name="Normal 3 5 9 2" xfId="35497"/>
    <cellStyle name="Normal 3 5 9 2 2" xfId="35498"/>
    <cellStyle name="Normal 3 5 9 2 2 2" xfId="35499"/>
    <cellStyle name="Normal 3 5 9 2 2 2 2" xfId="35500"/>
    <cellStyle name="Normal 3 5 9 2 2 2 2 2" xfId="35501"/>
    <cellStyle name="Normal 3 5 9 2 2 2 3" xfId="35502"/>
    <cellStyle name="Normal 3 5 9 2 2 3" xfId="35503"/>
    <cellStyle name="Normal 3 5 9 2 2 3 2" xfId="35504"/>
    <cellStyle name="Normal 3 5 9 2 2 4" xfId="35505"/>
    <cellStyle name="Normal 3 5 9 2 3" xfId="35506"/>
    <cellStyle name="Normal 3 5 9 2 3 2" xfId="35507"/>
    <cellStyle name="Normal 3 5 9 2 3 2 2" xfId="35508"/>
    <cellStyle name="Normal 3 5 9 2 3 3" xfId="35509"/>
    <cellStyle name="Normal 3 5 9 2 4" xfId="35510"/>
    <cellStyle name="Normal 3 5 9 2 4 2" xfId="35511"/>
    <cellStyle name="Normal 3 5 9 2 5" xfId="35512"/>
    <cellStyle name="Normal 3 5 9 3" xfId="35513"/>
    <cellStyle name="Normal 3 5 9 3 2" xfId="35514"/>
    <cellStyle name="Normal 3 5 9 3 2 2" xfId="35515"/>
    <cellStyle name="Normal 3 5 9 3 2 2 2" xfId="35516"/>
    <cellStyle name="Normal 3 5 9 3 2 3" xfId="35517"/>
    <cellStyle name="Normal 3 5 9 3 3" xfId="35518"/>
    <cellStyle name="Normal 3 5 9 3 3 2" xfId="35519"/>
    <cellStyle name="Normal 3 5 9 3 4" xfId="35520"/>
    <cellStyle name="Normal 3 5 9 4" xfId="35521"/>
    <cellStyle name="Normal 3 5 9 4 2" xfId="35522"/>
    <cellStyle name="Normal 3 5 9 4 2 2" xfId="35523"/>
    <cellStyle name="Normal 3 5 9 4 3" xfId="35524"/>
    <cellStyle name="Normal 3 5 9 5" xfId="35525"/>
    <cellStyle name="Normal 3 5 9 5 2" xfId="35526"/>
    <cellStyle name="Normal 3 5 9 6" xfId="35527"/>
    <cellStyle name="Normal 3 5_T-straight with PEDs adjustor" xfId="35528"/>
    <cellStyle name="Normal 3 6" xfId="35529"/>
    <cellStyle name="Normal 3 6 10" xfId="35530"/>
    <cellStyle name="Normal 3 6 10 2" xfId="35531"/>
    <cellStyle name="Normal 3 6 10 2 2" xfId="35532"/>
    <cellStyle name="Normal 3 6 10 2 2 2" xfId="35533"/>
    <cellStyle name="Normal 3 6 10 2 3" xfId="35534"/>
    <cellStyle name="Normal 3 6 10 3" xfId="35535"/>
    <cellStyle name="Normal 3 6 10 3 2" xfId="35536"/>
    <cellStyle name="Normal 3 6 10 4" xfId="35537"/>
    <cellStyle name="Normal 3 6 11" xfId="35538"/>
    <cellStyle name="Normal 3 6 11 2" xfId="35539"/>
    <cellStyle name="Normal 3 6 11 2 2" xfId="35540"/>
    <cellStyle name="Normal 3 6 11 2 2 2" xfId="35541"/>
    <cellStyle name="Normal 3 6 11 2 3" xfId="35542"/>
    <cellStyle name="Normal 3 6 11 3" xfId="35543"/>
    <cellStyle name="Normal 3 6 11 3 2" xfId="35544"/>
    <cellStyle name="Normal 3 6 11 4" xfId="35545"/>
    <cellStyle name="Normal 3 6 12" xfId="35546"/>
    <cellStyle name="Normal 3 6 12 2" xfId="35547"/>
    <cellStyle name="Normal 3 6 12 2 2" xfId="35548"/>
    <cellStyle name="Normal 3 6 12 2 2 2" xfId="35549"/>
    <cellStyle name="Normal 3 6 12 2 3" xfId="35550"/>
    <cellStyle name="Normal 3 6 12 3" xfId="35551"/>
    <cellStyle name="Normal 3 6 12 3 2" xfId="35552"/>
    <cellStyle name="Normal 3 6 12 4" xfId="35553"/>
    <cellStyle name="Normal 3 6 13" xfId="35554"/>
    <cellStyle name="Normal 3 6 13 2" xfId="35555"/>
    <cellStyle name="Normal 3 6 13 2 2" xfId="35556"/>
    <cellStyle name="Normal 3 6 13 3" xfId="35557"/>
    <cellStyle name="Normal 3 6 14" xfId="35558"/>
    <cellStyle name="Normal 3 6 14 2" xfId="35559"/>
    <cellStyle name="Normal 3 6 15" xfId="35560"/>
    <cellStyle name="Normal 3 6 15 2" xfId="35561"/>
    <cellStyle name="Normal 3 6 16" xfId="35562"/>
    <cellStyle name="Normal 3 6 17" xfId="35563"/>
    <cellStyle name="Normal 3 6 2" xfId="35564"/>
    <cellStyle name="Normal 3 6 2 10" xfId="35565"/>
    <cellStyle name="Normal 3 6 2 11" xfId="35566"/>
    <cellStyle name="Normal 3 6 2 2" xfId="35567"/>
    <cellStyle name="Normal 3 6 2 2 10" xfId="35568"/>
    <cellStyle name="Normal 3 6 2 2 2" xfId="35569"/>
    <cellStyle name="Normal 3 6 2 2 2 2" xfId="35570"/>
    <cellStyle name="Normal 3 6 2 2 2 2 2" xfId="35571"/>
    <cellStyle name="Normal 3 6 2 2 2 2 2 2" xfId="35572"/>
    <cellStyle name="Normal 3 6 2 2 2 2 2 2 2" xfId="35573"/>
    <cellStyle name="Normal 3 6 2 2 2 2 2 2 2 2" xfId="35574"/>
    <cellStyle name="Normal 3 6 2 2 2 2 2 2 3" xfId="35575"/>
    <cellStyle name="Normal 3 6 2 2 2 2 2 3" xfId="35576"/>
    <cellStyle name="Normal 3 6 2 2 2 2 2 3 2" xfId="35577"/>
    <cellStyle name="Normal 3 6 2 2 2 2 2 4" xfId="35578"/>
    <cellStyle name="Normal 3 6 2 2 2 2 3" xfId="35579"/>
    <cellStyle name="Normal 3 6 2 2 2 2 3 2" xfId="35580"/>
    <cellStyle name="Normal 3 6 2 2 2 2 3 2 2" xfId="35581"/>
    <cellStyle name="Normal 3 6 2 2 2 2 3 3" xfId="35582"/>
    <cellStyle name="Normal 3 6 2 2 2 2 4" xfId="35583"/>
    <cellStyle name="Normal 3 6 2 2 2 2 4 2" xfId="35584"/>
    <cellStyle name="Normal 3 6 2 2 2 2 5" xfId="35585"/>
    <cellStyle name="Normal 3 6 2 2 2 2 6" xfId="35586"/>
    <cellStyle name="Normal 3 6 2 2 2 3" xfId="35587"/>
    <cellStyle name="Normal 3 6 2 2 2 3 2" xfId="35588"/>
    <cellStyle name="Normal 3 6 2 2 2 3 2 2" xfId="35589"/>
    <cellStyle name="Normal 3 6 2 2 2 3 2 2 2" xfId="35590"/>
    <cellStyle name="Normal 3 6 2 2 2 3 2 3" xfId="35591"/>
    <cellStyle name="Normal 3 6 2 2 2 3 3" xfId="35592"/>
    <cellStyle name="Normal 3 6 2 2 2 3 3 2" xfId="35593"/>
    <cellStyle name="Normal 3 6 2 2 2 3 4" xfId="35594"/>
    <cellStyle name="Normal 3 6 2 2 2 4" xfId="35595"/>
    <cellStyle name="Normal 3 6 2 2 2 4 2" xfId="35596"/>
    <cellStyle name="Normal 3 6 2 2 2 4 2 2" xfId="35597"/>
    <cellStyle name="Normal 3 6 2 2 2 4 2 2 2" xfId="35598"/>
    <cellStyle name="Normal 3 6 2 2 2 4 2 3" xfId="35599"/>
    <cellStyle name="Normal 3 6 2 2 2 4 3" xfId="35600"/>
    <cellStyle name="Normal 3 6 2 2 2 4 3 2" xfId="35601"/>
    <cellStyle name="Normal 3 6 2 2 2 4 4" xfId="35602"/>
    <cellStyle name="Normal 3 6 2 2 2 5" xfId="35603"/>
    <cellStyle name="Normal 3 6 2 2 2 5 2" xfId="35604"/>
    <cellStyle name="Normal 3 6 2 2 2 5 2 2" xfId="35605"/>
    <cellStyle name="Normal 3 6 2 2 2 5 3" xfId="35606"/>
    <cellStyle name="Normal 3 6 2 2 2 6" xfId="35607"/>
    <cellStyle name="Normal 3 6 2 2 2 6 2" xfId="35608"/>
    <cellStyle name="Normal 3 6 2 2 2 7" xfId="35609"/>
    <cellStyle name="Normal 3 6 2 2 2 7 2" xfId="35610"/>
    <cellStyle name="Normal 3 6 2 2 2 8" xfId="35611"/>
    <cellStyle name="Normal 3 6 2 2 2 9" xfId="35612"/>
    <cellStyle name="Normal 3 6 2 2 3" xfId="35613"/>
    <cellStyle name="Normal 3 6 2 2 3 2" xfId="35614"/>
    <cellStyle name="Normal 3 6 2 2 3 2 2" xfId="35615"/>
    <cellStyle name="Normal 3 6 2 2 3 2 2 2" xfId="35616"/>
    <cellStyle name="Normal 3 6 2 2 3 2 2 2 2" xfId="35617"/>
    <cellStyle name="Normal 3 6 2 2 3 2 2 3" xfId="35618"/>
    <cellStyle name="Normal 3 6 2 2 3 2 3" xfId="35619"/>
    <cellStyle name="Normal 3 6 2 2 3 2 3 2" xfId="35620"/>
    <cellStyle name="Normal 3 6 2 2 3 2 4" xfId="35621"/>
    <cellStyle name="Normal 3 6 2 2 3 2 5" xfId="35622"/>
    <cellStyle name="Normal 3 6 2 2 3 3" xfId="35623"/>
    <cellStyle name="Normal 3 6 2 2 3 3 2" xfId="35624"/>
    <cellStyle name="Normal 3 6 2 2 3 3 2 2" xfId="35625"/>
    <cellStyle name="Normal 3 6 2 2 3 3 3" xfId="35626"/>
    <cellStyle name="Normal 3 6 2 2 3 4" xfId="35627"/>
    <cellStyle name="Normal 3 6 2 2 3 4 2" xfId="35628"/>
    <cellStyle name="Normal 3 6 2 2 3 5" xfId="35629"/>
    <cellStyle name="Normal 3 6 2 2 3 6" xfId="35630"/>
    <cellStyle name="Normal 3 6 2 2 4" xfId="35631"/>
    <cellStyle name="Normal 3 6 2 2 4 2" xfId="35632"/>
    <cellStyle name="Normal 3 6 2 2 4 2 2" xfId="35633"/>
    <cellStyle name="Normal 3 6 2 2 4 2 2 2" xfId="35634"/>
    <cellStyle name="Normal 3 6 2 2 4 2 3" xfId="35635"/>
    <cellStyle name="Normal 3 6 2 2 4 3" xfId="35636"/>
    <cellStyle name="Normal 3 6 2 2 4 3 2" xfId="35637"/>
    <cellStyle name="Normal 3 6 2 2 4 4" xfId="35638"/>
    <cellStyle name="Normal 3 6 2 2 4 5" xfId="35639"/>
    <cellStyle name="Normal 3 6 2 2 5" xfId="35640"/>
    <cellStyle name="Normal 3 6 2 2 5 2" xfId="35641"/>
    <cellStyle name="Normal 3 6 2 2 5 2 2" xfId="35642"/>
    <cellStyle name="Normal 3 6 2 2 5 2 2 2" xfId="35643"/>
    <cellStyle name="Normal 3 6 2 2 5 2 3" xfId="35644"/>
    <cellStyle name="Normal 3 6 2 2 5 3" xfId="35645"/>
    <cellStyle name="Normal 3 6 2 2 5 3 2" xfId="35646"/>
    <cellStyle name="Normal 3 6 2 2 5 4" xfId="35647"/>
    <cellStyle name="Normal 3 6 2 2 6" xfId="35648"/>
    <cellStyle name="Normal 3 6 2 2 6 2" xfId="35649"/>
    <cellStyle name="Normal 3 6 2 2 6 2 2" xfId="35650"/>
    <cellStyle name="Normal 3 6 2 2 6 3" xfId="35651"/>
    <cellStyle name="Normal 3 6 2 2 7" xfId="35652"/>
    <cellStyle name="Normal 3 6 2 2 7 2" xfId="35653"/>
    <cellStyle name="Normal 3 6 2 2 8" xfId="35654"/>
    <cellStyle name="Normal 3 6 2 2 8 2" xfId="35655"/>
    <cellStyle name="Normal 3 6 2 2 9" xfId="35656"/>
    <cellStyle name="Normal 3 6 2 2_T-straight with PEDs adjustor" xfId="35657"/>
    <cellStyle name="Normal 3 6 2 3" xfId="35658"/>
    <cellStyle name="Normal 3 6 2 3 2" xfId="35659"/>
    <cellStyle name="Normal 3 6 2 3 2 2" xfId="35660"/>
    <cellStyle name="Normal 3 6 2 3 2 2 2" xfId="35661"/>
    <cellStyle name="Normal 3 6 2 3 2 2 2 2" xfId="35662"/>
    <cellStyle name="Normal 3 6 2 3 2 2 2 2 2" xfId="35663"/>
    <cellStyle name="Normal 3 6 2 3 2 2 2 3" xfId="35664"/>
    <cellStyle name="Normal 3 6 2 3 2 2 3" xfId="35665"/>
    <cellStyle name="Normal 3 6 2 3 2 2 3 2" xfId="35666"/>
    <cellStyle name="Normal 3 6 2 3 2 2 4" xfId="35667"/>
    <cellStyle name="Normal 3 6 2 3 2 3" xfId="35668"/>
    <cellStyle name="Normal 3 6 2 3 2 3 2" xfId="35669"/>
    <cellStyle name="Normal 3 6 2 3 2 3 2 2" xfId="35670"/>
    <cellStyle name="Normal 3 6 2 3 2 3 3" xfId="35671"/>
    <cellStyle name="Normal 3 6 2 3 2 4" xfId="35672"/>
    <cellStyle name="Normal 3 6 2 3 2 4 2" xfId="35673"/>
    <cellStyle name="Normal 3 6 2 3 2 5" xfId="35674"/>
    <cellStyle name="Normal 3 6 2 3 2 6" xfId="35675"/>
    <cellStyle name="Normal 3 6 2 3 3" xfId="35676"/>
    <cellStyle name="Normal 3 6 2 3 3 2" xfId="35677"/>
    <cellStyle name="Normal 3 6 2 3 3 2 2" xfId="35678"/>
    <cellStyle name="Normal 3 6 2 3 3 2 2 2" xfId="35679"/>
    <cellStyle name="Normal 3 6 2 3 3 2 3" xfId="35680"/>
    <cellStyle name="Normal 3 6 2 3 3 3" xfId="35681"/>
    <cellStyle name="Normal 3 6 2 3 3 3 2" xfId="35682"/>
    <cellStyle name="Normal 3 6 2 3 3 4" xfId="35683"/>
    <cellStyle name="Normal 3 6 2 3 4" xfId="35684"/>
    <cellStyle name="Normal 3 6 2 3 4 2" xfId="35685"/>
    <cellStyle name="Normal 3 6 2 3 4 2 2" xfId="35686"/>
    <cellStyle name="Normal 3 6 2 3 4 2 2 2" xfId="35687"/>
    <cellStyle name="Normal 3 6 2 3 4 2 3" xfId="35688"/>
    <cellStyle name="Normal 3 6 2 3 4 3" xfId="35689"/>
    <cellStyle name="Normal 3 6 2 3 4 3 2" xfId="35690"/>
    <cellStyle name="Normal 3 6 2 3 4 4" xfId="35691"/>
    <cellStyle name="Normal 3 6 2 3 5" xfId="35692"/>
    <cellStyle name="Normal 3 6 2 3 5 2" xfId="35693"/>
    <cellStyle name="Normal 3 6 2 3 5 2 2" xfId="35694"/>
    <cellStyle name="Normal 3 6 2 3 5 3" xfId="35695"/>
    <cellStyle name="Normal 3 6 2 3 6" xfId="35696"/>
    <cellStyle name="Normal 3 6 2 3 6 2" xfId="35697"/>
    <cellStyle name="Normal 3 6 2 3 7" xfId="35698"/>
    <cellStyle name="Normal 3 6 2 3 7 2" xfId="35699"/>
    <cellStyle name="Normal 3 6 2 3 8" xfId="35700"/>
    <cellStyle name="Normal 3 6 2 3 9" xfId="35701"/>
    <cellStyle name="Normal 3 6 2 4" xfId="35702"/>
    <cellStyle name="Normal 3 6 2 4 2" xfId="35703"/>
    <cellStyle name="Normal 3 6 2 4 2 2" xfId="35704"/>
    <cellStyle name="Normal 3 6 2 4 2 2 2" xfId="35705"/>
    <cellStyle name="Normal 3 6 2 4 2 2 2 2" xfId="35706"/>
    <cellStyle name="Normal 3 6 2 4 2 2 3" xfId="35707"/>
    <cellStyle name="Normal 3 6 2 4 2 3" xfId="35708"/>
    <cellStyle name="Normal 3 6 2 4 2 3 2" xfId="35709"/>
    <cellStyle name="Normal 3 6 2 4 2 4" xfId="35710"/>
    <cellStyle name="Normal 3 6 2 4 2 5" xfId="35711"/>
    <cellStyle name="Normal 3 6 2 4 3" xfId="35712"/>
    <cellStyle name="Normal 3 6 2 4 3 2" xfId="35713"/>
    <cellStyle name="Normal 3 6 2 4 3 2 2" xfId="35714"/>
    <cellStyle name="Normal 3 6 2 4 3 3" xfId="35715"/>
    <cellStyle name="Normal 3 6 2 4 4" xfId="35716"/>
    <cellStyle name="Normal 3 6 2 4 4 2" xfId="35717"/>
    <cellStyle name="Normal 3 6 2 4 5" xfId="35718"/>
    <cellStyle name="Normal 3 6 2 4 6" xfId="35719"/>
    <cellStyle name="Normal 3 6 2 5" xfId="35720"/>
    <cellStyle name="Normal 3 6 2 5 2" xfId="35721"/>
    <cellStyle name="Normal 3 6 2 5 2 2" xfId="35722"/>
    <cellStyle name="Normal 3 6 2 5 2 2 2" xfId="35723"/>
    <cellStyle name="Normal 3 6 2 5 2 3" xfId="35724"/>
    <cellStyle name="Normal 3 6 2 5 3" xfId="35725"/>
    <cellStyle name="Normal 3 6 2 5 3 2" xfId="35726"/>
    <cellStyle name="Normal 3 6 2 5 4" xfId="35727"/>
    <cellStyle name="Normal 3 6 2 5 5" xfId="35728"/>
    <cellStyle name="Normal 3 6 2 6" xfId="35729"/>
    <cellStyle name="Normal 3 6 2 6 2" xfId="35730"/>
    <cellStyle name="Normal 3 6 2 6 2 2" xfId="35731"/>
    <cellStyle name="Normal 3 6 2 6 2 2 2" xfId="35732"/>
    <cellStyle name="Normal 3 6 2 6 2 3" xfId="35733"/>
    <cellStyle name="Normal 3 6 2 6 3" xfId="35734"/>
    <cellStyle name="Normal 3 6 2 6 3 2" xfId="35735"/>
    <cellStyle name="Normal 3 6 2 6 4" xfId="35736"/>
    <cellStyle name="Normal 3 6 2 7" xfId="35737"/>
    <cellStyle name="Normal 3 6 2 7 2" xfId="35738"/>
    <cellStyle name="Normal 3 6 2 7 2 2" xfId="35739"/>
    <cellStyle name="Normal 3 6 2 7 3" xfId="35740"/>
    <cellStyle name="Normal 3 6 2 8" xfId="35741"/>
    <cellStyle name="Normal 3 6 2 8 2" xfId="35742"/>
    <cellStyle name="Normal 3 6 2 9" xfId="35743"/>
    <cellStyle name="Normal 3 6 2 9 2" xfId="35744"/>
    <cellStyle name="Normal 3 6 2_T-straight with PEDs adjustor" xfId="35745"/>
    <cellStyle name="Normal 3 6 3" xfId="35746"/>
    <cellStyle name="Normal 3 6 3 10" xfId="35747"/>
    <cellStyle name="Normal 3 6 3 11" xfId="35748"/>
    <cellStyle name="Normal 3 6 3 2" xfId="35749"/>
    <cellStyle name="Normal 3 6 3 2 10" xfId="35750"/>
    <cellStyle name="Normal 3 6 3 2 2" xfId="35751"/>
    <cellStyle name="Normal 3 6 3 2 2 2" xfId="35752"/>
    <cellStyle name="Normal 3 6 3 2 2 2 2" xfId="35753"/>
    <cellStyle name="Normal 3 6 3 2 2 2 2 2" xfId="35754"/>
    <cellStyle name="Normal 3 6 3 2 2 2 2 2 2" xfId="35755"/>
    <cellStyle name="Normal 3 6 3 2 2 2 2 2 2 2" xfId="35756"/>
    <cellStyle name="Normal 3 6 3 2 2 2 2 2 3" xfId="35757"/>
    <cellStyle name="Normal 3 6 3 2 2 2 2 3" xfId="35758"/>
    <cellStyle name="Normal 3 6 3 2 2 2 2 3 2" xfId="35759"/>
    <cellStyle name="Normal 3 6 3 2 2 2 2 4" xfId="35760"/>
    <cellStyle name="Normal 3 6 3 2 2 2 3" xfId="35761"/>
    <cellStyle name="Normal 3 6 3 2 2 2 3 2" xfId="35762"/>
    <cellStyle name="Normal 3 6 3 2 2 2 3 2 2" xfId="35763"/>
    <cellStyle name="Normal 3 6 3 2 2 2 3 3" xfId="35764"/>
    <cellStyle name="Normal 3 6 3 2 2 2 4" xfId="35765"/>
    <cellStyle name="Normal 3 6 3 2 2 2 4 2" xfId="35766"/>
    <cellStyle name="Normal 3 6 3 2 2 2 5" xfId="35767"/>
    <cellStyle name="Normal 3 6 3 2 2 3" xfId="35768"/>
    <cellStyle name="Normal 3 6 3 2 2 3 2" xfId="35769"/>
    <cellStyle name="Normal 3 6 3 2 2 3 2 2" xfId="35770"/>
    <cellStyle name="Normal 3 6 3 2 2 3 2 2 2" xfId="35771"/>
    <cellStyle name="Normal 3 6 3 2 2 3 2 3" xfId="35772"/>
    <cellStyle name="Normal 3 6 3 2 2 3 3" xfId="35773"/>
    <cellStyle name="Normal 3 6 3 2 2 3 3 2" xfId="35774"/>
    <cellStyle name="Normal 3 6 3 2 2 3 4" xfId="35775"/>
    <cellStyle name="Normal 3 6 3 2 2 4" xfId="35776"/>
    <cellStyle name="Normal 3 6 3 2 2 4 2" xfId="35777"/>
    <cellStyle name="Normal 3 6 3 2 2 4 2 2" xfId="35778"/>
    <cellStyle name="Normal 3 6 3 2 2 4 2 2 2" xfId="35779"/>
    <cellStyle name="Normal 3 6 3 2 2 4 2 3" xfId="35780"/>
    <cellStyle name="Normal 3 6 3 2 2 4 3" xfId="35781"/>
    <cellStyle name="Normal 3 6 3 2 2 4 3 2" xfId="35782"/>
    <cellStyle name="Normal 3 6 3 2 2 4 4" xfId="35783"/>
    <cellStyle name="Normal 3 6 3 2 2 5" xfId="35784"/>
    <cellStyle name="Normal 3 6 3 2 2 5 2" xfId="35785"/>
    <cellStyle name="Normal 3 6 3 2 2 5 2 2" xfId="35786"/>
    <cellStyle name="Normal 3 6 3 2 2 5 3" xfId="35787"/>
    <cellStyle name="Normal 3 6 3 2 2 6" xfId="35788"/>
    <cellStyle name="Normal 3 6 3 2 2 6 2" xfId="35789"/>
    <cellStyle name="Normal 3 6 3 2 2 7" xfId="35790"/>
    <cellStyle name="Normal 3 6 3 2 2 7 2" xfId="35791"/>
    <cellStyle name="Normal 3 6 3 2 2 8" xfId="35792"/>
    <cellStyle name="Normal 3 6 3 2 2 9" xfId="35793"/>
    <cellStyle name="Normal 3 6 3 2 3" xfId="35794"/>
    <cellStyle name="Normal 3 6 3 2 3 2" xfId="35795"/>
    <cellStyle name="Normal 3 6 3 2 3 2 2" xfId="35796"/>
    <cellStyle name="Normal 3 6 3 2 3 2 2 2" xfId="35797"/>
    <cellStyle name="Normal 3 6 3 2 3 2 2 2 2" xfId="35798"/>
    <cellStyle name="Normal 3 6 3 2 3 2 2 3" xfId="35799"/>
    <cellStyle name="Normal 3 6 3 2 3 2 3" xfId="35800"/>
    <cellStyle name="Normal 3 6 3 2 3 2 3 2" xfId="35801"/>
    <cellStyle name="Normal 3 6 3 2 3 2 4" xfId="35802"/>
    <cellStyle name="Normal 3 6 3 2 3 3" xfId="35803"/>
    <cellStyle name="Normal 3 6 3 2 3 3 2" xfId="35804"/>
    <cellStyle name="Normal 3 6 3 2 3 3 2 2" xfId="35805"/>
    <cellStyle name="Normal 3 6 3 2 3 3 3" xfId="35806"/>
    <cellStyle name="Normal 3 6 3 2 3 4" xfId="35807"/>
    <cellStyle name="Normal 3 6 3 2 3 4 2" xfId="35808"/>
    <cellStyle name="Normal 3 6 3 2 3 5" xfId="35809"/>
    <cellStyle name="Normal 3 6 3 2 4" xfId="35810"/>
    <cellStyle name="Normal 3 6 3 2 4 2" xfId="35811"/>
    <cellStyle name="Normal 3 6 3 2 4 2 2" xfId="35812"/>
    <cellStyle name="Normal 3 6 3 2 4 2 2 2" xfId="35813"/>
    <cellStyle name="Normal 3 6 3 2 4 2 3" xfId="35814"/>
    <cellStyle name="Normal 3 6 3 2 4 3" xfId="35815"/>
    <cellStyle name="Normal 3 6 3 2 4 3 2" xfId="35816"/>
    <cellStyle name="Normal 3 6 3 2 4 4" xfId="35817"/>
    <cellStyle name="Normal 3 6 3 2 5" xfId="35818"/>
    <cellStyle name="Normal 3 6 3 2 5 2" xfId="35819"/>
    <cellStyle name="Normal 3 6 3 2 5 2 2" xfId="35820"/>
    <cellStyle name="Normal 3 6 3 2 5 2 2 2" xfId="35821"/>
    <cellStyle name="Normal 3 6 3 2 5 2 3" xfId="35822"/>
    <cellStyle name="Normal 3 6 3 2 5 3" xfId="35823"/>
    <cellStyle name="Normal 3 6 3 2 5 3 2" xfId="35824"/>
    <cellStyle name="Normal 3 6 3 2 5 4" xfId="35825"/>
    <cellStyle name="Normal 3 6 3 2 6" xfId="35826"/>
    <cellStyle name="Normal 3 6 3 2 6 2" xfId="35827"/>
    <cellStyle name="Normal 3 6 3 2 6 2 2" xfId="35828"/>
    <cellStyle name="Normal 3 6 3 2 6 3" xfId="35829"/>
    <cellStyle name="Normal 3 6 3 2 7" xfId="35830"/>
    <cellStyle name="Normal 3 6 3 2 7 2" xfId="35831"/>
    <cellStyle name="Normal 3 6 3 2 8" xfId="35832"/>
    <cellStyle name="Normal 3 6 3 2 8 2" xfId="35833"/>
    <cellStyle name="Normal 3 6 3 2 9" xfId="35834"/>
    <cellStyle name="Normal 3 6 3 3" xfId="35835"/>
    <cellStyle name="Normal 3 6 3 3 2" xfId="35836"/>
    <cellStyle name="Normal 3 6 3 3 2 2" xfId="35837"/>
    <cellStyle name="Normal 3 6 3 3 2 2 2" xfId="35838"/>
    <cellStyle name="Normal 3 6 3 3 2 2 2 2" xfId="35839"/>
    <cellStyle name="Normal 3 6 3 3 2 2 2 2 2" xfId="35840"/>
    <cellStyle name="Normal 3 6 3 3 2 2 2 3" xfId="35841"/>
    <cellStyle name="Normal 3 6 3 3 2 2 3" xfId="35842"/>
    <cellStyle name="Normal 3 6 3 3 2 2 3 2" xfId="35843"/>
    <cellStyle name="Normal 3 6 3 3 2 2 4" xfId="35844"/>
    <cellStyle name="Normal 3 6 3 3 2 3" xfId="35845"/>
    <cellStyle name="Normal 3 6 3 3 2 3 2" xfId="35846"/>
    <cellStyle name="Normal 3 6 3 3 2 3 2 2" xfId="35847"/>
    <cellStyle name="Normal 3 6 3 3 2 3 3" xfId="35848"/>
    <cellStyle name="Normal 3 6 3 3 2 4" xfId="35849"/>
    <cellStyle name="Normal 3 6 3 3 2 4 2" xfId="35850"/>
    <cellStyle name="Normal 3 6 3 3 2 5" xfId="35851"/>
    <cellStyle name="Normal 3 6 3 3 2 6" xfId="35852"/>
    <cellStyle name="Normal 3 6 3 3 3" xfId="35853"/>
    <cellStyle name="Normal 3 6 3 3 3 2" xfId="35854"/>
    <cellStyle name="Normal 3 6 3 3 3 2 2" xfId="35855"/>
    <cellStyle name="Normal 3 6 3 3 3 2 2 2" xfId="35856"/>
    <cellStyle name="Normal 3 6 3 3 3 2 3" xfId="35857"/>
    <cellStyle name="Normal 3 6 3 3 3 3" xfId="35858"/>
    <cellStyle name="Normal 3 6 3 3 3 3 2" xfId="35859"/>
    <cellStyle name="Normal 3 6 3 3 3 4" xfId="35860"/>
    <cellStyle name="Normal 3 6 3 3 4" xfId="35861"/>
    <cellStyle name="Normal 3 6 3 3 4 2" xfId="35862"/>
    <cellStyle name="Normal 3 6 3 3 4 2 2" xfId="35863"/>
    <cellStyle name="Normal 3 6 3 3 4 2 2 2" xfId="35864"/>
    <cellStyle name="Normal 3 6 3 3 4 2 3" xfId="35865"/>
    <cellStyle name="Normal 3 6 3 3 4 3" xfId="35866"/>
    <cellStyle name="Normal 3 6 3 3 4 3 2" xfId="35867"/>
    <cellStyle name="Normal 3 6 3 3 4 4" xfId="35868"/>
    <cellStyle name="Normal 3 6 3 3 5" xfId="35869"/>
    <cellStyle name="Normal 3 6 3 3 5 2" xfId="35870"/>
    <cellStyle name="Normal 3 6 3 3 5 2 2" xfId="35871"/>
    <cellStyle name="Normal 3 6 3 3 5 3" xfId="35872"/>
    <cellStyle name="Normal 3 6 3 3 6" xfId="35873"/>
    <cellStyle name="Normal 3 6 3 3 6 2" xfId="35874"/>
    <cellStyle name="Normal 3 6 3 3 7" xfId="35875"/>
    <cellStyle name="Normal 3 6 3 3 7 2" xfId="35876"/>
    <cellStyle name="Normal 3 6 3 3 8" xfId="35877"/>
    <cellStyle name="Normal 3 6 3 3 9" xfId="35878"/>
    <cellStyle name="Normal 3 6 3 4" xfId="35879"/>
    <cellStyle name="Normal 3 6 3 4 2" xfId="35880"/>
    <cellStyle name="Normal 3 6 3 4 2 2" xfId="35881"/>
    <cellStyle name="Normal 3 6 3 4 2 2 2" xfId="35882"/>
    <cellStyle name="Normal 3 6 3 4 2 2 2 2" xfId="35883"/>
    <cellStyle name="Normal 3 6 3 4 2 2 3" xfId="35884"/>
    <cellStyle name="Normal 3 6 3 4 2 3" xfId="35885"/>
    <cellStyle name="Normal 3 6 3 4 2 3 2" xfId="35886"/>
    <cellStyle name="Normal 3 6 3 4 2 4" xfId="35887"/>
    <cellStyle name="Normal 3 6 3 4 3" xfId="35888"/>
    <cellStyle name="Normal 3 6 3 4 3 2" xfId="35889"/>
    <cellStyle name="Normal 3 6 3 4 3 2 2" xfId="35890"/>
    <cellStyle name="Normal 3 6 3 4 3 3" xfId="35891"/>
    <cellStyle name="Normal 3 6 3 4 4" xfId="35892"/>
    <cellStyle name="Normal 3 6 3 4 4 2" xfId="35893"/>
    <cellStyle name="Normal 3 6 3 4 5" xfId="35894"/>
    <cellStyle name="Normal 3 6 3 4 6" xfId="35895"/>
    <cellStyle name="Normal 3 6 3 5" xfId="35896"/>
    <cellStyle name="Normal 3 6 3 5 2" xfId="35897"/>
    <cellStyle name="Normal 3 6 3 5 2 2" xfId="35898"/>
    <cellStyle name="Normal 3 6 3 5 2 2 2" xfId="35899"/>
    <cellStyle name="Normal 3 6 3 5 2 3" xfId="35900"/>
    <cellStyle name="Normal 3 6 3 5 3" xfId="35901"/>
    <cellStyle name="Normal 3 6 3 5 3 2" xfId="35902"/>
    <cellStyle name="Normal 3 6 3 5 4" xfId="35903"/>
    <cellStyle name="Normal 3 6 3 6" xfId="35904"/>
    <cellStyle name="Normal 3 6 3 6 2" xfId="35905"/>
    <cellStyle name="Normal 3 6 3 6 2 2" xfId="35906"/>
    <cellStyle name="Normal 3 6 3 6 2 2 2" xfId="35907"/>
    <cellStyle name="Normal 3 6 3 6 2 3" xfId="35908"/>
    <cellStyle name="Normal 3 6 3 6 3" xfId="35909"/>
    <cellStyle name="Normal 3 6 3 6 3 2" xfId="35910"/>
    <cellStyle name="Normal 3 6 3 6 4" xfId="35911"/>
    <cellStyle name="Normal 3 6 3 7" xfId="35912"/>
    <cellStyle name="Normal 3 6 3 7 2" xfId="35913"/>
    <cellStyle name="Normal 3 6 3 7 2 2" xfId="35914"/>
    <cellStyle name="Normal 3 6 3 7 3" xfId="35915"/>
    <cellStyle name="Normal 3 6 3 8" xfId="35916"/>
    <cellStyle name="Normal 3 6 3 8 2" xfId="35917"/>
    <cellStyle name="Normal 3 6 3 9" xfId="35918"/>
    <cellStyle name="Normal 3 6 3 9 2" xfId="35919"/>
    <cellStyle name="Normal 3 6 3_T-straight with PEDs adjustor" xfId="35920"/>
    <cellStyle name="Normal 3 6 4" xfId="35921"/>
    <cellStyle name="Normal 3 6 4 10" xfId="35922"/>
    <cellStyle name="Normal 3 6 4 11" xfId="35923"/>
    <cellStyle name="Normal 3 6 4 2" xfId="35924"/>
    <cellStyle name="Normal 3 6 4 2 10" xfId="35925"/>
    <cellStyle name="Normal 3 6 4 2 2" xfId="35926"/>
    <cellStyle name="Normal 3 6 4 2 2 2" xfId="35927"/>
    <cellStyle name="Normal 3 6 4 2 2 2 2" xfId="35928"/>
    <cellStyle name="Normal 3 6 4 2 2 2 2 2" xfId="35929"/>
    <cellStyle name="Normal 3 6 4 2 2 2 2 2 2" xfId="35930"/>
    <cellStyle name="Normal 3 6 4 2 2 2 2 2 2 2" xfId="35931"/>
    <cellStyle name="Normal 3 6 4 2 2 2 2 2 3" xfId="35932"/>
    <cellStyle name="Normal 3 6 4 2 2 2 2 3" xfId="35933"/>
    <cellStyle name="Normal 3 6 4 2 2 2 2 3 2" xfId="35934"/>
    <cellStyle name="Normal 3 6 4 2 2 2 2 4" xfId="35935"/>
    <cellStyle name="Normal 3 6 4 2 2 2 3" xfId="35936"/>
    <cellStyle name="Normal 3 6 4 2 2 2 3 2" xfId="35937"/>
    <cellStyle name="Normal 3 6 4 2 2 2 3 2 2" xfId="35938"/>
    <cellStyle name="Normal 3 6 4 2 2 2 3 3" xfId="35939"/>
    <cellStyle name="Normal 3 6 4 2 2 2 4" xfId="35940"/>
    <cellStyle name="Normal 3 6 4 2 2 2 4 2" xfId="35941"/>
    <cellStyle name="Normal 3 6 4 2 2 2 5" xfId="35942"/>
    <cellStyle name="Normal 3 6 4 2 2 3" xfId="35943"/>
    <cellStyle name="Normal 3 6 4 2 2 3 2" xfId="35944"/>
    <cellStyle name="Normal 3 6 4 2 2 3 2 2" xfId="35945"/>
    <cellStyle name="Normal 3 6 4 2 2 3 2 2 2" xfId="35946"/>
    <cellStyle name="Normal 3 6 4 2 2 3 2 3" xfId="35947"/>
    <cellStyle name="Normal 3 6 4 2 2 3 3" xfId="35948"/>
    <cellStyle name="Normal 3 6 4 2 2 3 3 2" xfId="35949"/>
    <cellStyle name="Normal 3 6 4 2 2 3 4" xfId="35950"/>
    <cellStyle name="Normal 3 6 4 2 2 4" xfId="35951"/>
    <cellStyle name="Normal 3 6 4 2 2 4 2" xfId="35952"/>
    <cellStyle name="Normal 3 6 4 2 2 4 2 2" xfId="35953"/>
    <cellStyle name="Normal 3 6 4 2 2 4 2 2 2" xfId="35954"/>
    <cellStyle name="Normal 3 6 4 2 2 4 2 3" xfId="35955"/>
    <cellStyle name="Normal 3 6 4 2 2 4 3" xfId="35956"/>
    <cellStyle name="Normal 3 6 4 2 2 4 3 2" xfId="35957"/>
    <cellStyle name="Normal 3 6 4 2 2 4 4" xfId="35958"/>
    <cellStyle name="Normal 3 6 4 2 2 5" xfId="35959"/>
    <cellStyle name="Normal 3 6 4 2 2 5 2" xfId="35960"/>
    <cellStyle name="Normal 3 6 4 2 2 5 2 2" xfId="35961"/>
    <cellStyle name="Normal 3 6 4 2 2 5 3" xfId="35962"/>
    <cellStyle name="Normal 3 6 4 2 2 6" xfId="35963"/>
    <cellStyle name="Normal 3 6 4 2 2 6 2" xfId="35964"/>
    <cellStyle name="Normal 3 6 4 2 2 7" xfId="35965"/>
    <cellStyle name="Normal 3 6 4 2 2 7 2" xfId="35966"/>
    <cellStyle name="Normal 3 6 4 2 2 8" xfId="35967"/>
    <cellStyle name="Normal 3 6 4 2 3" xfId="35968"/>
    <cellStyle name="Normal 3 6 4 2 3 2" xfId="35969"/>
    <cellStyle name="Normal 3 6 4 2 3 2 2" xfId="35970"/>
    <cellStyle name="Normal 3 6 4 2 3 2 2 2" xfId="35971"/>
    <cellStyle name="Normal 3 6 4 2 3 2 2 2 2" xfId="35972"/>
    <cellStyle name="Normal 3 6 4 2 3 2 2 3" xfId="35973"/>
    <cellStyle name="Normal 3 6 4 2 3 2 3" xfId="35974"/>
    <cellStyle name="Normal 3 6 4 2 3 2 3 2" xfId="35975"/>
    <cellStyle name="Normal 3 6 4 2 3 2 4" xfId="35976"/>
    <cellStyle name="Normal 3 6 4 2 3 3" xfId="35977"/>
    <cellStyle name="Normal 3 6 4 2 3 3 2" xfId="35978"/>
    <cellStyle name="Normal 3 6 4 2 3 3 2 2" xfId="35979"/>
    <cellStyle name="Normal 3 6 4 2 3 3 3" xfId="35980"/>
    <cellStyle name="Normal 3 6 4 2 3 4" xfId="35981"/>
    <cellStyle name="Normal 3 6 4 2 3 4 2" xfId="35982"/>
    <cellStyle name="Normal 3 6 4 2 3 5" xfId="35983"/>
    <cellStyle name="Normal 3 6 4 2 4" xfId="35984"/>
    <cellStyle name="Normal 3 6 4 2 4 2" xfId="35985"/>
    <cellStyle name="Normal 3 6 4 2 4 2 2" xfId="35986"/>
    <cellStyle name="Normal 3 6 4 2 4 2 2 2" xfId="35987"/>
    <cellStyle name="Normal 3 6 4 2 4 2 3" xfId="35988"/>
    <cellStyle name="Normal 3 6 4 2 4 3" xfId="35989"/>
    <cellStyle name="Normal 3 6 4 2 4 3 2" xfId="35990"/>
    <cellStyle name="Normal 3 6 4 2 4 4" xfId="35991"/>
    <cellStyle name="Normal 3 6 4 2 5" xfId="35992"/>
    <cellStyle name="Normal 3 6 4 2 5 2" xfId="35993"/>
    <cellStyle name="Normal 3 6 4 2 5 2 2" xfId="35994"/>
    <cellStyle name="Normal 3 6 4 2 5 2 2 2" xfId="35995"/>
    <cellStyle name="Normal 3 6 4 2 5 2 3" xfId="35996"/>
    <cellStyle name="Normal 3 6 4 2 5 3" xfId="35997"/>
    <cellStyle name="Normal 3 6 4 2 5 3 2" xfId="35998"/>
    <cellStyle name="Normal 3 6 4 2 5 4" xfId="35999"/>
    <cellStyle name="Normal 3 6 4 2 6" xfId="36000"/>
    <cellStyle name="Normal 3 6 4 2 6 2" xfId="36001"/>
    <cellStyle name="Normal 3 6 4 2 6 2 2" xfId="36002"/>
    <cellStyle name="Normal 3 6 4 2 6 3" xfId="36003"/>
    <cellStyle name="Normal 3 6 4 2 7" xfId="36004"/>
    <cellStyle name="Normal 3 6 4 2 7 2" xfId="36005"/>
    <cellStyle name="Normal 3 6 4 2 8" xfId="36006"/>
    <cellStyle name="Normal 3 6 4 2 8 2" xfId="36007"/>
    <cellStyle name="Normal 3 6 4 2 9" xfId="36008"/>
    <cellStyle name="Normal 3 6 4 3" xfId="36009"/>
    <cellStyle name="Normal 3 6 4 3 2" xfId="36010"/>
    <cellStyle name="Normal 3 6 4 3 2 2" xfId="36011"/>
    <cellStyle name="Normal 3 6 4 3 2 2 2" xfId="36012"/>
    <cellStyle name="Normal 3 6 4 3 2 2 2 2" xfId="36013"/>
    <cellStyle name="Normal 3 6 4 3 2 2 2 2 2" xfId="36014"/>
    <cellStyle name="Normal 3 6 4 3 2 2 2 3" xfId="36015"/>
    <cellStyle name="Normal 3 6 4 3 2 2 3" xfId="36016"/>
    <cellStyle name="Normal 3 6 4 3 2 2 3 2" xfId="36017"/>
    <cellStyle name="Normal 3 6 4 3 2 2 4" xfId="36018"/>
    <cellStyle name="Normal 3 6 4 3 2 3" xfId="36019"/>
    <cellStyle name="Normal 3 6 4 3 2 3 2" xfId="36020"/>
    <cellStyle name="Normal 3 6 4 3 2 3 2 2" xfId="36021"/>
    <cellStyle name="Normal 3 6 4 3 2 3 3" xfId="36022"/>
    <cellStyle name="Normal 3 6 4 3 2 4" xfId="36023"/>
    <cellStyle name="Normal 3 6 4 3 2 4 2" xfId="36024"/>
    <cellStyle name="Normal 3 6 4 3 2 5" xfId="36025"/>
    <cellStyle name="Normal 3 6 4 3 3" xfId="36026"/>
    <cellStyle name="Normal 3 6 4 3 3 2" xfId="36027"/>
    <cellStyle name="Normal 3 6 4 3 3 2 2" xfId="36028"/>
    <cellStyle name="Normal 3 6 4 3 3 2 2 2" xfId="36029"/>
    <cellStyle name="Normal 3 6 4 3 3 2 3" xfId="36030"/>
    <cellStyle name="Normal 3 6 4 3 3 3" xfId="36031"/>
    <cellStyle name="Normal 3 6 4 3 3 3 2" xfId="36032"/>
    <cellStyle name="Normal 3 6 4 3 3 4" xfId="36033"/>
    <cellStyle name="Normal 3 6 4 3 4" xfId="36034"/>
    <cellStyle name="Normal 3 6 4 3 4 2" xfId="36035"/>
    <cellStyle name="Normal 3 6 4 3 4 2 2" xfId="36036"/>
    <cellStyle name="Normal 3 6 4 3 4 2 2 2" xfId="36037"/>
    <cellStyle name="Normal 3 6 4 3 4 2 3" xfId="36038"/>
    <cellStyle name="Normal 3 6 4 3 4 3" xfId="36039"/>
    <cellStyle name="Normal 3 6 4 3 4 3 2" xfId="36040"/>
    <cellStyle name="Normal 3 6 4 3 4 4" xfId="36041"/>
    <cellStyle name="Normal 3 6 4 3 5" xfId="36042"/>
    <cellStyle name="Normal 3 6 4 3 5 2" xfId="36043"/>
    <cellStyle name="Normal 3 6 4 3 5 2 2" xfId="36044"/>
    <cellStyle name="Normal 3 6 4 3 5 3" xfId="36045"/>
    <cellStyle name="Normal 3 6 4 3 6" xfId="36046"/>
    <cellStyle name="Normal 3 6 4 3 6 2" xfId="36047"/>
    <cellStyle name="Normal 3 6 4 3 7" xfId="36048"/>
    <cellStyle name="Normal 3 6 4 3 7 2" xfId="36049"/>
    <cellStyle name="Normal 3 6 4 3 8" xfId="36050"/>
    <cellStyle name="Normal 3 6 4 4" xfId="36051"/>
    <cellStyle name="Normal 3 6 4 4 2" xfId="36052"/>
    <cellStyle name="Normal 3 6 4 4 2 2" xfId="36053"/>
    <cellStyle name="Normal 3 6 4 4 2 2 2" xfId="36054"/>
    <cellStyle name="Normal 3 6 4 4 2 2 2 2" xfId="36055"/>
    <cellStyle name="Normal 3 6 4 4 2 2 3" xfId="36056"/>
    <cellStyle name="Normal 3 6 4 4 2 3" xfId="36057"/>
    <cellStyle name="Normal 3 6 4 4 2 3 2" xfId="36058"/>
    <cellStyle name="Normal 3 6 4 4 2 4" xfId="36059"/>
    <cellStyle name="Normal 3 6 4 4 3" xfId="36060"/>
    <cellStyle name="Normal 3 6 4 4 3 2" xfId="36061"/>
    <cellStyle name="Normal 3 6 4 4 3 2 2" xfId="36062"/>
    <cellStyle name="Normal 3 6 4 4 3 3" xfId="36063"/>
    <cellStyle name="Normal 3 6 4 4 4" xfId="36064"/>
    <cellStyle name="Normal 3 6 4 4 4 2" xfId="36065"/>
    <cellStyle name="Normal 3 6 4 4 5" xfId="36066"/>
    <cellStyle name="Normal 3 6 4 5" xfId="36067"/>
    <cellStyle name="Normal 3 6 4 5 2" xfId="36068"/>
    <cellStyle name="Normal 3 6 4 5 2 2" xfId="36069"/>
    <cellStyle name="Normal 3 6 4 5 2 2 2" xfId="36070"/>
    <cellStyle name="Normal 3 6 4 5 2 3" xfId="36071"/>
    <cellStyle name="Normal 3 6 4 5 3" xfId="36072"/>
    <cellStyle name="Normal 3 6 4 5 3 2" xfId="36073"/>
    <cellStyle name="Normal 3 6 4 5 4" xfId="36074"/>
    <cellStyle name="Normal 3 6 4 6" xfId="36075"/>
    <cellStyle name="Normal 3 6 4 6 2" xfId="36076"/>
    <cellStyle name="Normal 3 6 4 6 2 2" xfId="36077"/>
    <cellStyle name="Normal 3 6 4 6 2 2 2" xfId="36078"/>
    <cellStyle name="Normal 3 6 4 6 2 3" xfId="36079"/>
    <cellStyle name="Normal 3 6 4 6 3" xfId="36080"/>
    <cellStyle name="Normal 3 6 4 6 3 2" xfId="36081"/>
    <cellStyle name="Normal 3 6 4 6 4" xfId="36082"/>
    <cellStyle name="Normal 3 6 4 7" xfId="36083"/>
    <cellStyle name="Normal 3 6 4 7 2" xfId="36084"/>
    <cellStyle name="Normal 3 6 4 7 2 2" xfId="36085"/>
    <cellStyle name="Normal 3 6 4 7 3" xfId="36086"/>
    <cellStyle name="Normal 3 6 4 8" xfId="36087"/>
    <cellStyle name="Normal 3 6 4 8 2" xfId="36088"/>
    <cellStyle name="Normal 3 6 4 9" xfId="36089"/>
    <cellStyle name="Normal 3 6 4 9 2" xfId="36090"/>
    <cellStyle name="Normal 3 6 5" xfId="36091"/>
    <cellStyle name="Normal 3 6 5 10" xfId="36092"/>
    <cellStyle name="Normal 3 6 5 2" xfId="36093"/>
    <cellStyle name="Normal 3 6 5 2 2" xfId="36094"/>
    <cellStyle name="Normal 3 6 5 2 2 2" xfId="36095"/>
    <cellStyle name="Normal 3 6 5 2 2 2 2" xfId="36096"/>
    <cellStyle name="Normal 3 6 5 2 2 2 2 2" xfId="36097"/>
    <cellStyle name="Normal 3 6 5 2 2 2 2 2 2" xfId="36098"/>
    <cellStyle name="Normal 3 6 5 2 2 2 2 3" xfId="36099"/>
    <cellStyle name="Normal 3 6 5 2 2 2 3" xfId="36100"/>
    <cellStyle name="Normal 3 6 5 2 2 2 3 2" xfId="36101"/>
    <cellStyle name="Normal 3 6 5 2 2 2 4" xfId="36102"/>
    <cellStyle name="Normal 3 6 5 2 2 3" xfId="36103"/>
    <cellStyle name="Normal 3 6 5 2 2 3 2" xfId="36104"/>
    <cellStyle name="Normal 3 6 5 2 2 3 2 2" xfId="36105"/>
    <cellStyle name="Normal 3 6 5 2 2 3 3" xfId="36106"/>
    <cellStyle name="Normal 3 6 5 2 2 4" xfId="36107"/>
    <cellStyle name="Normal 3 6 5 2 2 4 2" xfId="36108"/>
    <cellStyle name="Normal 3 6 5 2 2 5" xfId="36109"/>
    <cellStyle name="Normal 3 6 5 2 3" xfId="36110"/>
    <cellStyle name="Normal 3 6 5 2 3 2" xfId="36111"/>
    <cellStyle name="Normal 3 6 5 2 3 2 2" xfId="36112"/>
    <cellStyle name="Normal 3 6 5 2 3 2 2 2" xfId="36113"/>
    <cellStyle name="Normal 3 6 5 2 3 2 3" xfId="36114"/>
    <cellStyle name="Normal 3 6 5 2 3 3" xfId="36115"/>
    <cellStyle name="Normal 3 6 5 2 3 3 2" xfId="36116"/>
    <cellStyle name="Normal 3 6 5 2 3 4" xfId="36117"/>
    <cellStyle name="Normal 3 6 5 2 4" xfId="36118"/>
    <cellStyle name="Normal 3 6 5 2 4 2" xfId="36119"/>
    <cellStyle name="Normal 3 6 5 2 4 2 2" xfId="36120"/>
    <cellStyle name="Normal 3 6 5 2 4 2 2 2" xfId="36121"/>
    <cellStyle name="Normal 3 6 5 2 4 2 3" xfId="36122"/>
    <cellStyle name="Normal 3 6 5 2 4 3" xfId="36123"/>
    <cellStyle name="Normal 3 6 5 2 4 3 2" xfId="36124"/>
    <cellStyle name="Normal 3 6 5 2 4 4" xfId="36125"/>
    <cellStyle name="Normal 3 6 5 2 5" xfId="36126"/>
    <cellStyle name="Normal 3 6 5 2 5 2" xfId="36127"/>
    <cellStyle name="Normal 3 6 5 2 5 2 2" xfId="36128"/>
    <cellStyle name="Normal 3 6 5 2 5 3" xfId="36129"/>
    <cellStyle name="Normal 3 6 5 2 6" xfId="36130"/>
    <cellStyle name="Normal 3 6 5 2 6 2" xfId="36131"/>
    <cellStyle name="Normal 3 6 5 2 7" xfId="36132"/>
    <cellStyle name="Normal 3 6 5 2 7 2" xfId="36133"/>
    <cellStyle name="Normal 3 6 5 2 8" xfId="36134"/>
    <cellStyle name="Normal 3 6 5 2 9" xfId="36135"/>
    <cellStyle name="Normal 3 6 5 3" xfId="36136"/>
    <cellStyle name="Normal 3 6 5 3 2" xfId="36137"/>
    <cellStyle name="Normal 3 6 5 3 2 2" xfId="36138"/>
    <cellStyle name="Normal 3 6 5 3 2 2 2" xfId="36139"/>
    <cellStyle name="Normal 3 6 5 3 2 2 2 2" xfId="36140"/>
    <cellStyle name="Normal 3 6 5 3 2 2 3" xfId="36141"/>
    <cellStyle name="Normal 3 6 5 3 2 3" xfId="36142"/>
    <cellStyle name="Normal 3 6 5 3 2 3 2" xfId="36143"/>
    <cellStyle name="Normal 3 6 5 3 2 4" xfId="36144"/>
    <cellStyle name="Normal 3 6 5 3 3" xfId="36145"/>
    <cellStyle name="Normal 3 6 5 3 3 2" xfId="36146"/>
    <cellStyle name="Normal 3 6 5 3 3 2 2" xfId="36147"/>
    <cellStyle name="Normal 3 6 5 3 3 3" xfId="36148"/>
    <cellStyle name="Normal 3 6 5 3 4" xfId="36149"/>
    <cellStyle name="Normal 3 6 5 3 4 2" xfId="36150"/>
    <cellStyle name="Normal 3 6 5 3 5" xfId="36151"/>
    <cellStyle name="Normal 3 6 5 4" xfId="36152"/>
    <cellStyle name="Normal 3 6 5 4 2" xfId="36153"/>
    <cellStyle name="Normal 3 6 5 4 2 2" xfId="36154"/>
    <cellStyle name="Normal 3 6 5 4 2 2 2" xfId="36155"/>
    <cellStyle name="Normal 3 6 5 4 2 3" xfId="36156"/>
    <cellStyle name="Normal 3 6 5 4 3" xfId="36157"/>
    <cellStyle name="Normal 3 6 5 4 3 2" xfId="36158"/>
    <cellStyle name="Normal 3 6 5 4 4" xfId="36159"/>
    <cellStyle name="Normal 3 6 5 5" xfId="36160"/>
    <cellStyle name="Normal 3 6 5 5 2" xfId="36161"/>
    <cellStyle name="Normal 3 6 5 5 2 2" xfId="36162"/>
    <cellStyle name="Normal 3 6 5 5 2 2 2" xfId="36163"/>
    <cellStyle name="Normal 3 6 5 5 2 3" xfId="36164"/>
    <cellStyle name="Normal 3 6 5 5 3" xfId="36165"/>
    <cellStyle name="Normal 3 6 5 5 3 2" xfId="36166"/>
    <cellStyle name="Normal 3 6 5 5 4" xfId="36167"/>
    <cellStyle name="Normal 3 6 5 6" xfId="36168"/>
    <cellStyle name="Normal 3 6 5 6 2" xfId="36169"/>
    <cellStyle name="Normal 3 6 5 6 2 2" xfId="36170"/>
    <cellStyle name="Normal 3 6 5 6 3" xfId="36171"/>
    <cellStyle name="Normal 3 6 5 7" xfId="36172"/>
    <cellStyle name="Normal 3 6 5 7 2" xfId="36173"/>
    <cellStyle name="Normal 3 6 5 8" xfId="36174"/>
    <cellStyle name="Normal 3 6 5 8 2" xfId="36175"/>
    <cellStyle name="Normal 3 6 5 9" xfId="36176"/>
    <cellStyle name="Normal 3 6 6" xfId="36177"/>
    <cellStyle name="Normal 3 6 6 2" xfId="36178"/>
    <cellStyle name="Normal 3 6 6 2 2" xfId="36179"/>
    <cellStyle name="Normal 3 6 6 2 2 2" xfId="36180"/>
    <cellStyle name="Normal 3 6 6 2 2 2 2" xfId="36181"/>
    <cellStyle name="Normal 3 6 6 2 2 2 2 2" xfId="36182"/>
    <cellStyle name="Normal 3 6 6 2 2 2 3" xfId="36183"/>
    <cellStyle name="Normal 3 6 6 2 2 3" xfId="36184"/>
    <cellStyle name="Normal 3 6 6 2 2 3 2" xfId="36185"/>
    <cellStyle name="Normal 3 6 6 2 2 4" xfId="36186"/>
    <cellStyle name="Normal 3 6 6 2 3" xfId="36187"/>
    <cellStyle name="Normal 3 6 6 2 3 2" xfId="36188"/>
    <cellStyle name="Normal 3 6 6 2 3 2 2" xfId="36189"/>
    <cellStyle name="Normal 3 6 6 2 3 3" xfId="36190"/>
    <cellStyle name="Normal 3 6 6 2 4" xfId="36191"/>
    <cellStyle name="Normal 3 6 6 2 4 2" xfId="36192"/>
    <cellStyle name="Normal 3 6 6 2 5" xfId="36193"/>
    <cellStyle name="Normal 3 6 6 3" xfId="36194"/>
    <cellStyle name="Normal 3 6 6 3 2" xfId="36195"/>
    <cellStyle name="Normal 3 6 6 3 2 2" xfId="36196"/>
    <cellStyle name="Normal 3 6 6 3 2 2 2" xfId="36197"/>
    <cellStyle name="Normal 3 6 6 3 2 3" xfId="36198"/>
    <cellStyle name="Normal 3 6 6 3 3" xfId="36199"/>
    <cellStyle name="Normal 3 6 6 3 3 2" xfId="36200"/>
    <cellStyle name="Normal 3 6 6 3 4" xfId="36201"/>
    <cellStyle name="Normal 3 6 6 4" xfId="36202"/>
    <cellStyle name="Normal 3 6 6 4 2" xfId="36203"/>
    <cellStyle name="Normal 3 6 6 4 2 2" xfId="36204"/>
    <cellStyle name="Normal 3 6 6 4 2 2 2" xfId="36205"/>
    <cellStyle name="Normal 3 6 6 4 2 3" xfId="36206"/>
    <cellStyle name="Normal 3 6 6 4 3" xfId="36207"/>
    <cellStyle name="Normal 3 6 6 4 3 2" xfId="36208"/>
    <cellStyle name="Normal 3 6 6 4 4" xfId="36209"/>
    <cellStyle name="Normal 3 6 6 5" xfId="36210"/>
    <cellStyle name="Normal 3 6 6 5 2" xfId="36211"/>
    <cellStyle name="Normal 3 6 6 5 2 2" xfId="36212"/>
    <cellStyle name="Normal 3 6 6 5 3" xfId="36213"/>
    <cellStyle name="Normal 3 6 6 6" xfId="36214"/>
    <cellStyle name="Normal 3 6 6 6 2" xfId="36215"/>
    <cellStyle name="Normal 3 6 6 7" xfId="36216"/>
    <cellStyle name="Normal 3 6 6 7 2" xfId="36217"/>
    <cellStyle name="Normal 3 6 6 8" xfId="36218"/>
    <cellStyle name="Normal 3 6 6 9" xfId="36219"/>
    <cellStyle name="Normal 3 6 7" xfId="36220"/>
    <cellStyle name="Normal 3 6 7 2" xfId="36221"/>
    <cellStyle name="Normal 3 6 7 2 2" xfId="36222"/>
    <cellStyle name="Normal 3 6 7 2 2 2" xfId="36223"/>
    <cellStyle name="Normal 3 6 7 2 2 2 2" xfId="36224"/>
    <cellStyle name="Normal 3 6 7 2 2 2 2 2" xfId="36225"/>
    <cellStyle name="Normal 3 6 7 2 2 2 3" xfId="36226"/>
    <cellStyle name="Normal 3 6 7 2 2 3" xfId="36227"/>
    <cellStyle name="Normal 3 6 7 2 2 3 2" xfId="36228"/>
    <cellStyle name="Normal 3 6 7 2 2 4" xfId="36229"/>
    <cellStyle name="Normal 3 6 7 2 3" xfId="36230"/>
    <cellStyle name="Normal 3 6 7 2 3 2" xfId="36231"/>
    <cellStyle name="Normal 3 6 7 2 3 2 2" xfId="36232"/>
    <cellStyle name="Normal 3 6 7 2 3 3" xfId="36233"/>
    <cellStyle name="Normal 3 6 7 2 4" xfId="36234"/>
    <cellStyle name="Normal 3 6 7 2 4 2" xfId="36235"/>
    <cellStyle name="Normal 3 6 7 2 5" xfId="36236"/>
    <cellStyle name="Normal 3 6 7 3" xfId="36237"/>
    <cellStyle name="Normal 3 6 7 3 2" xfId="36238"/>
    <cellStyle name="Normal 3 6 7 3 2 2" xfId="36239"/>
    <cellStyle name="Normal 3 6 7 3 2 2 2" xfId="36240"/>
    <cellStyle name="Normal 3 6 7 3 2 3" xfId="36241"/>
    <cellStyle name="Normal 3 6 7 3 3" xfId="36242"/>
    <cellStyle name="Normal 3 6 7 3 3 2" xfId="36243"/>
    <cellStyle name="Normal 3 6 7 3 4" xfId="36244"/>
    <cellStyle name="Normal 3 6 7 4" xfId="36245"/>
    <cellStyle name="Normal 3 6 7 4 2" xfId="36246"/>
    <cellStyle name="Normal 3 6 7 4 2 2" xfId="36247"/>
    <cellStyle name="Normal 3 6 7 4 3" xfId="36248"/>
    <cellStyle name="Normal 3 6 7 5" xfId="36249"/>
    <cellStyle name="Normal 3 6 7 5 2" xfId="36250"/>
    <cellStyle name="Normal 3 6 7 6" xfId="36251"/>
    <cellStyle name="Normal 3 6 8" xfId="36252"/>
    <cellStyle name="Normal 3 6 8 2" xfId="36253"/>
    <cellStyle name="Normal 3 6 8 2 2" xfId="36254"/>
    <cellStyle name="Normal 3 6 8 2 2 2" xfId="36255"/>
    <cellStyle name="Normal 3 6 8 2 2 2 2" xfId="36256"/>
    <cellStyle name="Normal 3 6 8 2 2 2 2 2" xfId="36257"/>
    <cellStyle name="Normal 3 6 8 2 2 2 3" xfId="36258"/>
    <cellStyle name="Normal 3 6 8 2 2 3" xfId="36259"/>
    <cellStyle name="Normal 3 6 8 2 2 3 2" xfId="36260"/>
    <cellStyle name="Normal 3 6 8 2 2 4" xfId="36261"/>
    <cellStyle name="Normal 3 6 8 2 3" xfId="36262"/>
    <cellStyle name="Normal 3 6 8 2 3 2" xfId="36263"/>
    <cellStyle name="Normal 3 6 8 2 3 2 2" xfId="36264"/>
    <cellStyle name="Normal 3 6 8 2 3 3" xfId="36265"/>
    <cellStyle name="Normal 3 6 8 2 4" xfId="36266"/>
    <cellStyle name="Normal 3 6 8 2 4 2" xfId="36267"/>
    <cellStyle name="Normal 3 6 8 2 5" xfId="36268"/>
    <cellStyle name="Normal 3 6 8 3" xfId="36269"/>
    <cellStyle name="Normal 3 6 8 3 2" xfId="36270"/>
    <cellStyle name="Normal 3 6 8 3 2 2" xfId="36271"/>
    <cellStyle name="Normal 3 6 8 3 2 2 2" xfId="36272"/>
    <cellStyle name="Normal 3 6 8 3 2 3" xfId="36273"/>
    <cellStyle name="Normal 3 6 8 3 3" xfId="36274"/>
    <cellStyle name="Normal 3 6 8 3 3 2" xfId="36275"/>
    <cellStyle name="Normal 3 6 8 3 4" xfId="36276"/>
    <cellStyle name="Normal 3 6 8 4" xfId="36277"/>
    <cellStyle name="Normal 3 6 8 4 2" xfId="36278"/>
    <cellStyle name="Normal 3 6 8 4 2 2" xfId="36279"/>
    <cellStyle name="Normal 3 6 8 4 3" xfId="36280"/>
    <cellStyle name="Normal 3 6 8 5" xfId="36281"/>
    <cellStyle name="Normal 3 6 8 5 2" xfId="36282"/>
    <cellStyle name="Normal 3 6 8 6" xfId="36283"/>
    <cellStyle name="Normal 3 6 9" xfId="36284"/>
    <cellStyle name="Normal 3 6 9 2" xfId="36285"/>
    <cellStyle name="Normal 3 6 9 2 2" xfId="36286"/>
    <cellStyle name="Normal 3 6 9 2 2 2" xfId="36287"/>
    <cellStyle name="Normal 3 6 9 2 2 2 2" xfId="36288"/>
    <cellStyle name="Normal 3 6 9 2 2 3" xfId="36289"/>
    <cellStyle name="Normal 3 6 9 2 3" xfId="36290"/>
    <cellStyle name="Normal 3 6 9 2 3 2" xfId="36291"/>
    <cellStyle name="Normal 3 6 9 2 4" xfId="36292"/>
    <cellStyle name="Normal 3 6 9 3" xfId="36293"/>
    <cellStyle name="Normal 3 6 9 3 2" xfId="36294"/>
    <cellStyle name="Normal 3 6 9 3 2 2" xfId="36295"/>
    <cellStyle name="Normal 3 6 9 3 3" xfId="36296"/>
    <cellStyle name="Normal 3 6 9 4" xfId="36297"/>
    <cellStyle name="Normal 3 6 9 4 2" xfId="36298"/>
    <cellStyle name="Normal 3 6 9 5" xfId="36299"/>
    <cellStyle name="Normal 3 6_T-straight with PEDs adjustor" xfId="36300"/>
    <cellStyle name="Normal 3 7" xfId="36301"/>
    <cellStyle name="Normal 3 7 10" xfId="36302"/>
    <cellStyle name="Normal 3 7 11" xfId="36303"/>
    <cellStyle name="Normal 3 7 2" xfId="36304"/>
    <cellStyle name="Normal 3 7 2 10" xfId="36305"/>
    <cellStyle name="Normal 3 7 2 2" xfId="36306"/>
    <cellStyle name="Normal 3 7 2 2 2" xfId="36307"/>
    <cellStyle name="Normal 3 7 2 2 2 2" xfId="36308"/>
    <cellStyle name="Normal 3 7 2 2 2 2 2" xfId="36309"/>
    <cellStyle name="Normal 3 7 2 2 2 2 2 2" xfId="36310"/>
    <cellStyle name="Normal 3 7 2 2 2 2 2 2 2" xfId="36311"/>
    <cellStyle name="Normal 3 7 2 2 2 2 2 3" xfId="36312"/>
    <cellStyle name="Normal 3 7 2 2 2 2 3" xfId="36313"/>
    <cellStyle name="Normal 3 7 2 2 2 2 3 2" xfId="36314"/>
    <cellStyle name="Normal 3 7 2 2 2 2 4" xfId="36315"/>
    <cellStyle name="Normal 3 7 2 2 2 3" xfId="36316"/>
    <cellStyle name="Normal 3 7 2 2 2 3 2" xfId="36317"/>
    <cellStyle name="Normal 3 7 2 2 2 3 2 2" xfId="36318"/>
    <cellStyle name="Normal 3 7 2 2 2 3 3" xfId="36319"/>
    <cellStyle name="Normal 3 7 2 2 2 4" xfId="36320"/>
    <cellStyle name="Normal 3 7 2 2 2 4 2" xfId="36321"/>
    <cellStyle name="Normal 3 7 2 2 2 5" xfId="36322"/>
    <cellStyle name="Normal 3 7 2 2 2 6" xfId="36323"/>
    <cellStyle name="Normal 3 7 2 2 3" xfId="36324"/>
    <cellStyle name="Normal 3 7 2 2 3 2" xfId="36325"/>
    <cellStyle name="Normal 3 7 2 2 3 2 2" xfId="36326"/>
    <cellStyle name="Normal 3 7 2 2 3 2 2 2" xfId="36327"/>
    <cellStyle name="Normal 3 7 2 2 3 2 3" xfId="36328"/>
    <cellStyle name="Normal 3 7 2 2 3 3" xfId="36329"/>
    <cellStyle name="Normal 3 7 2 2 3 3 2" xfId="36330"/>
    <cellStyle name="Normal 3 7 2 2 3 4" xfId="36331"/>
    <cellStyle name="Normal 3 7 2 2 4" xfId="36332"/>
    <cellStyle name="Normal 3 7 2 2 4 2" xfId="36333"/>
    <cellStyle name="Normal 3 7 2 2 4 2 2" xfId="36334"/>
    <cellStyle name="Normal 3 7 2 2 4 2 2 2" xfId="36335"/>
    <cellStyle name="Normal 3 7 2 2 4 2 3" xfId="36336"/>
    <cellStyle name="Normal 3 7 2 2 4 3" xfId="36337"/>
    <cellStyle name="Normal 3 7 2 2 4 3 2" xfId="36338"/>
    <cellStyle name="Normal 3 7 2 2 4 4" xfId="36339"/>
    <cellStyle name="Normal 3 7 2 2 5" xfId="36340"/>
    <cellStyle name="Normal 3 7 2 2 5 2" xfId="36341"/>
    <cellStyle name="Normal 3 7 2 2 5 2 2" xfId="36342"/>
    <cellStyle name="Normal 3 7 2 2 5 3" xfId="36343"/>
    <cellStyle name="Normal 3 7 2 2 6" xfId="36344"/>
    <cellStyle name="Normal 3 7 2 2 6 2" xfId="36345"/>
    <cellStyle name="Normal 3 7 2 2 7" xfId="36346"/>
    <cellStyle name="Normal 3 7 2 2 7 2" xfId="36347"/>
    <cellStyle name="Normal 3 7 2 2 8" xfId="36348"/>
    <cellStyle name="Normal 3 7 2 2 9" xfId="36349"/>
    <cellStyle name="Normal 3 7 2 3" xfId="36350"/>
    <cellStyle name="Normal 3 7 2 3 2" xfId="36351"/>
    <cellStyle name="Normal 3 7 2 3 2 2" xfId="36352"/>
    <cellStyle name="Normal 3 7 2 3 2 2 2" xfId="36353"/>
    <cellStyle name="Normal 3 7 2 3 2 2 2 2" xfId="36354"/>
    <cellStyle name="Normal 3 7 2 3 2 2 3" xfId="36355"/>
    <cellStyle name="Normal 3 7 2 3 2 3" xfId="36356"/>
    <cellStyle name="Normal 3 7 2 3 2 3 2" xfId="36357"/>
    <cellStyle name="Normal 3 7 2 3 2 4" xfId="36358"/>
    <cellStyle name="Normal 3 7 2 3 2 5" xfId="36359"/>
    <cellStyle name="Normal 3 7 2 3 3" xfId="36360"/>
    <cellStyle name="Normal 3 7 2 3 3 2" xfId="36361"/>
    <cellStyle name="Normal 3 7 2 3 3 2 2" xfId="36362"/>
    <cellStyle name="Normal 3 7 2 3 3 3" xfId="36363"/>
    <cellStyle name="Normal 3 7 2 3 4" xfId="36364"/>
    <cellStyle name="Normal 3 7 2 3 4 2" xfId="36365"/>
    <cellStyle name="Normal 3 7 2 3 5" xfId="36366"/>
    <cellStyle name="Normal 3 7 2 3 6" xfId="36367"/>
    <cellStyle name="Normal 3 7 2 4" xfId="36368"/>
    <cellStyle name="Normal 3 7 2 4 2" xfId="36369"/>
    <cellStyle name="Normal 3 7 2 4 2 2" xfId="36370"/>
    <cellStyle name="Normal 3 7 2 4 2 2 2" xfId="36371"/>
    <cellStyle name="Normal 3 7 2 4 2 3" xfId="36372"/>
    <cellStyle name="Normal 3 7 2 4 3" xfId="36373"/>
    <cellStyle name="Normal 3 7 2 4 3 2" xfId="36374"/>
    <cellStyle name="Normal 3 7 2 4 4" xfId="36375"/>
    <cellStyle name="Normal 3 7 2 4 5" xfId="36376"/>
    <cellStyle name="Normal 3 7 2 5" xfId="36377"/>
    <cellStyle name="Normal 3 7 2 5 2" xfId="36378"/>
    <cellStyle name="Normal 3 7 2 5 2 2" xfId="36379"/>
    <cellStyle name="Normal 3 7 2 5 2 2 2" xfId="36380"/>
    <cellStyle name="Normal 3 7 2 5 2 3" xfId="36381"/>
    <cellStyle name="Normal 3 7 2 5 3" xfId="36382"/>
    <cellStyle name="Normal 3 7 2 5 3 2" xfId="36383"/>
    <cellStyle name="Normal 3 7 2 5 4" xfId="36384"/>
    <cellStyle name="Normal 3 7 2 6" xfId="36385"/>
    <cellStyle name="Normal 3 7 2 6 2" xfId="36386"/>
    <cellStyle name="Normal 3 7 2 6 2 2" xfId="36387"/>
    <cellStyle name="Normal 3 7 2 6 3" xfId="36388"/>
    <cellStyle name="Normal 3 7 2 7" xfId="36389"/>
    <cellStyle name="Normal 3 7 2 7 2" xfId="36390"/>
    <cellStyle name="Normal 3 7 2 8" xfId="36391"/>
    <cellStyle name="Normal 3 7 2 8 2" xfId="36392"/>
    <cellStyle name="Normal 3 7 2 9" xfId="36393"/>
    <cellStyle name="Normal 3 7 2_T-straight with PEDs adjustor" xfId="36394"/>
    <cellStyle name="Normal 3 7 3" xfId="36395"/>
    <cellStyle name="Normal 3 7 3 2" xfId="36396"/>
    <cellStyle name="Normal 3 7 3 2 2" xfId="36397"/>
    <cellStyle name="Normal 3 7 3 2 2 2" xfId="36398"/>
    <cellStyle name="Normal 3 7 3 2 2 2 2" xfId="36399"/>
    <cellStyle name="Normal 3 7 3 2 2 2 2 2" xfId="36400"/>
    <cellStyle name="Normal 3 7 3 2 2 2 3" xfId="36401"/>
    <cellStyle name="Normal 3 7 3 2 2 3" xfId="36402"/>
    <cellStyle name="Normal 3 7 3 2 2 3 2" xfId="36403"/>
    <cellStyle name="Normal 3 7 3 2 2 4" xfId="36404"/>
    <cellStyle name="Normal 3 7 3 2 3" xfId="36405"/>
    <cellStyle name="Normal 3 7 3 2 3 2" xfId="36406"/>
    <cellStyle name="Normal 3 7 3 2 3 2 2" xfId="36407"/>
    <cellStyle name="Normal 3 7 3 2 3 3" xfId="36408"/>
    <cellStyle name="Normal 3 7 3 2 4" xfId="36409"/>
    <cellStyle name="Normal 3 7 3 2 4 2" xfId="36410"/>
    <cellStyle name="Normal 3 7 3 2 5" xfId="36411"/>
    <cellStyle name="Normal 3 7 3 2 6" xfId="36412"/>
    <cellStyle name="Normal 3 7 3 3" xfId="36413"/>
    <cellStyle name="Normal 3 7 3 3 2" xfId="36414"/>
    <cellStyle name="Normal 3 7 3 3 2 2" xfId="36415"/>
    <cellStyle name="Normal 3 7 3 3 2 2 2" xfId="36416"/>
    <cellStyle name="Normal 3 7 3 3 2 3" xfId="36417"/>
    <cellStyle name="Normal 3 7 3 3 3" xfId="36418"/>
    <cellStyle name="Normal 3 7 3 3 3 2" xfId="36419"/>
    <cellStyle name="Normal 3 7 3 3 4" xfId="36420"/>
    <cellStyle name="Normal 3 7 3 4" xfId="36421"/>
    <cellStyle name="Normal 3 7 3 4 2" xfId="36422"/>
    <cellStyle name="Normal 3 7 3 4 2 2" xfId="36423"/>
    <cellStyle name="Normal 3 7 3 4 2 2 2" xfId="36424"/>
    <cellStyle name="Normal 3 7 3 4 2 3" xfId="36425"/>
    <cellStyle name="Normal 3 7 3 4 3" xfId="36426"/>
    <cellStyle name="Normal 3 7 3 4 3 2" xfId="36427"/>
    <cellStyle name="Normal 3 7 3 4 4" xfId="36428"/>
    <cellStyle name="Normal 3 7 3 5" xfId="36429"/>
    <cellStyle name="Normal 3 7 3 5 2" xfId="36430"/>
    <cellStyle name="Normal 3 7 3 5 2 2" xfId="36431"/>
    <cellStyle name="Normal 3 7 3 5 3" xfId="36432"/>
    <cellStyle name="Normal 3 7 3 6" xfId="36433"/>
    <cellStyle name="Normal 3 7 3 6 2" xfId="36434"/>
    <cellStyle name="Normal 3 7 3 7" xfId="36435"/>
    <cellStyle name="Normal 3 7 3 7 2" xfId="36436"/>
    <cellStyle name="Normal 3 7 3 8" xfId="36437"/>
    <cellStyle name="Normal 3 7 3 9" xfId="36438"/>
    <cellStyle name="Normal 3 7 4" xfId="36439"/>
    <cellStyle name="Normal 3 7 4 2" xfId="36440"/>
    <cellStyle name="Normal 3 7 4 2 2" xfId="36441"/>
    <cellStyle name="Normal 3 7 4 2 2 2" xfId="36442"/>
    <cellStyle name="Normal 3 7 4 2 2 2 2" xfId="36443"/>
    <cellStyle name="Normal 3 7 4 2 2 3" xfId="36444"/>
    <cellStyle name="Normal 3 7 4 2 3" xfId="36445"/>
    <cellStyle name="Normal 3 7 4 2 3 2" xfId="36446"/>
    <cellStyle name="Normal 3 7 4 2 4" xfId="36447"/>
    <cellStyle name="Normal 3 7 4 2 5" xfId="36448"/>
    <cellStyle name="Normal 3 7 4 3" xfId="36449"/>
    <cellStyle name="Normal 3 7 4 3 2" xfId="36450"/>
    <cellStyle name="Normal 3 7 4 3 2 2" xfId="36451"/>
    <cellStyle name="Normal 3 7 4 3 3" xfId="36452"/>
    <cellStyle name="Normal 3 7 4 4" xfId="36453"/>
    <cellStyle name="Normal 3 7 4 4 2" xfId="36454"/>
    <cellStyle name="Normal 3 7 4 5" xfId="36455"/>
    <cellStyle name="Normal 3 7 4 6" xfId="36456"/>
    <cellStyle name="Normal 3 7 5" xfId="36457"/>
    <cellStyle name="Normal 3 7 5 2" xfId="36458"/>
    <cellStyle name="Normal 3 7 5 2 2" xfId="36459"/>
    <cellStyle name="Normal 3 7 5 2 2 2" xfId="36460"/>
    <cellStyle name="Normal 3 7 5 2 3" xfId="36461"/>
    <cellStyle name="Normal 3 7 5 3" xfId="36462"/>
    <cellStyle name="Normal 3 7 5 3 2" xfId="36463"/>
    <cellStyle name="Normal 3 7 5 4" xfId="36464"/>
    <cellStyle name="Normal 3 7 5 5" xfId="36465"/>
    <cellStyle name="Normal 3 7 6" xfId="36466"/>
    <cellStyle name="Normal 3 7 6 2" xfId="36467"/>
    <cellStyle name="Normal 3 7 6 2 2" xfId="36468"/>
    <cellStyle name="Normal 3 7 6 2 2 2" xfId="36469"/>
    <cellStyle name="Normal 3 7 6 2 3" xfId="36470"/>
    <cellStyle name="Normal 3 7 6 3" xfId="36471"/>
    <cellStyle name="Normal 3 7 6 3 2" xfId="36472"/>
    <cellStyle name="Normal 3 7 6 4" xfId="36473"/>
    <cellStyle name="Normal 3 7 7" xfId="36474"/>
    <cellStyle name="Normal 3 7 7 2" xfId="36475"/>
    <cellStyle name="Normal 3 7 7 2 2" xfId="36476"/>
    <cellStyle name="Normal 3 7 7 3" xfId="36477"/>
    <cellStyle name="Normal 3 7 8" xfId="36478"/>
    <cellStyle name="Normal 3 7 8 2" xfId="36479"/>
    <cellStyle name="Normal 3 7 9" xfId="36480"/>
    <cellStyle name="Normal 3 7 9 2" xfId="36481"/>
    <cellStyle name="Normal 3 7_T-straight with PEDs adjustor" xfId="36482"/>
    <cellStyle name="Normal 3 8" xfId="36483"/>
    <cellStyle name="Normal 3 8 10" xfId="36484"/>
    <cellStyle name="Normal 3 8 11" xfId="36485"/>
    <cellStyle name="Normal 3 8 2" xfId="36486"/>
    <cellStyle name="Normal 3 8 2 10" xfId="36487"/>
    <cellStyle name="Normal 3 8 2 2" xfId="36488"/>
    <cellStyle name="Normal 3 8 2 2 2" xfId="36489"/>
    <cellStyle name="Normal 3 8 2 2 2 2" xfId="36490"/>
    <cellStyle name="Normal 3 8 2 2 2 2 2" xfId="36491"/>
    <cellStyle name="Normal 3 8 2 2 2 2 2 2" xfId="36492"/>
    <cellStyle name="Normal 3 8 2 2 2 2 2 2 2" xfId="36493"/>
    <cellStyle name="Normal 3 8 2 2 2 2 2 3" xfId="36494"/>
    <cellStyle name="Normal 3 8 2 2 2 2 3" xfId="36495"/>
    <cellStyle name="Normal 3 8 2 2 2 2 3 2" xfId="36496"/>
    <cellStyle name="Normal 3 8 2 2 2 2 4" xfId="36497"/>
    <cellStyle name="Normal 3 8 2 2 2 3" xfId="36498"/>
    <cellStyle name="Normal 3 8 2 2 2 3 2" xfId="36499"/>
    <cellStyle name="Normal 3 8 2 2 2 3 2 2" xfId="36500"/>
    <cellStyle name="Normal 3 8 2 2 2 3 3" xfId="36501"/>
    <cellStyle name="Normal 3 8 2 2 2 4" xfId="36502"/>
    <cellStyle name="Normal 3 8 2 2 2 4 2" xfId="36503"/>
    <cellStyle name="Normal 3 8 2 2 2 5" xfId="36504"/>
    <cellStyle name="Normal 3 8 2 2 3" xfId="36505"/>
    <cellStyle name="Normal 3 8 2 2 3 2" xfId="36506"/>
    <cellStyle name="Normal 3 8 2 2 3 2 2" xfId="36507"/>
    <cellStyle name="Normal 3 8 2 2 3 2 2 2" xfId="36508"/>
    <cellStyle name="Normal 3 8 2 2 3 2 3" xfId="36509"/>
    <cellStyle name="Normal 3 8 2 2 3 3" xfId="36510"/>
    <cellStyle name="Normal 3 8 2 2 3 3 2" xfId="36511"/>
    <cellStyle name="Normal 3 8 2 2 3 4" xfId="36512"/>
    <cellStyle name="Normal 3 8 2 2 4" xfId="36513"/>
    <cellStyle name="Normal 3 8 2 2 4 2" xfId="36514"/>
    <cellStyle name="Normal 3 8 2 2 4 2 2" xfId="36515"/>
    <cellStyle name="Normal 3 8 2 2 4 2 2 2" xfId="36516"/>
    <cellStyle name="Normal 3 8 2 2 4 2 3" xfId="36517"/>
    <cellStyle name="Normal 3 8 2 2 4 3" xfId="36518"/>
    <cellStyle name="Normal 3 8 2 2 4 3 2" xfId="36519"/>
    <cellStyle name="Normal 3 8 2 2 4 4" xfId="36520"/>
    <cellStyle name="Normal 3 8 2 2 5" xfId="36521"/>
    <cellStyle name="Normal 3 8 2 2 5 2" xfId="36522"/>
    <cellStyle name="Normal 3 8 2 2 5 2 2" xfId="36523"/>
    <cellStyle name="Normal 3 8 2 2 5 3" xfId="36524"/>
    <cellStyle name="Normal 3 8 2 2 6" xfId="36525"/>
    <cellStyle name="Normal 3 8 2 2 6 2" xfId="36526"/>
    <cellStyle name="Normal 3 8 2 2 7" xfId="36527"/>
    <cellStyle name="Normal 3 8 2 2 7 2" xfId="36528"/>
    <cellStyle name="Normal 3 8 2 2 8" xfId="36529"/>
    <cellStyle name="Normal 3 8 2 2 9" xfId="36530"/>
    <cellStyle name="Normal 3 8 2 3" xfId="36531"/>
    <cellStyle name="Normal 3 8 2 3 2" xfId="36532"/>
    <cellStyle name="Normal 3 8 2 3 2 2" xfId="36533"/>
    <cellStyle name="Normal 3 8 2 3 2 2 2" xfId="36534"/>
    <cellStyle name="Normal 3 8 2 3 2 2 2 2" xfId="36535"/>
    <cellStyle name="Normal 3 8 2 3 2 2 3" xfId="36536"/>
    <cellStyle name="Normal 3 8 2 3 2 3" xfId="36537"/>
    <cellStyle name="Normal 3 8 2 3 2 3 2" xfId="36538"/>
    <cellStyle name="Normal 3 8 2 3 2 4" xfId="36539"/>
    <cellStyle name="Normal 3 8 2 3 3" xfId="36540"/>
    <cellStyle name="Normal 3 8 2 3 3 2" xfId="36541"/>
    <cellStyle name="Normal 3 8 2 3 3 2 2" xfId="36542"/>
    <cellStyle name="Normal 3 8 2 3 3 3" xfId="36543"/>
    <cellStyle name="Normal 3 8 2 3 4" xfId="36544"/>
    <cellStyle name="Normal 3 8 2 3 4 2" xfId="36545"/>
    <cellStyle name="Normal 3 8 2 3 5" xfId="36546"/>
    <cellStyle name="Normal 3 8 2 4" xfId="36547"/>
    <cellStyle name="Normal 3 8 2 4 2" xfId="36548"/>
    <cellStyle name="Normal 3 8 2 4 2 2" xfId="36549"/>
    <cellStyle name="Normal 3 8 2 4 2 2 2" xfId="36550"/>
    <cellStyle name="Normal 3 8 2 4 2 3" xfId="36551"/>
    <cellStyle name="Normal 3 8 2 4 3" xfId="36552"/>
    <cellStyle name="Normal 3 8 2 4 3 2" xfId="36553"/>
    <cellStyle name="Normal 3 8 2 4 4" xfId="36554"/>
    <cellStyle name="Normal 3 8 2 5" xfId="36555"/>
    <cellStyle name="Normal 3 8 2 5 2" xfId="36556"/>
    <cellStyle name="Normal 3 8 2 5 2 2" xfId="36557"/>
    <cellStyle name="Normal 3 8 2 5 2 2 2" xfId="36558"/>
    <cellStyle name="Normal 3 8 2 5 2 3" xfId="36559"/>
    <cellStyle name="Normal 3 8 2 5 3" xfId="36560"/>
    <cellStyle name="Normal 3 8 2 5 3 2" xfId="36561"/>
    <cellStyle name="Normal 3 8 2 5 4" xfId="36562"/>
    <cellStyle name="Normal 3 8 2 6" xfId="36563"/>
    <cellStyle name="Normal 3 8 2 6 2" xfId="36564"/>
    <cellStyle name="Normal 3 8 2 6 2 2" xfId="36565"/>
    <cellStyle name="Normal 3 8 2 6 3" xfId="36566"/>
    <cellStyle name="Normal 3 8 2 7" xfId="36567"/>
    <cellStyle name="Normal 3 8 2 7 2" xfId="36568"/>
    <cellStyle name="Normal 3 8 2 8" xfId="36569"/>
    <cellStyle name="Normal 3 8 2 8 2" xfId="36570"/>
    <cellStyle name="Normal 3 8 2 9" xfId="36571"/>
    <cellStyle name="Normal 3 8 3" xfId="36572"/>
    <cellStyle name="Normal 3 8 3 2" xfId="36573"/>
    <cellStyle name="Normal 3 8 3 2 2" xfId="36574"/>
    <cellStyle name="Normal 3 8 3 2 2 2" xfId="36575"/>
    <cellStyle name="Normal 3 8 3 2 2 2 2" xfId="36576"/>
    <cellStyle name="Normal 3 8 3 2 2 2 2 2" xfId="36577"/>
    <cellStyle name="Normal 3 8 3 2 2 2 3" xfId="36578"/>
    <cellStyle name="Normal 3 8 3 2 2 3" xfId="36579"/>
    <cellStyle name="Normal 3 8 3 2 2 3 2" xfId="36580"/>
    <cellStyle name="Normal 3 8 3 2 2 4" xfId="36581"/>
    <cellStyle name="Normal 3 8 3 2 3" xfId="36582"/>
    <cellStyle name="Normal 3 8 3 2 3 2" xfId="36583"/>
    <cellStyle name="Normal 3 8 3 2 3 2 2" xfId="36584"/>
    <cellStyle name="Normal 3 8 3 2 3 3" xfId="36585"/>
    <cellStyle name="Normal 3 8 3 2 4" xfId="36586"/>
    <cellStyle name="Normal 3 8 3 2 4 2" xfId="36587"/>
    <cellStyle name="Normal 3 8 3 2 5" xfId="36588"/>
    <cellStyle name="Normal 3 8 3 2 6" xfId="36589"/>
    <cellStyle name="Normal 3 8 3 3" xfId="36590"/>
    <cellStyle name="Normal 3 8 3 3 2" xfId="36591"/>
    <cellStyle name="Normal 3 8 3 3 2 2" xfId="36592"/>
    <cellStyle name="Normal 3 8 3 3 2 2 2" xfId="36593"/>
    <cellStyle name="Normal 3 8 3 3 2 3" xfId="36594"/>
    <cellStyle name="Normal 3 8 3 3 3" xfId="36595"/>
    <cellStyle name="Normal 3 8 3 3 3 2" xfId="36596"/>
    <cellStyle name="Normal 3 8 3 3 4" xfId="36597"/>
    <cellStyle name="Normal 3 8 3 4" xfId="36598"/>
    <cellStyle name="Normal 3 8 3 4 2" xfId="36599"/>
    <cellStyle name="Normal 3 8 3 4 2 2" xfId="36600"/>
    <cellStyle name="Normal 3 8 3 4 2 2 2" xfId="36601"/>
    <cellStyle name="Normal 3 8 3 4 2 3" xfId="36602"/>
    <cellStyle name="Normal 3 8 3 4 3" xfId="36603"/>
    <cellStyle name="Normal 3 8 3 4 3 2" xfId="36604"/>
    <cellStyle name="Normal 3 8 3 4 4" xfId="36605"/>
    <cellStyle name="Normal 3 8 3 5" xfId="36606"/>
    <cellStyle name="Normal 3 8 3 5 2" xfId="36607"/>
    <cellStyle name="Normal 3 8 3 5 2 2" xfId="36608"/>
    <cellStyle name="Normal 3 8 3 5 3" xfId="36609"/>
    <cellStyle name="Normal 3 8 3 6" xfId="36610"/>
    <cellStyle name="Normal 3 8 3 6 2" xfId="36611"/>
    <cellStyle name="Normal 3 8 3 7" xfId="36612"/>
    <cellStyle name="Normal 3 8 3 7 2" xfId="36613"/>
    <cellStyle name="Normal 3 8 3 8" xfId="36614"/>
    <cellStyle name="Normal 3 8 3 9" xfId="36615"/>
    <cellStyle name="Normal 3 8 4" xfId="36616"/>
    <cellStyle name="Normal 3 8 4 2" xfId="36617"/>
    <cellStyle name="Normal 3 8 4 2 2" xfId="36618"/>
    <cellStyle name="Normal 3 8 4 2 2 2" xfId="36619"/>
    <cellStyle name="Normal 3 8 4 2 2 2 2" xfId="36620"/>
    <cellStyle name="Normal 3 8 4 2 2 3" xfId="36621"/>
    <cellStyle name="Normal 3 8 4 2 3" xfId="36622"/>
    <cellStyle name="Normal 3 8 4 2 3 2" xfId="36623"/>
    <cellStyle name="Normal 3 8 4 2 4" xfId="36624"/>
    <cellStyle name="Normal 3 8 4 3" xfId="36625"/>
    <cellStyle name="Normal 3 8 4 3 2" xfId="36626"/>
    <cellStyle name="Normal 3 8 4 3 2 2" xfId="36627"/>
    <cellStyle name="Normal 3 8 4 3 3" xfId="36628"/>
    <cellStyle name="Normal 3 8 4 4" xfId="36629"/>
    <cellStyle name="Normal 3 8 4 4 2" xfId="36630"/>
    <cellStyle name="Normal 3 8 4 5" xfId="36631"/>
    <cellStyle name="Normal 3 8 4 6" xfId="36632"/>
    <cellStyle name="Normal 3 8 5" xfId="36633"/>
    <cellStyle name="Normal 3 8 5 2" xfId="36634"/>
    <cellStyle name="Normal 3 8 5 2 2" xfId="36635"/>
    <cellStyle name="Normal 3 8 5 2 2 2" xfId="36636"/>
    <cellStyle name="Normal 3 8 5 2 3" xfId="36637"/>
    <cellStyle name="Normal 3 8 5 3" xfId="36638"/>
    <cellStyle name="Normal 3 8 5 3 2" xfId="36639"/>
    <cellStyle name="Normal 3 8 5 4" xfId="36640"/>
    <cellStyle name="Normal 3 8 6" xfId="36641"/>
    <cellStyle name="Normal 3 8 6 2" xfId="36642"/>
    <cellStyle name="Normal 3 8 6 2 2" xfId="36643"/>
    <cellStyle name="Normal 3 8 6 2 2 2" xfId="36644"/>
    <cellStyle name="Normal 3 8 6 2 3" xfId="36645"/>
    <cellStyle name="Normal 3 8 6 3" xfId="36646"/>
    <cellStyle name="Normal 3 8 6 3 2" xfId="36647"/>
    <cellStyle name="Normal 3 8 6 4" xfId="36648"/>
    <cellStyle name="Normal 3 8 7" xfId="36649"/>
    <cellStyle name="Normal 3 8 7 2" xfId="36650"/>
    <cellStyle name="Normal 3 8 7 2 2" xfId="36651"/>
    <cellStyle name="Normal 3 8 7 3" xfId="36652"/>
    <cellStyle name="Normal 3 8 8" xfId="36653"/>
    <cellStyle name="Normal 3 8 8 2" xfId="36654"/>
    <cellStyle name="Normal 3 8 9" xfId="36655"/>
    <cellStyle name="Normal 3 8 9 2" xfId="36656"/>
    <cellStyle name="Normal 3 8_T-straight with PEDs adjustor" xfId="36657"/>
    <cellStyle name="Normal 3 9" xfId="36658"/>
    <cellStyle name="Normal 3 9 10" xfId="36659"/>
    <cellStyle name="Normal 3 9 2" xfId="36660"/>
    <cellStyle name="Normal 3 9 2 2" xfId="36661"/>
    <cellStyle name="Normal 3 9 2 2 2" xfId="36662"/>
    <cellStyle name="Normal 3 9 2 2 2 2" xfId="36663"/>
    <cellStyle name="Normal 3 9 2 2 2 2 2" xfId="36664"/>
    <cellStyle name="Normal 3 9 2 2 2 2 2 2" xfId="36665"/>
    <cellStyle name="Normal 3 9 2 2 2 2 2 2 2" xfId="36666"/>
    <cellStyle name="Normal 3 9 2 2 2 2 2 3" xfId="36667"/>
    <cellStyle name="Normal 3 9 2 2 2 2 3" xfId="36668"/>
    <cellStyle name="Normal 3 9 2 2 2 2 3 2" xfId="36669"/>
    <cellStyle name="Normal 3 9 2 2 2 2 4" xfId="36670"/>
    <cellStyle name="Normal 3 9 2 2 2 3" xfId="36671"/>
    <cellStyle name="Normal 3 9 2 2 2 3 2" xfId="36672"/>
    <cellStyle name="Normal 3 9 2 2 2 3 2 2" xfId="36673"/>
    <cellStyle name="Normal 3 9 2 2 2 3 3" xfId="36674"/>
    <cellStyle name="Normal 3 9 2 2 2 4" xfId="36675"/>
    <cellStyle name="Normal 3 9 2 2 2 4 2" xfId="36676"/>
    <cellStyle name="Normal 3 9 2 2 2 5" xfId="36677"/>
    <cellStyle name="Normal 3 9 2 2 3" xfId="36678"/>
    <cellStyle name="Normal 3 9 2 2 3 2" xfId="36679"/>
    <cellStyle name="Normal 3 9 2 2 3 2 2" xfId="36680"/>
    <cellStyle name="Normal 3 9 2 2 3 2 2 2" xfId="36681"/>
    <cellStyle name="Normal 3 9 2 2 3 2 3" xfId="36682"/>
    <cellStyle name="Normal 3 9 2 2 3 3" xfId="36683"/>
    <cellStyle name="Normal 3 9 2 2 3 3 2" xfId="36684"/>
    <cellStyle name="Normal 3 9 2 2 3 4" xfId="36685"/>
    <cellStyle name="Normal 3 9 2 2 4" xfId="36686"/>
    <cellStyle name="Normal 3 9 2 2 4 2" xfId="36687"/>
    <cellStyle name="Normal 3 9 2 2 4 2 2" xfId="36688"/>
    <cellStyle name="Normal 3 9 2 2 4 2 2 2" xfId="36689"/>
    <cellStyle name="Normal 3 9 2 2 4 2 3" xfId="36690"/>
    <cellStyle name="Normal 3 9 2 2 4 3" xfId="36691"/>
    <cellStyle name="Normal 3 9 2 2 4 3 2" xfId="36692"/>
    <cellStyle name="Normal 3 9 2 2 4 4" xfId="36693"/>
    <cellStyle name="Normal 3 9 2 2 5" xfId="36694"/>
    <cellStyle name="Normal 3 9 2 2 5 2" xfId="36695"/>
    <cellStyle name="Normal 3 9 2 2 5 2 2" xfId="36696"/>
    <cellStyle name="Normal 3 9 2 2 5 3" xfId="36697"/>
    <cellStyle name="Normal 3 9 2 2 6" xfId="36698"/>
    <cellStyle name="Normal 3 9 2 2 6 2" xfId="36699"/>
    <cellStyle name="Normal 3 9 2 2 7" xfId="36700"/>
    <cellStyle name="Normal 3 9 2 2 7 2" xfId="36701"/>
    <cellStyle name="Normal 3 9 2 2 8" xfId="36702"/>
    <cellStyle name="Normal 3 9 2 3" xfId="36703"/>
    <cellStyle name="Normal 3 9 2 3 2" xfId="36704"/>
    <cellStyle name="Normal 3 9 2 3 2 2" xfId="36705"/>
    <cellStyle name="Normal 3 9 2 3 2 2 2" xfId="36706"/>
    <cellStyle name="Normal 3 9 2 3 2 2 2 2" xfId="36707"/>
    <cellStyle name="Normal 3 9 2 3 2 2 3" xfId="36708"/>
    <cellStyle name="Normal 3 9 2 3 2 3" xfId="36709"/>
    <cellStyle name="Normal 3 9 2 3 2 3 2" xfId="36710"/>
    <cellStyle name="Normal 3 9 2 3 2 4" xfId="36711"/>
    <cellStyle name="Normal 3 9 2 3 3" xfId="36712"/>
    <cellStyle name="Normal 3 9 2 3 3 2" xfId="36713"/>
    <cellStyle name="Normal 3 9 2 3 3 2 2" xfId="36714"/>
    <cellStyle name="Normal 3 9 2 3 3 3" xfId="36715"/>
    <cellStyle name="Normal 3 9 2 3 4" xfId="36716"/>
    <cellStyle name="Normal 3 9 2 3 4 2" xfId="36717"/>
    <cellStyle name="Normal 3 9 2 3 5" xfId="36718"/>
    <cellStyle name="Normal 3 9 2 4" xfId="36719"/>
    <cellStyle name="Normal 3 9 2 4 2" xfId="36720"/>
    <cellStyle name="Normal 3 9 2 4 2 2" xfId="36721"/>
    <cellStyle name="Normal 3 9 2 4 2 2 2" xfId="36722"/>
    <cellStyle name="Normal 3 9 2 4 2 3" xfId="36723"/>
    <cellStyle name="Normal 3 9 2 4 3" xfId="36724"/>
    <cellStyle name="Normal 3 9 2 4 3 2" xfId="36725"/>
    <cellStyle name="Normal 3 9 2 4 4" xfId="36726"/>
    <cellStyle name="Normal 3 9 2 5" xfId="36727"/>
    <cellStyle name="Normal 3 9 2 5 2" xfId="36728"/>
    <cellStyle name="Normal 3 9 2 5 2 2" xfId="36729"/>
    <cellStyle name="Normal 3 9 2 5 2 2 2" xfId="36730"/>
    <cellStyle name="Normal 3 9 2 5 2 3" xfId="36731"/>
    <cellStyle name="Normal 3 9 2 5 3" xfId="36732"/>
    <cellStyle name="Normal 3 9 2 5 3 2" xfId="36733"/>
    <cellStyle name="Normal 3 9 2 5 4" xfId="36734"/>
    <cellStyle name="Normal 3 9 2 6" xfId="36735"/>
    <cellStyle name="Normal 3 9 2 6 2" xfId="36736"/>
    <cellStyle name="Normal 3 9 2 6 2 2" xfId="36737"/>
    <cellStyle name="Normal 3 9 2 6 3" xfId="36738"/>
    <cellStyle name="Normal 3 9 2 7" xfId="36739"/>
    <cellStyle name="Normal 3 9 2 7 2" xfId="36740"/>
    <cellStyle name="Normal 3 9 2 8" xfId="36741"/>
    <cellStyle name="Normal 3 9 2 8 2" xfId="36742"/>
    <cellStyle name="Normal 3 9 2 9" xfId="36743"/>
    <cellStyle name="Normal 3 9 3" xfId="36744"/>
    <cellStyle name="Normal 3 9 3 2" xfId="36745"/>
    <cellStyle name="Normal 3 9 3 2 2" xfId="36746"/>
    <cellStyle name="Normal 3 9 3 2 2 2" xfId="36747"/>
    <cellStyle name="Normal 3 9 3 2 2 2 2" xfId="36748"/>
    <cellStyle name="Normal 3 9 3 2 2 2 2 2" xfId="36749"/>
    <cellStyle name="Normal 3 9 3 2 2 2 3" xfId="36750"/>
    <cellStyle name="Normal 3 9 3 2 2 3" xfId="36751"/>
    <cellStyle name="Normal 3 9 3 2 2 3 2" xfId="36752"/>
    <cellStyle name="Normal 3 9 3 2 2 4" xfId="36753"/>
    <cellStyle name="Normal 3 9 3 2 3" xfId="36754"/>
    <cellStyle name="Normal 3 9 3 2 3 2" xfId="36755"/>
    <cellStyle name="Normal 3 9 3 2 3 2 2" xfId="36756"/>
    <cellStyle name="Normal 3 9 3 2 3 3" xfId="36757"/>
    <cellStyle name="Normal 3 9 3 2 4" xfId="36758"/>
    <cellStyle name="Normal 3 9 3 2 4 2" xfId="36759"/>
    <cellStyle name="Normal 3 9 3 2 5" xfId="36760"/>
    <cellStyle name="Normal 3 9 3 3" xfId="36761"/>
    <cellStyle name="Normal 3 9 3 3 2" xfId="36762"/>
    <cellStyle name="Normal 3 9 3 3 2 2" xfId="36763"/>
    <cellStyle name="Normal 3 9 3 3 2 2 2" xfId="36764"/>
    <cellStyle name="Normal 3 9 3 3 2 3" xfId="36765"/>
    <cellStyle name="Normal 3 9 3 3 3" xfId="36766"/>
    <cellStyle name="Normal 3 9 3 3 3 2" xfId="36767"/>
    <cellStyle name="Normal 3 9 3 3 4" xfId="36768"/>
    <cellStyle name="Normal 3 9 3 4" xfId="36769"/>
    <cellStyle name="Normal 3 9 3 4 2" xfId="36770"/>
    <cellStyle name="Normal 3 9 3 4 2 2" xfId="36771"/>
    <cellStyle name="Normal 3 9 3 4 2 2 2" xfId="36772"/>
    <cellStyle name="Normal 3 9 3 4 2 3" xfId="36773"/>
    <cellStyle name="Normal 3 9 3 4 3" xfId="36774"/>
    <cellStyle name="Normal 3 9 3 4 3 2" xfId="36775"/>
    <cellStyle name="Normal 3 9 3 4 4" xfId="36776"/>
    <cellStyle name="Normal 3 9 3 5" xfId="36777"/>
    <cellStyle name="Normal 3 9 3 5 2" xfId="36778"/>
    <cellStyle name="Normal 3 9 3 5 2 2" xfId="36779"/>
    <cellStyle name="Normal 3 9 3 5 3" xfId="36780"/>
    <cellStyle name="Normal 3 9 3 6" xfId="36781"/>
    <cellStyle name="Normal 3 9 3 6 2" xfId="36782"/>
    <cellStyle name="Normal 3 9 3 7" xfId="36783"/>
    <cellStyle name="Normal 3 9 3 7 2" xfId="36784"/>
    <cellStyle name="Normal 3 9 3 8" xfId="36785"/>
    <cellStyle name="Normal 3 9 4" xfId="36786"/>
    <cellStyle name="Normal 3 9 4 2" xfId="36787"/>
    <cellStyle name="Normal 3 9 4 2 2" xfId="36788"/>
    <cellStyle name="Normal 3 9 4 2 2 2" xfId="36789"/>
    <cellStyle name="Normal 3 9 4 2 2 2 2" xfId="36790"/>
    <cellStyle name="Normal 3 9 4 2 2 3" xfId="36791"/>
    <cellStyle name="Normal 3 9 4 2 3" xfId="36792"/>
    <cellStyle name="Normal 3 9 4 2 3 2" xfId="36793"/>
    <cellStyle name="Normal 3 9 4 2 4" xfId="36794"/>
    <cellStyle name="Normal 3 9 4 3" xfId="36795"/>
    <cellStyle name="Normal 3 9 4 3 2" xfId="36796"/>
    <cellStyle name="Normal 3 9 4 3 2 2" xfId="36797"/>
    <cellStyle name="Normal 3 9 4 3 3" xfId="36798"/>
    <cellStyle name="Normal 3 9 4 4" xfId="36799"/>
    <cellStyle name="Normal 3 9 4 4 2" xfId="36800"/>
    <cellStyle name="Normal 3 9 4 5" xfId="36801"/>
    <cellStyle name="Normal 3 9 5" xfId="36802"/>
    <cellStyle name="Normal 3 9 5 2" xfId="36803"/>
    <cellStyle name="Normal 3 9 5 2 2" xfId="36804"/>
    <cellStyle name="Normal 3 9 5 2 2 2" xfId="36805"/>
    <cellStyle name="Normal 3 9 5 2 3" xfId="36806"/>
    <cellStyle name="Normal 3 9 5 3" xfId="36807"/>
    <cellStyle name="Normal 3 9 5 3 2" xfId="36808"/>
    <cellStyle name="Normal 3 9 5 4" xfId="36809"/>
    <cellStyle name="Normal 3 9 6" xfId="36810"/>
    <cellStyle name="Normal 3 9 6 2" xfId="36811"/>
    <cellStyle name="Normal 3 9 6 2 2" xfId="36812"/>
    <cellStyle name="Normal 3 9 6 2 2 2" xfId="36813"/>
    <cellStyle name="Normal 3 9 6 2 3" xfId="36814"/>
    <cellStyle name="Normal 3 9 6 3" xfId="36815"/>
    <cellStyle name="Normal 3 9 6 3 2" xfId="36816"/>
    <cellStyle name="Normal 3 9 6 4" xfId="36817"/>
    <cellStyle name="Normal 3 9 7" xfId="36818"/>
    <cellStyle name="Normal 3 9 7 2" xfId="36819"/>
    <cellStyle name="Normal 3 9 7 2 2" xfId="36820"/>
    <cellStyle name="Normal 3 9 7 3" xfId="36821"/>
    <cellStyle name="Normal 3 9 8" xfId="36822"/>
    <cellStyle name="Normal 3 9 8 2" xfId="36823"/>
    <cellStyle name="Normal 3 9 9" xfId="36824"/>
    <cellStyle name="Normal 3 9 9 2" xfId="36825"/>
    <cellStyle name="Normal 3_Sheet1" xfId="36826"/>
    <cellStyle name="Normal 30" xfId="36827"/>
    <cellStyle name="Normal 30 2" xfId="36828"/>
    <cellStyle name="Normal 30 2 2" xfId="36829"/>
    <cellStyle name="Normal 30 3" xfId="36830"/>
    <cellStyle name="Normal 31" xfId="36831"/>
    <cellStyle name="Normal 31 2" xfId="36832"/>
    <cellStyle name="Normal 31 2 2" xfId="36833"/>
    <cellStyle name="Normal 31 3" xfId="36834"/>
    <cellStyle name="Normal 32" xfId="36835"/>
    <cellStyle name="Normal 32 2" xfId="36836"/>
    <cellStyle name="Normal 32 2 2" xfId="36837"/>
    <cellStyle name="Normal 32 3" xfId="36838"/>
    <cellStyle name="Normal 33" xfId="36839"/>
    <cellStyle name="Normal 33 2" xfId="36840"/>
    <cellStyle name="Normal 33 2 2" xfId="36841"/>
    <cellStyle name="Normal 33 3" xfId="36842"/>
    <cellStyle name="Normal 34" xfId="36843"/>
    <cellStyle name="Normal 34 2" xfId="36844"/>
    <cellStyle name="Normal 34 2 2" xfId="36845"/>
    <cellStyle name="Normal 34 3" xfId="36846"/>
    <cellStyle name="Normal 35" xfId="36847"/>
    <cellStyle name="Normal 35 2" xfId="36848"/>
    <cellStyle name="Normal 35 2 2" xfId="36849"/>
    <cellStyle name="Normal 35 3" xfId="36850"/>
    <cellStyle name="Normal 36" xfId="36851"/>
    <cellStyle name="Normal 36 2" xfId="36852"/>
    <cellStyle name="Normal 36 2 2" xfId="36853"/>
    <cellStyle name="Normal 36 3" xfId="36854"/>
    <cellStyle name="Normal 37" xfId="36855"/>
    <cellStyle name="Normal 37 2" xfId="36856"/>
    <cellStyle name="Normal 37 2 2" xfId="36857"/>
    <cellStyle name="Normal 37 3" xfId="36858"/>
    <cellStyle name="Normal 38" xfId="36859"/>
    <cellStyle name="Normal 38 2" xfId="36860"/>
    <cellStyle name="Normal 38 2 2" xfId="36861"/>
    <cellStyle name="Normal 38 3" xfId="36862"/>
    <cellStyle name="Normal 39" xfId="36863"/>
    <cellStyle name="Normal 39 2" xfId="36864"/>
    <cellStyle name="Normal 39 2 2" xfId="36865"/>
    <cellStyle name="Normal 39 3" xfId="36866"/>
    <cellStyle name="Normal 4" xfId="23"/>
    <cellStyle name="Normal 4 2" xfId="42"/>
    <cellStyle name="Normal 4 2 2" xfId="55"/>
    <cellStyle name="Normal 4 2 2 2" xfId="36867"/>
    <cellStyle name="Normal 4 2 2 3" xfId="36868"/>
    <cellStyle name="Normal 4 2 2 4" xfId="36869"/>
    <cellStyle name="Normal 4 2 3" xfId="36870"/>
    <cellStyle name="Normal 4 2 4" xfId="36871"/>
    <cellStyle name="Normal 4 2 5" xfId="36872"/>
    <cellStyle name="Normal 4 3" xfId="34"/>
    <cellStyle name="Normal 4 3 2" xfId="36873"/>
    <cellStyle name="Normal 4 3 2 2" xfId="36874"/>
    <cellStyle name="Normal 4 3 2 2 2" xfId="36875"/>
    <cellStyle name="Normal 4 3 2 2 3" xfId="36876"/>
    <cellStyle name="Normal 4 3 2 3" xfId="36877"/>
    <cellStyle name="Normal 4 3 2_T-straight with PEDs adjustor" xfId="36878"/>
    <cellStyle name="Normal 4 3 3" xfId="36879"/>
    <cellStyle name="Normal 4 3 3 2" xfId="36880"/>
    <cellStyle name="Normal 4 3 3 3" xfId="36881"/>
    <cellStyle name="Normal 4 3 4" xfId="36882"/>
    <cellStyle name="Normal 4 3 5" xfId="36883"/>
    <cellStyle name="Normal 4 3_T-straight with PEDs adjustor" xfId="36884"/>
    <cellStyle name="Normal 4 4" xfId="36885"/>
    <cellStyle name="Normal 4 4 2" xfId="36886"/>
    <cellStyle name="Normal 4 4 2 2" xfId="36887"/>
    <cellStyle name="Normal 4 4 2 2 2" xfId="36888"/>
    <cellStyle name="Normal 4 4 2 2 3" xfId="36889"/>
    <cellStyle name="Normal 4 4 2 3" xfId="36890"/>
    <cellStyle name="Normal 4 4 2_T-straight with PEDs adjustor" xfId="36891"/>
    <cellStyle name="Normal 4 4 3" xfId="36892"/>
    <cellStyle name="Normal 4 4 3 2" xfId="36893"/>
    <cellStyle name="Normal 4 4 3 3" xfId="36894"/>
    <cellStyle name="Normal 4 4 4" xfId="36895"/>
    <cellStyle name="Normal 4 4_T-straight with PEDs adjustor" xfId="36896"/>
    <cellStyle name="Normal 4 5" xfId="36897"/>
    <cellStyle name="Normal 4 5 2" xfId="36898"/>
    <cellStyle name="Normal 4 5 3" xfId="36899"/>
    <cellStyle name="Normal 4 6" xfId="36900"/>
    <cellStyle name="Normal 4 6 2" xfId="36901"/>
    <cellStyle name="Normal 4 6 2 2" xfId="36902"/>
    <cellStyle name="Normal 4 6 2 2 2" xfId="36903"/>
    <cellStyle name="Normal 4 6 2 3" xfId="36904"/>
    <cellStyle name="Normal 4 6 3" xfId="36905"/>
    <cellStyle name="Normal 4 6 3 2" xfId="36906"/>
    <cellStyle name="Normal 4 6 4" xfId="36907"/>
    <cellStyle name="Normal 4 7" xfId="36908"/>
    <cellStyle name="Normal 4 7 2" xfId="36909"/>
    <cellStyle name="Normal 4 8" xfId="36910"/>
    <cellStyle name="Normal 4 8 2" xfId="36911"/>
    <cellStyle name="Normal 4 8 3" xfId="36912"/>
    <cellStyle name="Normal 4 9" xfId="36913"/>
    <cellStyle name="Normal 4_Sheet1" xfId="36914"/>
    <cellStyle name="Normal 40" xfId="36915"/>
    <cellStyle name="Normal 40 2" xfId="36916"/>
    <cellStyle name="Normal 40 2 2" xfId="36917"/>
    <cellStyle name="Normal 40 3" xfId="36918"/>
    <cellStyle name="Normal 41" xfId="36919"/>
    <cellStyle name="Normal 41 2" xfId="36920"/>
    <cellStyle name="Normal 41 2 2" xfId="36921"/>
    <cellStyle name="Normal 41 3" xfId="36922"/>
    <cellStyle name="Normal 42" xfId="36923"/>
    <cellStyle name="Normal 42 2" xfId="36924"/>
    <cellStyle name="Normal 42 2 2" xfId="36925"/>
    <cellStyle name="Normal 42 3" xfId="36926"/>
    <cellStyle name="Normal 42 4" xfId="36927"/>
    <cellStyle name="Normal 42 5" xfId="36928"/>
    <cellStyle name="Normal 43" xfId="36929"/>
    <cellStyle name="Normal 43 2" xfId="36930"/>
    <cellStyle name="Normal 43 2 2" xfId="36931"/>
    <cellStyle name="Normal 43 3" xfId="36932"/>
    <cellStyle name="Normal 44" xfId="36933"/>
    <cellStyle name="Normal 44 2" xfId="36934"/>
    <cellStyle name="Normal 44 2 2" xfId="36935"/>
    <cellStyle name="Normal 44 3" xfId="36936"/>
    <cellStyle name="Normal 45" xfId="36937"/>
    <cellStyle name="Normal 45 2" xfId="36938"/>
    <cellStyle name="Normal 45 2 2" xfId="36939"/>
    <cellStyle name="Normal 45 3" xfId="36940"/>
    <cellStyle name="Normal 46" xfId="36941"/>
    <cellStyle name="Normal 46 2" xfId="36942"/>
    <cellStyle name="Normal 46 2 2" xfId="36943"/>
    <cellStyle name="Normal 46 3" xfId="36944"/>
    <cellStyle name="Normal 47" xfId="36945"/>
    <cellStyle name="Normal 47 2" xfId="36946"/>
    <cellStyle name="Normal 47 2 2" xfId="36947"/>
    <cellStyle name="Normal 47 3" xfId="36948"/>
    <cellStyle name="Normal 48" xfId="36949"/>
    <cellStyle name="Normal 48 2" xfId="36950"/>
    <cellStyle name="Normal 49" xfId="36951"/>
    <cellStyle name="Normal 49 2" xfId="36952"/>
    <cellStyle name="Normal 5" xfId="17"/>
    <cellStyle name="Normal 5 10" xfId="36953"/>
    <cellStyle name="Normal 5 10 2" xfId="36954"/>
    <cellStyle name="Normal 5 10 2 2" xfId="36955"/>
    <cellStyle name="Normal 5 10 2 2 2" xfId="36956"/>
    <cellStyle name="Normal 5 10 2 2 2 2" xfId="36957"/>
    <cellStyle name="Normal 5 10 2 2 2 2 2" xfId="36958"/>
    <cellStyle name="Normal 5 10 2 2 2 3" xfId="36959"/>
    <cellStyle name="Normal 5 10 2 2 3" xfId="36960"/>
    <cellStyle name="Normal 5 10 2 2 3 2" xfId="36961"/>
    <cellStyle name="Normal 5 10 2 2 4" xfId="36962"/>
    <cellStyle name="Normal 5 10 2 3" xfId="36963"/>
    <cellStyle name="Normal 5 10 2 3 2" xfId="36964"/>
    <cellStyle name="Normal 5 10 2 3 2 2" xfId="36965"/>
    <cellStyle name="Normal 5 10 2 3 3" xfId="36966"/>
    <cellStyle name="Normal 5 10 2 4" xfId="36967"/>
    <cellStyle name="Normal 5 10 2 4 2" xfId="36968"/>
    <cellStyle name="Normal 5 10 2 5" xfId="36969"/>
    <cellStyle name="Normal 5 10 3" xfId="36970"/>
    <cellStyle name="Normal 5 10 3 2" xfId="36971"/>
    <cellStyle name="Normal 5 10 3 2 2" xfId="36972"/>
    <cellStyle name="Normal 5 10 3 2 2 2" xfId="36973"/>
    <cellStyle name="Normal 5 10 3 2 3" xfId="36974"/>
    <cellStyle name="Normal 5 10 3 3" xfId="36975"/>
    <cellStyle name="Normal 5 10 3 3 2" xfId="36976"/>
    <cellStyle name="Normal 5 10 3 4" xfId="36977"/>
    <cellStyle name="Normal 5 10 4" xfId="36978"/>
    <cellStyle name="Normal 5 10 4 2" xfId="36979"/>
    <cellStyle name="Normal 5 10 4 2 2" xfId="36980"/>
    <cellStyle name="Normal 5 10 4 3" xfId="36981"/>
    <cellStyle name="Normal 5 10 5" xfId="36982"/>
    <cellStyle name="Normal 5 10 5 2" xfId="36983"/>
    <cellStyle name="Normal 5 10 6" xfId="36984"/>
    <cellStyle name="Normal 5 11" xfId="36985"/>
    <cellStyle name="Normal 5 11 2" xfId="36986"/>
    <cellStyle name="Normal 5 11 3" xfId="36987"/>
    <cellStyle name="Normal 5 12" xfId="36988"/>
    <cellStyle name="Normal 5 12 2" xfId="36989"/>
    <cellStyle name="Normal 5 12 2 2" xfId="36990"/>
    <cellStyle name="Normal 5 12 2 2 2" xfId="36991"/>
    <cellStyle name="Normal 5 12 2 2 2 2" xfId="36992"/>
    <cellStyle name="Normal 5 12 2 2 3" xfId="36993"/>
    <cellStyle name="Normal 5 12 2 3" xfId="36994"/>
    <cellStyle name="Normal 5 12 2 3 2" xfId="36995"/>
    <cellStyle name="Normal 5 12 2 4" xfId="36996"/>
    <cellStyle name="Normal 5 12 3" xfId="36997"/>
    <cellStyle name="Normal 5 12 3 2" xfId="36998"/>
    <cellStyle name="Normal 5 12 3 2 2" xfId="36999"/>
    <cellStyle name="Normal 5 12 3 3" xfId="37000"/>
    <cellStyle name="Normal 5 12 4" xfId="37001"/>
    <cellStyle name="Normal 5 12 4 2" xfId="37002"/>
    <cellStyle name="Normal 5 12 5" xfId="37003"/>
    <cellStyle name="Normal 5 13" xfId="37004"/>
    <cellStyle name="Normal 5 13 2" xfId="37005"/>
    <cellStyle name="Normal 5 13 2 2" xfId="37006"/>
    <cellStyle name="Normal 5 13 2 2 2" xfId="37007"/>
    <cellStyle name="Normal 5 13 2 3" xfId="37008"/>
    <cellStyle name="Normal 5 13 3" xfId="37009"/>
    <cellStyle name="Normal 5 13 3 2" xfId="37010"/>
    <cellStyle name="Normal 5 13 4" xfId="37011"/>
    <cellStyle name="Normal 5 14" xfId="37012"/>
    <cellStyle name="Normal 5 14 2" xfId="37013"/>
    <cellStyle name="Normal 5 15" xfId="37014"/>
    <cellStyle name="Normal 5 15 2" xfId="37015"/>
    <cellStyle name="Normal 5 15 2 2" xfId="37016"/>
    <cellStyle name="Normal 5 15 3" xfId="37017"/>
    <cellStyle name="Normal 5 16" xfId="37018"/>
    <cellStyle name="Normal 5 16 2" xfId="37019"/>
    <cellStyle name="Normal 5 17" xfId="37020"/>
    <cellStyle name="Normal 5 2" xfId="36"/>
    <cellStyle name="Normal 5 2 10" xfId="37021"/>
    <cellStyle name="Normal 5 2 10 2" xfId="37022"/>
    <cellStyle name="Normal 5 2 10 2 2" xfId="37023"/>
    <cellStyle name="Normal 5 2 10 2 2 2" xfId="37024"/>
    <cellStyle name="Normal 5 2 10 2 2 2 2" xfId="37025"/>
    <cellStyle name="Normal 5 2 10 2 2 2 2 2" xfId="37026"/>
    <cellStyle name="Normal 5 2 10 2 2 2 3" xfId="37027"/>
    <cellStyle name="Normal 5 2 10 2 2 3" xfId="37028"/>
    <cellStyle name="Normal 5 2 10 2 2 3 2" xfId="37029"/>
    <cellStyle name="Normal 5 2 10 2 2 4" xfId="37030"/>
    <cellStyle name="Normal 5 2 10 2 3" xfId="37031"/>
    <cellStyle name="Normal 5 2 10 2 3 2" xfId="37032"/>
    <cellStyle name="Normal 5 2 10 2 3 2 2" xfId="37033"/>
    <cellStyle name="Normal 5 2 10 2 3 3" xfId="37034"/>
    <cellStyle name="Normal 5 2 10 2 4" xfId="37035"/>
    <cellStyle name="Normal 5 2 10 2 4 2" xfId="37036"/>
    <cellStyle name="Normal 5 2 10 2 5" xfId="37037"/>
    <cellStyle name="Normal 5 2 10 3" xfId="37038"/>
    <cellStyle name="Normal 5 2 10 3 2" xfId="37039"/>
    <cellStyle name="Normal 5 2 10 3 2 2" xfId="37040"/>
    <cellStyle name="Normal 5 2 10 3 2 2 2" xfId="37041"/>
    <cellStyle name="Normal 5 2 10 3 2 3" xfId="37042"/>
    <cellStyle name="Normal 5 2 10 3 3" xfId="37043"/>
    <cellStyle name="Normal 5 2 10 3 3 2" xfId="37044"/>
    <cellStyle name="Normal 5 2 10 3 4" xfId="37045"/>
    <cellStyle name="Normal 5 2 10 4" xfId="37046"/>
    <cellStyle name="Normal 5 2 10 4 2" xfId="37047"/>
    <cellStyle name="Normal 5 2 10 4 2 2" xfId="37048"/>
    <cellStyle name="Normal 5 2 10 4 2 2 2" xfId="37049"/>
    <cellStyle name="Normal 5 2 10 4 2 3" xfId="37050"/>
    <cellStyle name="Normal 5 2 10 4 3" xfId="37051"/>
    <cellStyle name="Normal 5 2 10 4 3 2" xfId="37052"/>
    <cellStyle name="Normal 5 2 10 4 4" xfId="37053"/>
    <cellStyle name="Normal 5 2 10 5" xfId="37054"/>
    <cellStyle name="Normal 5 2 10 5 2" xfId="37055"/>
    <cellStyle name="Normal 5 2 10 5 2 2" xfId="37056"/>
    <cellStyle name="Normal 5 2 10 5 3" xfId="37057"/>
    <cellStyle name="Normal 5 2 10 6" xfId="37058"/>
    <cellStyle name="Normal 5 2 10 6 2" xfId="37059"/>
    <cellStyle name="Normal 5 2 10 7" xfId="37060"/>
    <cellStyle name="Normal 5 2 10 7 2" xfId="37061"/>
    <cellStyle name="Normal 5 2 10 8" xfId="37062"/>
    <cellStyle name="Normal 5 2 11" xfId="37063"/>
    <cellStyle name="Normal 5 2 11 2" xfId="37064"/>
    <cellStyle name="Normal 5 2 11 2 2" xfId="37065"/>
    <cellStyle name="Normal 5 2 11 2 2 2" xfId="37066"/>
    <cellStyle name="Normal 5 2 11 2 2 2 2" xfId="37067"/>
    <cellStyle name="Normal 5 2 11 2 2 2 2 2" xfId="37068"/>
    <cellStyle name="Normal 5 2 11 2 2 2 3" xfId="37069"/>
    <cellStyle name="Normal 5 2 11 2 2 3" xfId="37070"/>
    <cellStyle name="Normal 5 2 11 2 2 3 2" xfId="37071"/>
    <cellStyle name="Normal 5 2 11 2 2 4" xfId="37072"/>
    <cellStyle name="Normal 5 2 11 2 3" xfId="37073"/>
    <cellStyle name="Normal 5 2 11 2 3 2" xfId="37074"/>
    <cellStyle name="Normal 5 2 11 2 3 2 2" xfId="37075"/>
    <cellStyle name="Normal 5 2 11 2 3 3" xfId="37076"/>
    <cellStyle name="Normal 5 2 11 2 4" xfId="37077"/>
    <cellStyle name="Normal 5 2 11 2 4 2" xfId="37078"/>
    <cellStyle name="Normal 5 2 11 2 5" xfId="37079"/>
    <cellStyle name="Normal 5 2 11 3" xfId="37080"/>
    <cellStyle name="Normal 5 2 11 3 2" xfId="37081"/>
    <cellStyle name="Normal 5 2 11 3 2 2" xfId="37082"/>
    <cellStyle name="Normal 5 2 11 3 2 2 2" xfId="37083"/>
    <cellStyle name="Normal 5 2 11 3 2 3" xfId="37084"/>
    <cellStyle name="Normal 5 2 11 3 3" xfId="37085"/>
    <cellStyle name="Normal 5 2 11 3 3 2" xfId="37086"/>
    <cellStyle name="Normal 5 2 11 3 4" xfId="37087"/>
    <cellStyle name="Normal 5 2 11 4" xfId="37088"/>
    <cellStyle name="Normal 5 2 11 4 2" xfId="37089"/>
    <cellStyle name="Normal 5 2 11 4 2 2" xfId="37090"/>
    <cellStyle name="Normal 5 2 11 4 3" xfId="37091"/>
    <cellStyle name="Normal 5 2 11 5" xfId="37092"/>
    <cellStyle name="Normal 5 2 11 5 2" xfId="37093"/>
    <cellStyle name="Normal 5 2 11 6" xfId="37094"/>
    <cellStyle name="Normal 5 2 12" xfId="37095"/>
    <cellStyle name="Normal 5 2 12 2" xfId="37096"/>
    <cellStyle name="Normal 5 2 12 2 2" xfId="37097"/>
    <cellStyle name="Normal 5 2 12 2 2 2" xfId="37098"/>
    <cellStyle name="Normal 5 2 12 2 2 2 2" xfId="37099"/>
    <cellStyle name="Normal 5 2 12 2 2 2 2 2" xfId="37100"/>
    <cellStyle name="Normal 5 2 12 2 2 2 3" xfId="37101"/>
    <cellStyle name="Normal 5 2 12 2 2 3" xfId="37102"/>
    <cellStyle name="Normal 5 2 12 2 2 3 2" xfId="37103"/>
    <cellStyle name="Normal 5 2 12 2 2 4" xfId="37104"/>
    <cellStyle name="Normal 5 2 12 2 3" xfId="37105"/>
    <cellStyle name="Normal 5 2 12 2 3 2" xfId="37106"/>
    <cellStyle name="Normal 5 2 12 2 3 2 2" xfId="37107"/>
    <cellStyle name="Normal 5 2 12 2 3 3" xfId="37108"/>
    <cellStyle name="Normal 5 2 12 2 4" xfId="37109"/>
    <cellStyle name="Normal 5 2 12 2 4 2" xfId="37110"/>
    <cellStyle name="Normal 5 2 12 2 5" xfId="37111"/>
    <cellStyle name="Normal 5 2 12 3" xfId="37112"/>
    <cellStyle name="Normal 5 2 12 3 2" xfId="37113"/>
    <cellStyle name="Normal 5 2 12 3 2 2" xfId="37114"/>
    <cellStyle name="Normal 5 2 12 3 2 2 2" xfId="37115"/>
    <cellStyle name="Normal 5 2 12 3 2 3" xfId="37116"/>
    <cellStyle name="Normal 5 2 12 3 3" xfId="37117"/>
    <cellStyle name="Normal 5 2 12 3 3 2" xfId="37118"/>
    <cellStyle name="Normal 5 2 12 3 4" xfId="37119"/>
    <cellStyle name="Normal 5 2 12 4" xfId="37120"/>
    <cellStyle name="Normal 5 2 12 4 2" xfId="37121"/>
    <cellStyle name="Normal 5 2 12 4 2 2" xfId="37122"/>
    <cellStyle name="Normal 5 2 12 4 3" xfId="37123"/>
    <cellStyle name="Normal 5 2 12 5" xfId="37124"/>
    <cellStyle name="Normal 5 2 12 5 2" xfId="37125"/>
    <cellStyle name="Normal 5 2 12 6" xfId="37126"/>
    <cellStyle name="Normal 5 2 13" xfId="37127"/>
    <cellStyle name="Normal 5 2 13 2" xfId="37128"/>
    <cellStyle name="Normal 5 2 13 2 2" xfId="37129"/>
    <cellStyle name="Normal 5 2 13 2 2 2" xfId="37130"/>
    <cellStyle name="Normal 5 2 13 2 2 2 2" xfId="37131"/>
    <cellStyle name="Normal 5 2 13 2 2 3" xfId="37132"/>
    <cellStyle name="Normal 5 2 13 2 3" xfId="37133"/>
    <cellStyle name="Normal 5 2 13 2 3 2" xfId="37134"/>
    <cellStyle name="Normal 5 2 13 2 4" xfId="37135"/>
    <cellStyle name="Normal 5 2 13 3" xfId="37136"/>
    <cellStyle name="Normal 5 2 13 3 2" xfId="37137"/>
    <cellStyle name="Normal 5 2 13 3 2 2" xfId="37138"/>
    <cellStyle name="Normal 5 2 13 3 3" xfId="37139"/>
    <cellStyle name="Normal 5 2 13 4" xfId="37140"/>
    <cellStyle name="Normal 5 2 13 4 2" xfId="37141"/>
    <cellStyle name="Normal 5 2 13 5" xfId="37142"/>
    <cellStyle name="Normal 5 2 14" xfId="37143"/>
    <cellStyle name="Normal 5 2 14 2" xfId="37144"/>
    <cellStyle name="Normal 5 2 14 2 2" xfId="37145"/>
    <cellStyle name="Normal 5 2 14 2 2 2" xfId="37146"/>
    <cellStyle name="Normal 5 2 14 2 3" xfId="37147"/>
    <cellStyle name="Normal 5 2 14 3" xfId="37148"/>
    <cellStyle name="Normal 5 2 14 3 2" xfId="37149"/>
    <cellStyle name="Normal 5 2 14 4" xfId="37150"/>
    <cellStyle name="Normal 5 2 15" xfId="37151"/>
    <cellStyle name="Normal 5 2 15 2" xfId="37152"/>
    <cellStyle name="Normal 5 2 15 2 2" xfId="37153"/>
    <cellStyle name="Normal 5 2 15 2 2 2" xfId="37154"/>
    <cellStyle name="Normal 5 2 15 2 3" xfId="37155"/>
    <cellStyle name="Normal 5 2 15 3" xfId="37156"/>
    <cellStyle name="Normal 5 2 15 3 2" xfId="37157"/>
    <cellStyle name="Normal 5 2 15 4" xfId="37158"/>
    <cellStyle name="Normal 5 2 16" xfId="37159"/>
    <cellStyle name="Normal 5 2 16 2" xfId="37160"/>
    <cellStyle name="Normal 5 2 16 2 2" xfId="37161"/>
    <cellStyle name="Normal 5 2 16 2 2 2" xfId="37162"/>
    <cellStyle name="Normal 5 2 16 2 3" xfId="37163"/>
    <cellStyle name="Normal 5 2 16 3" xfId="37164"/>
    <cellStyle name="Normal 5 2 16 3 2" xfId="37165"/>
    <cellStyle name="Normal 5 2 16 4" xfId="37166"/>
    <cellStyle name="Normal 5 2 17" xfId="37167"/>
    <cellStyle name="Normal 5 2 17 2" xfId="37168"/>
    <cellStyle name="Normal 5 2 17 2 2" xfId="37169"/>
    <cellStyle name="Normal 5 2 17 3" xfId="37170"/>
    <cellStyle name="Normal 5 2 18" xfId="37171"/>
    <cellStyle name="Normal 5 2 18 2" xfId="37172"/>
    <cellStyle name="Normal 5 2 19" xfId="37173"/>
    <cellStyle name="Normal 5 2 19 2" xfId="37174"/>
    <cellStyle name="Normal 5 2 2" xfId="51"/>
    <cellStyle name="Normal 5 2 2 10" xfId="37175"/>
    <cellStyle name="Normal 5 2 2 10 2" xfId="37176"/>
    <cellStyle name="Normal 5 2 2 10 2 2" xfId="37177"/>
    <cellStyle name="Normal 5 2 2 10 2 2 2" xfId="37178"/>
    <cellStyle name="Normal 5 2 2 10 2 2 2 2" xfId="37179"/>
    <cellStyle name="Normal 5 2 2 10 2 2 2 2 2" xfId="37180"/>
    <cellStyle name="Normal 5 2 2 10 2 2 2 3" xfId="37181"/>
    <cellStyle name="Normal 5 2 2 10 2 2 3" xfId="37182"/>
    <cellStyle name="Normal 5 2 2 10 2 2 3 2" xfId="37183"/>
    <cellStyle name="Normal 5 2 2 10 2 2 4" xfId="37184"/>
    <cellStyle name="Normal 5 2 2 10 2 3" xfId="37185"/>
    <cellStyle name="Normal 5 2 2 10 2 3 2" xfId="37186"/>
    <cellStyle name="Normal 5 2 2 10 2 3 2 2" xfId="37187"/>
    <cellStyle name="Normal 5 2 2 10 2 3 3" xfId="37188"/>
    <cellStyle name="Normal 5 2 2 10 2 4" xfId="37189"/>
    <cellStyle name="Normal 5 2 2 10 2 4 2" xfId="37190"/>
    <cellStyle name="Normal 5 2 2 10 2 5" xfId="37191"/>
    <cellStyle name="Normal 5 2 2 10 3" xfId="37192"/>
    <cellStyle name="Normal 5 2 2 10 3 2" xfId="37193"/>
    <cellStyle name="Normal 5 2 2 10 3 2 2" xfId="37194"/>
    <cellStyle name="Normal 5 2 2 10 3 2 2 2" xfId="37195"/>
    <cellStyle name="Normal 5 2 2 10 3 2 3" xfId="37196"/>
    <cellStyle name="Normal 5 2 2 10 3 3" xfId="37197"/>
    <cellStyle name="Normal 5 2 2 10 3 3 2" xfId="37198"/>
    <cellStyle name="Normal 5 2 2 10 3 4" xfId="37199"/>
    <cellStyle name="Normal 5 2 2 10 4" xfId="37200"/>
    <cellStyle name="Normal 5 2 2 10 4 2" xfId="37201"/>
    <cellStyle name="Normal 5 2 2 10 4 2 2" xfId="37202"/>
    <cellStyle name="Normal 5 2 2 10 4 3" xfId="37203"/>
    <cellStyle name="Normal 5 2 2 10 5" xfId="37204"/>
    <cellStyle name="Normal 5 2 2 10 5 2" xfId="37205"/>
    <cellStyle name="Normal 5 2 2 10 6" xfId="37206"/>
    <cellStyle name="Normal 5 2 2 11" xfId="37207"/>
    <cellStyle name="Normal 5 2 2 11 2" xfId="37208"/>
    <cellStyle name="Normal 5 2 2 11 2 2" xfId="37209"/>
    <cellStyle name="Normal 5 2 2 11 2 2 2" xfId="37210"/>
    <cellStyle name="Normal 5 2 2 11 2 2 2 2" xfId="37211"/>
    <cellStyle name="Normal 5 2 2 11 2 2 2 2 2" xfId="37212"/>
    <cellStyle name="Normal 5 2 2 11 2 2 2 3" xfId="37213"/>
    <cellStyle name="Normal 5 2 2 11 2 2 3" xfId="37214"/>
    <cellStyle name="Normal 5 2 2 11 2 2 3 2" xfId="37215"/>
    <cellStyle name="Normal 5 2 2 11 2 2 4" xfId="37216"/>
    <cellStyle name="Normal 5 2 2 11 2 3" xfId="37217"/>
    <cellStyle name="Normal 5 2 2 11 2 3 2" xfId="37218"/>
    <cellStyle name="Normal 5 2 2 11 2 3 2 2" xfId="37219"/>
    <cellStyle name="Normal 5 2 2 11 2 3 3" xfId="37220"/>
    <cellStyle name="Normal 5 2 2 11 2 4" xfId="37221"/>
    <cellStyle name="Normal 5 2 2 11 2 4 2" xfId="37222"/>
    <cellStyle name="Normal 5 2 2 11 2 5" xfId="37223"/>
    <cellStyle name="Normal 5 2 2 11 3" xfId="37224"/>
    <cellStyle name="Normal 5 2 2 11 3 2" xfId="37225"/>
    <cellStyle name="Normal 5 2 2 11 3 2 2" xfId="37226"/>
    <cellStyle name="Normal 5 2 2 11 3 2 2 2" xfId="37227"/>
    <cellStyle name="Normal 5 2 2 11 3 2 3" xfId="37228"/>
    <cellStyle name="Normal 5 2 2 11 3 3" xfId="37229"/>
    <cellStyle name="Normal 5 2 2 11 3 3 2" xfId="37230"/>
    <cellStyle name="Normal 5 2 2 11 3 4" xfId="37231"/>
    <cellStyle name="Normal 5 2 2 11 4" xfId="37232"/>
    <cellStyle name="Normal 5 2 2 11 4 2" xfId="37233"/>
    <cellStyle name="Normal 5 2 2 11 4 2 2" xfId="37234"/>
    <cellStyle name="Normal 5 2 2 11 4 3" xfId="37235"/>
    <cellStyle name="Normal 5 2 2 11 5" xfId="37236"/>
    <cellStyle name="Normal 5 2 2 11 5 2" xfId="37237"/>
    <cellStyle name="Normal 5 2 2 11 6" xfId="37238"/>
    <cellStyle name="Normal 5 2 2 12" xfId="37239"/>
    <cellStyle name="Normal 5 2 2 12 2" xfId="37240"/>
    <cellStyle name="Normal 5 2 2 12 2 2" xfId="37241"/>
    <cellStyle name="Normal 5 2 2 12 2 2 2" xfId="37242"/>
    <cellStyle name="Normal 5 2 2 12 2 2 2 2" xfId="37243"/>
    <cellStyle name="Normal 5 2 2 12 2 2 3" xfId="37244"/>
    <cellStyle name="Normal 5 2 2 12 2 3" xfId="37245"/>
    <cellStyle name="Normal 5 2 2 12 2 3 2" xfId="37246"/>
    <cellStyle name="Normal 5 2 2 12 2 4" xfId="37247"/>
    <cellStyle name="Normal 5 2 2 12 3" xfId="37248"/>
    <cellStyle name="Normal 5 2 2 12 3 2" xfId="37249"/>
    <cellStyle name="Normal 5 2 2 12 3 2 2" xfId="37250"/>
    <cellStyle name="Normal 5 2 2 12 3 3" xfId="37251"/>
    <cellStyle name="Normal 5 2 2 12 4" xfId="37252"/>
    <cellStyle name="Normal 5 2 2 12 4 2" xfId="37253"/>
    <cellStyle name="Normal 5 2 2 12 5" xfId="37254"/>
    <cellStyle name="Normal 5 2 2 13" xfId="37255"/>
    <cellStyle name="Normal 5 2 2 13 2" xfId="37256"/>
    <cellStyle name="Normal 5 2 2 13 2 2" xfId="37257"/>
    <cellStyle name="Normal 5 2 2 13 2 2 2" xfId="37258"/>
    <cellStyle name="Normal 5 2 2 13 2 3" xfId="37259"/>
    <cellStyle name="Normal 5 2 2 13 3" xfId="37260"/>
    <cellStyle name="Normal 5 2 2 13 3 2" xfId="37261"/>
    <cellStyle name="Normal 5 2 2 13 4" xfId="37262"/>
    <cellStyle name="Normal 5 2 2 14" xfId="37263"/>
    <cellStyle name="Normal 5 2 2 14 2" xfId="37264"/>
    <cellStyle name="Normal 5 2 2 14 2 2" xfId="37265"/>
    <cellStyle name="Normal 5 2 2 14 2 2 2" xfId="37266"/>
    <cellStyle name="Normal 5 2 2 14 2 3" xfId="37267"/>
    <cellStyle name="Normal 5 2 2 14 3" xfId="37268"/>
    <cellStyle name="Normal 5 2 2 14 3 2" xfId="37269"/>
    <cellStyle name="Normal 5 2 2 14 4" xfId="37270"/>
    <cellStyle name="Normal 5 2 2 15" xfId="37271"/>
    <cellStyle name="Normal 5 2 2 15 2" xfId="37272"/>
    <cellStyle name="Normal 5 2 2 15 2 2" xfId="37273"/>
    <cellStyle name="Normal 5 2 2 15 2 2 2" xfId="37274"/>
    <cellStyle name="Normal 5 2 2 15 2 3" xfId="37275"/>
    <cellStyle name="Normal 5 2 2 15 3" xfId="37276"/>
    <cellStyle name="Normal 5 2 2 15 3 2" xfId="37277"/>
    <cellStyle name="Normal 5 2 2 15 4" xfId="37278"/>
    <cellStyle name="Normal 5 2 2 16" xfId="37279"/>
    <cellStyle name="Normal 5 2 2 16 2" xfId="37280"/>
    <cellStyle name="Normal 5 2 2 16 2 2" xfId="37281"/>
    <cellStyle name="Normal 5 2 2 16 3" xfId="37282"/>
    <cellStyle name="Normal 5 2 2 17" xfId="37283"/>
    <cellStyle name="Normal 5 2 2 17 2" xfId="37284"/>
    <cellStyle name="Normal 5 2 2 18" xfId="37285"/>
    <cellStyle name="Normal 5 2 2 18 2" xfId="37286"/>
    <cellStyle name="Normal 5 2 2 19" xfId="37287"/>
    <cellStyle name="Normal 5 2 2 2" xfId="37288"/>
    <cellStyle name="Normal 5 2 2 2 10" xfId="37289"/>
    <cellStyle name="Normal 5 2 2 2 10 2" xfId="37290"/>
    <cellStyle name="Normal 5 2 2 2 10 2 2" xfId="37291"/>
    <cellStyle name="Normal 5 2 2 2 10 2 2 2" xfId="37292"/>
    <cellStyle name="Normal 5 2 2 2 10 2 2 2 2" xfId="37293"/>
    <cellStyle name="Normal 5 2 2 2 10 2 2 2 2 2" xfId="37294"/>
    <cellStyle name="Normal 5 2 2 2 10 2 2 2 3" xfId="37295"/>
    <cellStyle name="Normal 5 2 2 2 10 2 2 3" xfId="37296"/>
    <cellStyle name="Normal 5 2 2 2 10 2 2 3 2" xfId="37297"/>
    <cellStyle name="Normal 5 2 2 2 10 2 2 4" xfId="37298"/>
    <cellStyle name="Normal 5 2 2 2 10 2 3" xfId="37299"/>
    <cellStyle name="Normal 5 2 2 2 10 2 3 2" xfId="37300"/>
    <cellStyle name="Normal 5 2 2 2 10 2 3 2 2" xfId="37301"/>
    <cellStyle name="Normal 5 2 2 2 10 2 3 3" xfId="37302"/>
    <cellStyle name="Normal 5 2 2 2 10 2 4" xfId="37303"/>
    <cellStyle name="Normal 5 2 2 2 10 2 4 2" xfId="37304"/>
    <cellStyle name="Normal 5 2 2 2 10 2 5" xfId="37305"/>
    <cellStyle name="Normal 5 2 2 2 10 3" xfId="37306"/>
    <cellStyle name="Normal 5 2 2 2 10 3 2" xfId="37307"/>
    <cellStyle name="Normal 5 2 2 2 10 3 2 2" xfId="37308"/>
    <cellStyle name="Normal 5 2 2 2 10 3 2 2 2" xfId="37309"/>
    <cellStyle name="Normal 5 2 2 2 10 3 2 3" xfId="37310"/>
    <cellStyle name="Normal 5 2 2 2 10 3 3" xfId="37311"/>
    <cellStyle name="Normal 5 2 2 2 10 3 3 2" xfId="37312"/>
    <cellStyle name="Normal 5 2 2 2 10 3 4" xfId="37313"/>
    <cellStyle name="Normal 5 2 2 2 10 4" xfId="37314"/>
    <cellStyle name="Normal 5 2 2 2 10 4 2" xfId="37315"/>
    <cellStyle name="Normal 5 2 2 2 10 4 2 2" xfId="37316"/>
    <cellStyle name="Normal 5 2 2 2 10 4 3" xfId="37317"/>
    <cellStyle name="Normal 5 2 2 2 10 5" xfId="37318"/>
    <cellStyle name="Normal 5 2 2 2 10 5 2" xfId="37319"/>
    <cellStyle name="Normal 5 2 2 2 10 6" xfId="37320"/>
    <cellStyle name="Normal 5 2 2 2 11" xfId="37321"/>
    <cellStyle name="Normal 5 2 2 2 11 2" xfId="37322"/>
    <cellStyle name="Normal 5 2 2 2 11 2 2" xfId="37323"/>
    <cellStyle name="Normal 5 2 2 2 11 2 2 2" xfId="37324"/>
    <cellStyle name="Normal 5 2 2 2 11 2 2 2 2" xfId="37325"/>
    <cellStyle name="Normal 5 2 2 2 11 2 2 3" xfId="37326"/>
    <cellStyle name="Normal 5 2 2 2 11 2 3" xfId="37327"/>
    <cellStyle name="Normal 5 2 2 2 11 2 3 2" xfId="37328"/>
    <cellStyle name="Normal 5 2 2 2 11 2 4" xfId="37329"/>
    <cellStyle name="Normal 5 2 2 2 11 3" xfId="37330"/>
    <cellStyle name="Normal 5 2 2 2 11 3 2" xfId="37331"/>
    <cellStyle name="Normal 5 2 2 2 11 3 2 2" xfId="37332"/>
    <cellStyle name="Normal 5 2 2 2 11 3 3" xfId="37333"/>
    <cellStyle name="Normal 5 2 2 2 11 4" xfId="37334"/>
    <cellStyle name="Normal 5 2 2 2 11 4 2" xfId="37335"/>
    <cellStyle name="Normal 5 2 2 2 11 5" xfId="37336"/>
    <cellStyle name="Normal 5 2 2 2 12" xfId="37337"/>
    <cellStyle name="Normal 5 2 2 2 12 2" xfId="37338"/>
    <cellStyle name="Normal 5 2 2 2 12 2 2" xfId="37339"/>
    <cellStyle name="Normal 5 2 2 2 12 2 2 2" xfId="37340"/>
    <cellStyle name="Normal 5 2 2 2 12 2 3" xfId="37341"/>
    <cellStyle name="Normal 5 2 2 2 12 3" xfId="37342"/>
    <cellStyle name="Normal 5 2 2 2 12 3 2" xfId="37343"/>
    <cellStyle name="Normal 5 2 2 2 12 4" xfId="37344"/>
    <cellStyle name="Normal 5 2 2 2 13" xfId="37345"/>
    <cellStyle name="Normal 5 2 2 2 13 2" xfId="37346"/>
    <cellStyle name="Normal 5 2 2 2 13 2 2" xfId="37347"/>
    <cellStyle name="Normal 5 2 2 2 13 2 2 2" xfId="37348"/>
    <cellStyle name="Normal 5 2 2 2 13 2 3" xfId="37349"/>
    <cellStyle name="Normal 5 2 2 2 13 3" xfId="37350"/>
    <cellStyle name="Normal 5 2 2 2 13 3 2" xfId="37351"/>
    <cellStyle name="Normal 5 2 2 2 13 4" xfId="37352"/>
    <cellStyle name="Normal 5 2 2 2 14" xfId="37353"/>
    <cellStyle name="Normal 5 2 2 2 14 2" xfId="37354"/>
    <cellStyle name="Normal 5 2 2 2 14 2 2" xfId="37355"/>
    <cellStyle name="Normal 5 2 2 2 14 2 2 2" xfId="37356"/>
    <cellStyle name="Normal 5 2 2 2 14 2 3" xfId="37357"/>
    <cellStyle name="Normal 5 2 2 2 14 3" xfId="37358"/>
    <cellStyle name="Normal 5 2 2 2 14 3 2" xfId="37359"/>
    <cellStyle name="Normal 5 2 2 2 14 4" xfId="37360"/>
    <cellStyle name="Normal 5 2 2 2 15" xfId="37361"/>
    <cellStyle name="Normal 5 2 2 2 15 2" xfId="37362"/>
    <cellStyle name="Normal 5 2 2 2 15 2 2" xfId="37363"/>
    <cellStyle name="Normal 5 2 2 2 15 3" xfId="37364"/>
    <cellStyle name="Normal 5 2 2 2 16" xfId="37365"/>
    <cellStyle name="Normal 5 2 2 2 16 2" xfId="37366"/>
    <cellStyle name="Normal 5 2 2 2 17" xfId="37367"/>
    <cellStyle name="Normal 5 2 2 2 17 2" xfId="37368"/>
    <cellStyle name="Normal 5 2 2 2 18" xfId="37369"/>
    <cellStyle name="Normal 5 2 2 2 19" xfId="37370"/>
    <cellStyle name="Normal 5 2 2 2 2" xfId="37371"/>
    <cellStyle name="Normal 5 2 2 2 2 10" xfId="37372"/>
    <cellStyle name="Normal 5 2 2 2 2 10 2" xfId="37373"/>
    <cellStyle name="Normal 5 2 2 2 2 10 2 2" xfId="37374"/>
    <cellStyle name="Normal 5 2 2 2 2 10 2 2 2" xfId="37375"/>
    <cellStyle name="Normal 5 2 2 2 2 10 2 3" xfId="37376"/>
    <cellStyle name="Normal 5 2 2 2 2 10 3" xfId="37377"/>
    <cellStyle name="Normal 5 2 2 2 2 10 3 2" xfId="37378"/>
    <cellStyle name="Normal 5 2 2 2 2 10 4" xfId="37379"/>
    <cellStyle name="Normal 5 2 2 2 2 11" xfId="37380"/>
    <cellStyle name="Normal 5 2 2 2 2 11 2" xfId="37381"/>
    <cellStyle name="Normal 5 2 2 2 2 11 2 2" xfId="37382"/>
    <cellStyle name="Normal 5 2 2 2 2 11 2 2 2" xfId="37383"/>
    <cellStyle name="Normal 5 2 2 2 2 11 2 3" xfId="37384"/>
    <cellStyle name="Normal 5 2 2 2 2 11 3" xfId="37385"/>
    <cellStyle name="Normal 5 2 2 2 2 11 3 2" xfId="37386"/>
    <cellStyle name="Normal 5 2 2 2 2 11 4" xfId="37387"/>
    <cellStyle name="Normal 5 2 2 2 2 12" xfId="37388"/>
    <cellStyle name="Normal 5 2 2 2 2 12 2" xfId="37389"/>
    <cellStyle name="Normal 5 2 2 2 2 12 2 2" xfId="37390"/>
    <cellStyle name="Normal 5 2 2 2 2 12 2 2 2" xfId="37391"/>
    <cellStyle name="Normal 5 2 2 2 2 12 2 3" xfId="37392"/>
    <cellStyle name="Normal 5 2 2 2 2 12 3" xfId="37393"/>
    <cellStyle name="Normal 5 2 2 2 2 12 3 2" xfId="37394"/>
    <cellStyle name="Normal 5 2 2 2 2 12 4" xfId="37395"/>
    <cellStyle name="Normal 5 2 2 2 2 13" xfId="37396"/>
    <cellStyle name="Normal 5 2 2 2 2 13 2" xfId="37397"/>
    <cellStyle name="Normal 5 2 2 2 2 13 2 2" xfId="37398"/>
    <cellStyle name="Normal 5 2 2 2 2 13 3" xfId="37399"/>
    <cellStyle name="Normal 5 2 2 2 2 14" xfId="37400"/>
    <cellStyle name="Normal 5 2 2 2 2 14 2" xfId="37401"/>
    <cellStyle name="Normal 5 2 2 2 2 15" xfId="37402"/>
    <cellStyle name="Normal 5 2 2 2 2 15 2" xfId="37403"/>
    <cellStyle name="Normal 5 2 2 2 2 16" xfId="37404"/>
    <cellStyle name="Normal 5 2 2 2 2 17" xfId="37405"/>
    <cellStyle name="Normal 5 2 2 2 2 2" xfId="37406"/>
    <cellStyle name="Normal 5 2 2 2 2 2 10" xfId="37407"/>
    <cellStyle name="Normal 5 2 2 2 2 2 11" xfId="37408"/>
    <cellStyle name="Normal 5 2 2 2 2 2 2" xfId="37409"/>
    <cellStyle name="Normal 5 2 2 2 2 2 2 10" xfId="37410"/>
    <cellStyle name="Normal 5 2 2 2 2 2 2 2" xfId="37411"/>
    <cellStyle name="Normal 5 2 2 2 2 2 2 2 2" xfId="37412"/>
    <cellStyle name="Normal 5 2 2 2 2 2 2 2 2 2" xfId="37413"/>
    <cellStyle name="Normal 5 2 2 2 2 2 2 2 2 2 2" xfId="37414"/>
    <cellStyle name="Normal 5 2 2 2 2 2 2 2 2 2 2 2" xfId="37415"/>
    <cellStyle name="Normal 5 2 2 2 2 2 2 2 2 2 2 2 2" xfId="37416"/>
    <cellStyle name="Normal 5 2 2 2 2 2 2 2 2 2 2 3" xfId="37417"/>
    <cellStyle name="Normal 5 2 2 2 2 2 2 2 2 2 3" xfId="37418"/>
    <cellStyle name="Normal 5 2 2 2 2 2 2 2 2 2 3 2" xfId="37419"/>
    <cellStyle name="Normal 5 2 2 2 2 2 2 2 2 2 4" xfId="37420"/>
    <cellStyle name="Normal 5 2 2 2 2 2 2 2 2 3" xfId="37421"/>
    <cellStyle name="Normal 5 2 2 2 2 2 2 2 2 3 2" xfId="37422"/>
    <cellStyle name="Normal 5 2 2 2 2 2 2 2 2 3 2 2" xfId="37423"/>
    <cellStyle name="Normal 5 2 2 2 2 2 2 2 2 3 3" xfId="37424"/>
    <cellStyle name="Normal 5 2 2 2 2 2 2 2 2 4" xfId="37425"/>
    <cellStyle name="Normal 5 2 2 2 2 2 2 2 2 4 2" xfId="37426"/>
    <cellStyle name="Normal 5 2 2 2 2 2 2 2 2 5" xfId="37427"/>
    <cellStyle name="Normal 5 2 2 2 2 2 2 2 3" xfId="37428"/>
    <cellStyle name="Normal 5 2 2 2 2 2 2 2 3 2" xfId="37429"/>
    <cellStyle name="Normal 5 2 2 2 2 2 2 2 3 2 2" xfId="37430"/>
    <cellStyle name="Normal 5 2 2 2 2 2 2 2 3 2 2 2" xfId="37431"/>
    <cellStyle name="Normal 5 2 2 2 2 2 2 2 3 2 3" xfId="37432"/>
    <cellStyle name="Normal 5 2 2 2 2 2 2 2 3 3" xfId="37433"/>
    <cellStyle name="Normal 5 2 2 2 2 2 2 2 3 3 2" xfId="37434"/>
    <cellStyle name="Normal 5 2 2 2 2 2 2 2 3 4" xfId="37435"/>
    <cellStyle name="Normal 5 2 2 2 2 2 2 2 4" xfId="37436"/>
    <cellStyle name="Normal 5 2 2 2 2 2 2 2 4 2" xfId="37437"/>
    <cellStyle name="Normal 5 2 2 2 2 2 2 2 4 2 2" xfId="37438"/>
    <cellStyle name="Normal 5 2 2 2 2 2 2 2 4 2 2 2" xfId="37439"/>
    <cellStyle name="Normal 5 2 2 2 2 2 2 2 4 2 3" xfId="37440"/>
    <cellStyle name="Normal 5 2 2 2 2 2 2 2 4 3" xfId="37441"/>
    <cellStyle name="Normal 5 2 2 2 2 2 2 2 4 3 2" xfId="37442"/>
    <cellStyle name="Normal 5 2 2 2 2 2 2 2 4 4" xfId="37443"/>
    <cellStyle name="Normal 5 2 2 2 2 2 2 2 5" xfId="37444"/>
    <cellStyle name="Normal 5 2 2 2 2 2 2 2 5 2" xfId="37445"/>
    <cellStyle name="Normal 5 2 2 2 2 2 2 2 5 2 2" xfId="37446"/>
    <cellStyle name="Normal 5 2 2 2 2 2 2 2 5 3" xfId="37447"/>
    <cellStyle name="Normal 5 2 2 2 2 2 2 2 6" xfId="37448"/>
    <cellStyle name="Normal 5 2 2 2 2 2 2 2 6 2" xfId="37449"/>
    <cellStyle name="Normal 5 2 2 2 2 2 2 2 7" xfId="37450"/>
    <cellStyle name="Normal 5 2 2 2 2 2 2 2 7 2" xfId="37451"/>
    <cellStyle name="Normal 5 2 2 2 2 2 2 2 8" xfId="37452"/>
    <cellStyle name="Normal 5 2 2 2 2 2 2 3" xfId="37453"/>
    <cellStyle name="Normal 5 2 2 2 2 2 2 3 2" xfId="37454"/>
    <cellStyle name="Normal 5 2 2 2 2 2 2 3 2 2" xfId="37455"/>
    <cellStyle name="Normal 5 2 2 2 2 2 2 3 2 2 2" xfId="37456"/>
    <cellStyle name="Normal 5 2 2 2 2 2 2 3 2 2 2 2" xfId="37457"/>
    <cellStyle name="Normal 5 2 2 2 2 2 2 3 2 2 3" xfId="37458"/>
    <cellStyle name="Normal 5 2 2 2 2 2 2 3 2 3" xfId="37459"/>
    <cellStyle name="Normal 5 2 2 2 2 2 2 3 2 3 2" xfId="37460"/>
    <cellStyle name="Normal 5 2 2 2 2 2 2 3 2 4" xfId="37461"/>
    <cellStyle name="Normal 5 2 2 2 2 2 2 3 3" xfId="37462"/>
    <cellStyle name="Normal 5 2 2 2 2 2 2 3 3 2" xfId="37463"/>
    <cellStyle name="Normal 5 2 2 2 2 2 2 3 3 2 2" xfId="37464"/>
    <cellStyle name="Normal 5 2 2 2 2 2 2 3 3 3" xfId="37465"/>
    <cellStyle name="Normal 5 2 2 2 2 2 2 3 4" xfId="37466"/>
    <cellStyle name="Normal 5 2 2 2 2 2 2 3 4 2" xfId="37467"/>
    <cellStyle name="Normal 5 2 2 2 2 2 2 3 5" xfId="37468"/>
    <cellStyle name="Normal 5 2 2 2 2 2 2 4" xfId="37469"/>
    <cellStyle name="Normal 5 2 2 2 2 2 2 4 2" xfId="37470"/>
    <cellStyle name="Normal 5 2 2 2 2 2 2 4 2 2" xfId="37471"/>
    <cellStyle name="Normal 5 2 2 2 2 2 2 4 2 2 2" xfId="37472"/>
    <cellStyle name="Normal 5 2 2 2 2 2 2 4 2 3" xfId="37473"/>
    <cellStyle name="Normal 5 2 2 2 2 2 2 4 3" xfId="37474"/>
    <cellStyle name="Normal 5 2 2 2 2 2 2 4 3 2" xfId="37475"/>
    <cellStyle name="Normal 5 2 2 2 2 2 2 4 4" xfId="37476"/>
    <cellStyle name="Normal 5 2 2 2 2 2 2 5" xfId="37477"/>
    <cellStyle name="Normal 5 2 2 2 2 2 2 5 2" xfId="37478"/>
    <cellStyle name="Normal 5 2 2 2 2 2 2 5 2 2" xfId="37479"/>
    <cellStyle name="Normal 5 2 2 2 2 2 2 5 2 2 2" xfId="37480"/>
    <cellStyle name="Normal 5 2 2 2 2 2 2 5 2 3" xfId="37481"/>
    <cellStyle name="Normal 5 2 2 2 2 2 2 5 3" xfId="37482"/>
    <cellStyle name="Normal 5 2 2 2 2 2 2 5 3 2" xfId="37483"/>
    <cellStyle name="Normal 5 2 2 2 2 2 2 5 4" xfId="37484"/>
    <cellStyle name="Normal 5 2 2 2 2 2 2 6" xfId="37485"/>
    <cellStyle name="Normal 5 2 2 2 2 2 2 6 2" xfId="37486"/>
    <cellStyle name="Normal 5 2 2 2 2 2 2 6 2 2" xfId="37487"/>
    <cellStyle name="Normal 5 2 2 2 2 2 2 6 3" xfId="37488"/>
    <cellStyle name="Normal 5 2 2 2 2 2 2 7" xfId="37489"/>
    <cellStyle name="Normal 5 2 2 2 2 2 2 7 2" xfId="37490"/>
    <cellStyle name="Normal 5 2 2 2 2 2 2 8" xfId="37491"/>
    <cellStyle name="Normal 5 2 2 2 2 2 2 8 2" xfId="37492"/>
    <cellStyle name="Normal 5 2 2 2 2 2 2 9" xfId="37493"/>
    <cellStyle name="Normal 5 2 2 2 2 2 3" xfId="37494"/>
    <cellStyle name="Normal 5 2 2 2 2 2 3 2" xfId="37495"/>
    <cellStyle name="Normal 5 2 2 2 2 2 3 2 2" xfId="37496"/>
    <cellStyle name="Normal 5 2 2 2 2 2 3 2 2 2" xfId="37497"/>
    <cellStyle name="Normal 5 2 2 2 2 2 3 2 2 2 2" xfId="37498"/>
    <cellStyle name="Normal 5 2 2 2 2 2 3 2 2 2 2 2" xfId="37499"/>
    <cellStyle name="Normal 5 2 2 2 2 2 3 2 2 2 3" xfId="37500"/>
    <cellStyle name="Normal 5 2 2 2 2 2 3 2 2 3" xfId="37501"/>
    <cellStyle name="Normal 5 2 2 2 2 2 3 2 2 3 2" xfId="37502"/>
    <cellStyle name="Normal 5 2 2 2 2 2 3 2 2 4" xfId="37503"/>
    <cellStyle name="Normal 5 2 2 2 2 2 3 2 3" xfId="37504"/>
    <cellStyle name="Normal 5 2 2 2 2 2 3 2 3 2" xfId="37505"/>
    <cellStyle name="Normal 5 2 2 2 2 2 3 2 3 2 2" xfId="37506"/>
    <cellStyle name="Normal 5 2 2 2 2 2 3 2 3 3" xfId="37507"/>
    <cellStyle name="Normal 5 2 2 2 2 2 3 2 4" xfId="37508"/>
    <cellStyle name="Normal 5 2 2 2 2 2 3 2 4 2" xfId="37509"/>
    <cellStyle name="Normal 5 2 2 2 2 2 3 2 5" xfId="37510"/>
    <cellStyle name="Normal 5 2 2 2 2 2 3 3" xfId="37511"/>
    <cellStyle name="Normal 5 2 2 2 2 2 3 3 2" xfId="37512"/>
    <cellStyle name="Normal 5 2 2 2 2 2 3 3 2 2" xfId="37513"/>
    <cellStyle name="Normal 5 2 2 2 2 2 3 3 2 2 2" xfId="37514"/>
    <cellStyle name="Normal 5 2 2 2 2 2 3 3 2 3" xfId="37515"/>
    <cellStyle name="Normal 5 2 2 2 2 2 3 3 3" xfId="37516"/>
    <cellStyle name="Normal 5 2 2 2 2 2 3 3 3 2" xfId="37517"/>
    <cellStyle name="Normal 5 2 2 2 2 2 3 3 4" xfId="37518"/>
    <cellStyle name="Normal 5 2 2 2 2 2 3 4" xfId="37519"/>
    <cellStyle name="Normal 5 2 2 2 2 2 3 4 2" xfId="37520"/>
    <cellStyle name="Normal 5 2 2 2 2 2 3 4 2 2" xfId="37521"/>
    <cellStyle name="Normal 5 2 2 2 2 2 3 4 2 2 2" xfId="37522"/>
    <cellStyle name="Normal 5 2 2 2 2 2 3 4 2 3" xfId="37523"/>
    <cellStyle name="Normal 5 2 2 2 2 2 3 4 3" xfId="37524"/>
    <cellStyle name="Normal 5 2 2 2 2 2 3 4 3 2" xfId="37525"/>
    <cellStyle name="Normal 5 2 2 2 2 2 3 4 4" xfId="37526"/>
    <cellStyle name="Normal 5 2 2 2 2 2 3 5" xfId="37527"/>
    <cellStyle name="Normal 5 2 2 2 2 2 3 5 2" xfId="37528"/>
    <cellStyle name="Normal 5 2 2 2 2 2 3 5 2 2" xfId="37529"/>
    <cellStyle name="Normal 5 2 2 2 2 2 3 5 3" xfId="37530"/>
    <cellStyle name="Normal 5 2 2 2 2 2 3 6" xfId="37531"/>
    <cellStyle name="Normal 5 2 2 2 2 2 3 6 2" xfId="37532"/>
    <cellStyle name="Normal 5 2 2 2 2 2 3 7" xfId="37533"/>
    <cellStyle name="Normal 5 2 2 2 2 2 3 7 2" xfId="37534"/>
    <cellStyle name="Normal 5 2 2 2 2 2 3 8" xfId="37535"/>
    <cellStyle name="Normal 5 2 2 2 2 2 4" xfId="37536"/>
    <cellStyle name="Normal 5 2 2 2 2 2 4 2" xfId="37537"/>
    <cellStyle name="Normal 5 2 2 2 2 2 4 2 2" xfId="37538"/>
    <cellStyle name="Normal 5 2 2 2 2 2 4 2 2 2" xfId="37539"/>
    <cellStyle name="Normal 5 2 2 2 2 2 4 2 2 2 2" xfId="37540"/>
    <cellStyle name="Normal 5 2 2 2 2 2 4 2 2 3" xfId="37541"/>
    <cellStyle name="Normal 5 2 2 2 2 2 4 2 3" xfId="37542"/>
    <cellStyle name="Normal 5 2 2 2 2 2 4 2 3 2" xfId="37543"/>
    <cellStyle name="Normal 5 2 2 2 2 2 4 2 4" xfId="37544"/>
    <cellStyle name="Normal 5 2 2 2 2 2 4 3" xfId="37545"/>
    <cellStyle name="Normal 5 2 2 2 2 2 4 3 2" xfId="37546"/>
    <cellStyle name="Normal 5 2 2 2 2 2 4 3 2 2" xfId="37547"/>
    <cellStyle name="Normal 5 2 2 2 2 2 4 3 3" xfId="37548"/>
    <cellStyle name="Normal 5 2 2 2 2 2 4 4" xfId="37549"/>
    <cellStyle name="Normal 5 2 2 2 2 2 4 4 2" xfId="37550"/>
    <cellStyle name="Normal 5 2 2 2 2 2 4 5" xfId="37551"/>
    <cellStyle name="Normal 5 2 2 2 2 2 5" xfId="37552"/>
    <cellStyle name="Normal 5 2 2 2 2 2 5 2" xfId="37553"/>
    <cellStyle name="Normal 5 2 2 2 2 2 5 2 2" xfId="37554"/>
    <cellStyle name="Normal 5 2 2 2 2 2 5 2 2 2" xfId="37555"/>
    <cellStyle name="Normal 5 2 2 2 2 2 5 2 3" xfId="37556"/>
    <cellStyle name="Normal 5 2 2 2 2 2 5 3" xfId="37557"/>
    <cellStyle name="Normal 5 2 2 2 2 2 5 3 2" xfId="37558"/>
    <cellStyle name="Normal 5 2 2 2 2 2 5 4" xfId="37559"/>
    <cellStyle name="Normal 5 2 2 2 2 2 6" xfId="37560"/>
    <cellStyle name="Normal 5 2 2 2 2 2 6 2" xfId="37561"/>
    <cellStyle name="Normal 5 2 2 2 2 2 6 2 2" xfId="37562"/>
    <cellStyle name="Normal 5 2 2 2 2 2 6 2 2 2" xfId="37563"/>
    <cellStyle name="Normal 5 2 2 2 2 2 6 2 3" xfId="37564"/>
    <cellStyle name="Normal 5 2 2 2 2 2 6 3" xfId="37565"/>
    <cellStyle name="Normal 5 2 2 2 2 2 6 3 2" xfId="37566"/>
    <cellStyle name="Normal 5 2 2 2 2 2 6 4" xfId="37567"/>
    <cellStyle name="Normal 5 2 2 2 2 2 7" xfId="37568"/>
    <cellStyle name="Normal 5 2 2 2 2 2 7 2" xfId="37569"/>
    <cellStyle name="Normal 5 2 2 2 2 2 7 2 2" xfId="37570"/>
    <cellStyle name="Normal 5 2 2 2 2 2 7 3" xfId="37571"/>
    <cellStyle name="Normal 5 2 2 2 2 2 8" xfId="37572"/>
    <cellStyle name="Normal 5 2 2 2 2 2 8 2" xfId="37573"/>
    <cellStyle name="Normal 5 2 2 2 2 2 9" xfId="37574"/>
    <cellStyle name="Normal 5 2 2 2 2 2 9 2" xfId="37575"/>
    <cellStyle name="Normal 5 2 2 2 2 3" xfId="37576"/>
    <cellStyle name="Normal 5 2 2 2 2 3 10" xfId="37577"/>
    <cellStyle name="Normal 5 2 2 2 2 3 11" xfId="37578"/>
    <cellStyle name="Normal 5 2 2 2 2 3 2" xfId="37579"/>
    <cellStyle name="Normal 5 2 2 2 2 3 2 10" xfId="37580"/>
    <cellStyle name="Normal 5 2 2 2 2 3 2 2" xfId="37581"/>
    <cellStyle name="Normal 5 2 2 2 2 3 2 2 2" xfId="37582"/>
    <cellStyle name="Normal 5 2 2 2 2 3 2 2 2 2" xfId="37583"/>
    <cellStyle name="Normal 5 2 2 2 2 3 2 2 2 2 2" xfId="37584"/>
    <cellStyle name="Normal 5 2 2 2 2 3 2 2 2 2 2 2" xfId="37585"/>
    <cellStyle name="Normal 5 2 2 2 2 3 2 2 2 2 2 2 2" xfId="37586"/>
    <cellStyle name="Normal 5 2 2 2 2 3 2 2 2 2 2 3" xfId="37587"/>
    <cellStyle name="Normal 5 2 2 2 2 3 2 2 2 2 3" xfId="37588"/>
    <cellStyle name="Normal 5 2 2 2 2 3 2 2 2 2 3 2" xfId="37589"/>
    <cellStyle name="Normal 5 2 2 2 2 3 2 2 2 2 4" xfId="37590"/>
    <cellStyle name="Normal 5 2 2 2 2 3 2 2 2 3" xfId="37591"/>
    <cellStyle name="Normal 5 2 2 2 2 3 2 2 2 3 2" xfId="37592"/>
    <cellStyle name="Normal 5 2 2 2 2 3 2 2 2 3 2 2" xfId="37593"/>
    <cellStyle name="Normal 5 2 2 2 2 3 2 2 2 3 3" xfId="37594"/>
    <cellStyle name="Normal 5 2 2 2 2 3 2 2 2 4" xfId="37595"/>
    <cellStyle name="Normal 5 2 2 2 2 3 2 2 2 4 2" xfId="37596"/>
    <cellStyle name="Normal 5 2 2 2 2 3 2 2 2 5" xfId="37597"/>
    <cellStyle name="Normal 5 2 2 2 2 3 2 2 3" xfId="37598"/>
    <cellStyle name="Normal 5 2 2 2 2 3 2 2 3 2" xfId="37599"/>
    <cellStyle name="Normal 5 2 2 2 2 3 2 2 3 2 2" xfId="37600"/>
    <cellStyle name="Normal 5 2 2 2 2 3 2 2 3 2 2 2" xfId="37601"/>
    <cellStyle name="Normal 5 2 2 2 2 3 2 2 3 2 3" xfId="37602"/>
    <cellStyle name="Normal 5 2 2 2 2 3 2 2 3 3" xfId="37603"/>
    <cellStyle name="Normal 5 2 2 2 2 3 2 2 3 3 2" xfId="37604"/>
    <cellStyle name="Normal 5 2 2 2 2 3 2 2 3 4" xfId="37605"/>
    <cellStyle name="Normal 5 2 2 2 2 3 2 2 4" xfId="37606"/>
    <cellStyle name="Normal 5 2 2 2 2 3 2 2 4 2" xfId="37607"/>
    <cellStyle name="Normal 5 2 2 2 2 3 2 2 4 2 2" xfId="37608"/>
    <cellStyle name="Normal 5 2 2 2 2 3 2 2 4 2 2 2" xfId="37609"/>
    <cellStyle name="Normal 5 2 2 2 2 3 2 2 4 2 3" xfId="37610"/>
    <cellStyle name="Normal 5 2 2 2 2 3 2 2 4 3" xfId="37611"/>
    <cellStyle name="Normal 5 2 2 2 2 3 2 2 4 3 2" xfId="37612"/>
    <cellStyle name="Normal 5 2 2 2 2 3 2 2 4 4" xfId="37613"/>
    <cellStyle name="Normal 5 2 2 2 2 3 2 2 5" xfId="37614"/>
    <cellStyle name="Normal 5 2 2 2 2 3 2 2 5 2" xfId="37615"/>
    <cellStyle name="Normal 5 2 2 2 2 3 2 2 5 2 2" xfId="37616"/>
    <cellStyle name="Normal 5 2 2 2 2 3 2 2 5 3" xfId="37617"/>
    <cellStyle name="Normal 5 2 2 2 2 3 2 2 6" xfId="37618"/>
    <cellStyle name="Normal 5 2 2 2 2 3 2 2 6 2" xfId="37619"/>
    <cellStyle name="Normal 5 2 2 2 2 3 2 2 7" xfId="37620"/>
    <cellStyle name="Normal 5 2 2 2 2 3 2 2 7 2" xfId="37621"/>
    <cellStyle name="Normal 5 2 2 2 2 3 2 2 8" xfId="37622"/>
    <cellStyle name="Normal 5 2 2 2 2 3 2 3" xfId="37623"/>
    <cellStyle name="Normal 5 2 2 2 2 3 2 3 2" xfId="37624"/>
    <cellStyle name="Normal 5 2 2 2 2 3 2 3 2 2" xfId="37625"/>
    <cellStyle name="Normal 5 2 2 2 2 3 2 3 2 2 2" xfId="37626"/>
    <cellStyle name="Normal 5 2 2 2 2 3 2 3 2 2 2 2" xfId="37627"/>
    <cellStyle name="Normal 5 2 2 2 2 3 2 3 2 2 3" xfId="37628"/>
    <cellStyle name="Normal 5 2 2 2 2 3 2 3 2 3" xfId="37629"/>
    <cellStyle name="Normal 5 2 2 2 2 3 2 3 2 3 2" xfId="37630"/>
    <cellStyle name="Normal 5 2 2 2 2 3 2 3 2 4" xfId="37631"/>
    <cellStyle name="Normal 5 2 2 2 2 3 2 3 3" xfId="37632"/>
    <cellStyle name="Normal 5 2 2 2 2 3 2 3 3 2" xfId="37633"/>
    <cellStyle name="Normal 5 2 2 2 2 3 2 3 3 2 2" xfId="37634"/>
    <cellStyle name="Normal 5 2 2 2 2 3 2 3 3 3" xfId="37635"/>
    <cellStyle name="Normal 5 2 2 2 2 3 2 3 4" xfId="37636"/>
    <cellStyle name="Normal 5 2 2 2 2 3 2 3 4 2" xfId="37637"/>
    <cellStyle name="Normal 5 2 2 2 2 3 2 3 5" xfId="37638"/>
    <cellStyle name="Normal 5 2 2 2 2 3 2 4" xfId="37639"/>
    <cellStyle name="Normal 5 2 2 2 2 3 2 4 2" xfId="37640"/>
    <cellStyle name="Normal 5 2 2 2 2 3 2 4 2 2" xfId="37641"/>
    <cellStyle name="Normal 5 2 2 2 2 3 2 4 2 2 2" xfId="37642"/>
    <cellStyle name="Normal 5 2 2 2 2 3 2 4 2 3" xfId="37643"/>
    <cellStyle name="Normal 5 2 2 2 2 3 2 4 3" xfId="37644"/>
    <cellStyle name="Normal 5 2 2 2 2 3 2 4 3 2" xfId="37645"/>
    <cellStyle name="Normal 5 2 2 2 2 3 2 4 4" xfId="37646"/>
    <cellStyle name="Normal 5 2 2 2 2 3 2 5" xfId="37647"/>
    <cellStyle name="Normal 5 2 2 2 2 3 2 5 2" xfId="37648"/>
    <cellStyle name="Normal 5 2 2 2 2 3 2 5 2 2" xfId="37649"/>
    <cellStyle name="Normal 5 2 2 2 2 3 2 5 2 2 2" xfId="37650"/>
    <cellStyle name="Normal 5 2 2 2 2 3 2 5 2 3" xfId="37651"/>
    <cellStyle name="Normal 5 2 2 2 2 3 2 5 3" xfId="37652"/>
    <cellStyle name="Normal 5 2 2 2 2 3 2 5 3 2" xfId="37653"/>
    <cellStyle name="Normal 5 2 2 2 2 3 2 5 4" xfId="37654"/>
    <cellStyle name="Normal 5 2 2 2 2 3 2 6" xfId="37655"/>
    <cellStyle name="Normal 5 2 2 2 2 3 2 6 2" xfId="37656"/>
    <cellStyle name="Normal 5 2 2 2 2 3 2 6 2 2" xfId="37657"/>
    <cellStyle name="Normal 5 2 2 2 2 3 2 6 3" xfId="37658"/>
    <cellStyle name="Normal 5 2 2 2 2 3 2 7" xfId="37659"/>
    <cellStyle name="Normal 5 2 2 2 2 3 2 7 2" xfId="37660"/>
    <cellStyle name="Normal 5 2 2 2 2 3 2 8" xfId="37661"/>
    <cellStyle name="Normal 5 2 2 2 2 3 2 8 2" xfId="37662"/>
    <cellStyle name="Normal 5 2 2 2 2 3 2 9" xfId="37663"/>
    <cellStyle name="Normal 5 2 2 2 2 3 3" xfId="37664"/>
    <cellStyle name="Normal 5 2 2 2 2 3 3 2" xfId="37665"/>
    <cellStyle name="Normal 5 2 2 2 2 3 3 2 2" xfId="37666"/>
    <cellStyle name="Normal 5 2 2 2 2 3 3 2 2 2" xfId="37667"/>
    <cellStyle name="Normal 5 2 2 2 2 3 3 2 2 2 2" xfId="37668"/>
    <cellStyle name="Normal 5 2 2 2 2 3 3 2 2 2 2 2" xfId="37669"/>
    <cellStyle name="Normal 5 2 2 2 2 3 3 2 2 2 3" xfId="37670"/>
    <cellStyle name="Normal 5 2 2 2 2 3 3 2 2 3" xfId="37671"/>
    <cellStyle name="Normal 5 2 2 2 2 3 3 2 2 3 2" xfId="37672"/>
    <cellStyle name="Normal 5 2 2 2 2 3 3 2 2 4" xfId="37673"/>
    <cellStyle name="Normal 5 2 2 2 2 3 3 2 3" xfId="37674"/>
    <cellStyle name="Normal 5 2 2 2 2 3 3 2 3 2" xfId="37675"/>
    <cellStyle name="Normal 5 2 2 2 2 3 3 2 3 2 2" xfId="37676"/>
    <cellStyle name="Normal 5 2 2 2 2 3 3 2 3 3" xfId="37677"/>
    <cellStyle name="Normal 5 2 2 2 2 3 3 2 4" xfId="37678"/>
    <cellStyle name="Normal 5 2 2 2 2 3 3 2 4 2" xfId="37679"/>
    <cellStyle name="Normal 5 2 2 2 2 3 3 2 5" xfId="37680"/>
    <cellStyle name="Normal 5 2 2 2 2 3 3 3" xfId="37681"/>
    <cellStyle name="Normal 5 2 2 2 2 3 3 3 2" xfId="37682"/>
    <cellStyle name="Normal 5 2 2 2 2 3 3 3 2 2" xfId="37683"/>
    <cellStyle name="Normal 5 2 2 2 2 3 3 3 2 2 2" xfId="37684"/>
    <cellStyle name="Normal 5 2 2 2 2 3 3 3 2 3" xfId="37685"/>
    <cellStyle name="Normal 5 2 2 2 2 3 3 3 3" xfId="37686"/>
    <cellStyle name="Normal 5 2 2 2 2 3 3 3 3 2" xfId="37687"/>
    <cellStyle name="Normal 5 2 2 2 2 3 3 3 4" xfId="37688"/>
    <cellStyle name="Normal 5 2 2 2 2 3 3 4" xfId="37689"/>
    <cellStyle name="Normal 5 2 2 2 2 3 3 4 2" xfId="37690"/>
    <cellStyle name="Normal 5 2 2 2 2 3 3 4 2 2" xfId="37691"/>
    <cellStyle name="Normal 5 2 2 2 2 3 3 4 2 2 2" xfId="37692"/>
    <cellStyle name="Normal 5 2 2 2 2 3 3 4 2 3" xfId="37693"/>
    <cellStyle name="Normal 5 2 2 2 2 3 3 4 3" xfId="37694"/>
    <cellStyle name="Normal 5 2 2 2 2 3 3 4 3 2" xfId="37695"/>
    <cellStyle name="Normal 5 2 2 2 2 3 3 4 4" xfId="37696"/>
    <cellStyle name="Normal 5 2 2 2 2 3 3 5" xfId="37697"/>
    <cellStyle name="Normal 5 2 2 2 2 3 3 5 2" xfId="37698"/>
    <cellStyle name="Normal 5 2 2 2 2 3 3 5 2 2" xfId="37699"/>
    <cellStyle name="Normal 5 2 2 2 2 3 3 5 3" xfId="37700"/>
    <cellStyle name="Normal 5 2 2 2 2 3 3 6" xfId="37701"/>
    <cellStyle name="Normal 5 2 2 2 2 3 3 6 2" xfId="37702"/>
    <cellStyle name="Normal 5 2 2 2 2 3 3 7" xfId="37703"/>
    <cellStyle name="Normal 5 2 2 2 2 3 3 7 2" xfId="37704"/>
    <cellStyle name="Normal 5 2 2 2 2 3 3 8" xfId="37705"/>
    <cellStyle name="Normal 5 2 2 2 2 3 4" xfId="37706"/>
    <cellStyle name="Normal 5 2 2 2 2 3 4 2" xfId="37707"/>
    <cellStyle name="Normal 5 2 2 2 2 3 4 2 2" xfId="37708"/>
    <cellStyle name="Normal 5 2 2 2 2 3 4 2 2 2" xfId="37709"/>
    <cellStyle name="Normal 5 2 2 2 2 3 4 2 2 2 2" xfId="37710"/>
    <cellStyle name="Normal 5 2 2 2 2 3 4 2 2 3" xfId="37711"/>
    <cellStyle name="Normal 5 2 2 2 2 3 4 2 3" xfId="37712"/>
    <cellStyle name="Normal 5 2 2 2 2 3 4 2 3 2" xfId="37713"/>
    <cellStyle name="Normal 5 2 2 2 2 3 4 2 4" xfId="37714"/>
    <cellStyle name="Normal 5 2 2 2 2 3 4 3" xfId="37715"/>
    <cellStyle name="Normal 5 2 2 2 2 3 4 3 2" xfId="37716"/>
    <cellStyle name="Normal 5 2 2 2 2 3 4 3 2 2" xfId="37717"/>
    <cellStyle name="Normal 5 2 2 2 2 3 4 3 3" xfId="37718"/>
    <cellStyle name="Normal 5 2 2 2 2 3 4 4" xfId="37719"/>
    <cellStyle name="Normal 5 2 2 2 2 3 4 4 2" xfId="37720"/>
    <cellStyle name="Normal 5 2 2 2 2 3 4 5" xfId="37721"/>
    <cellStyle name="Normal 5 2 2 2 2 3 5" xfId="37722"/>
    <cellStyle name="Normal 5 2 2 2 2 3 5 2" xfId="37723"/>
    <cellStyle name="Normal 5 2 2 2 2 3 5 2 2" xfId="37724"/>
    <cellStyle name="Normal 5 2 2 2 2 3 5 2 2 2" xfId="37725"/>
    <cellStyle name="Normal 5 2 2 2 2 3 5 2 3" xfId="37726"/>
    <cellStyle name="Normal 5 2 2 2 2 3 5 3" xfId="37727"/>
    <cellStyle name="Normal 5 2 2 2 2 3 5 3 2" xfId="37728"/>
    <cellStyle name="Normal 5 2 2 2 2 3 5 4" xfId="37729"/>
    <cellStyle name="Normal 5 2 2 2 2 3 6" xfId="37730"/>
    <cellStyle name="Normal 5 2 2 2 2 3 6 2" xfId="37731"/>
    <cellStyle name="Normal 5 2 2 2 2 3 6 2 2" xfId="37732"/>
    <cellStyle name="Normal 5 2 2 2 2 3 6 2 2 2" xfId="37733"/>
    <cellStyle name="Normal 5 2 2 2 2 3 6 2 3" xfId="37734"/>
    <cellStyle name="Normal 5 2 2 2 2 3 6 3" xfId="37735"/>
    <cellStyle name="Normal 5 2 2 2 2 3 6 3 2" xfId="37736"/>
    <cellStyle name="Normal 5 2 2 2 2 3 6 4" xfId="37737"/>
    <cellStyle name="Normal 5 2 2 2 2 3 7" xfId="37738"/>
    <cellStyle name="Normal 5 2 2 2 2 3 7 2" xfId="37739"/>
    <cellStyle name="Normal 5 2 2 2 2 3 7 2 2" xfId="37740"/>
    <cellStyle name="Normal 5 2 2 2 2 3 7 3" xfId="37741"/>
    <cellStyle name="Normal 5 2 2 2 2 3 8" xfId="37742"/>
    <cellStyle name="Normal 5 2 2 2 2 3 8 2" xfId="37743"/>
    <cellStyle name="Normal 5 2 2 2 2 3 9" xfId="37744"/>
    <cellStyle name="Normal 5 2 2 2 2 3 9 2" xfId="37745"/>
    <cellStyle name="Normal 5 2 2 2 2 4" xfId="37746"/>
    <cellStyle name="Normal 5 2 2 2 2 4 10" xfId="37747"/>
    <cellStyle name="Normal 5 2 2 2 2 4 11" xfId="37748"/>
    <cellStyle name="Normal 5 2 2 2 2 4 2" xfId="37749"/>
    <cellStyle name="Normal 5 2 2 2 2 4 2 2" xfId="37750"/>
    <cellStyle name="Normal 5 2 2 2 2 4 2 2 2" xfId="37751"/>
    <cellStyle name="Normal 5 2 2 2 2 4 2 2 2 2" xfId="37752"/>
    <cellStyle name="Normal 5 2 2 2 2 4 2 2 2 2 2" xfId="37753"/>
    <cellStyle name="Normal 5 2 2 2 2 4 2 2 2 2 2 2" xfId="37754"/>
    <cellStyle name="Normal 5 2 2 2 2 4 2 2 2 2 2 2 2" xfId="37755"/>
    <cellStyle name="Normal 5 2 2 2 2 4 2 2 2 2 2 3" xfId="37756"/>
    <cellStyle name="Normal 5 2 2 2 2 4 2 2 2 2 3" xfId="37757"/>
    <cellStyle name="Normal 5 2 2 2 2 4 2 2 2 2 3 2" xfId="37758"/>
    <cellStyle name="Normal 5 2 2 2 2 4 2 2 2 2 4" xfId="37759"/>
    <cellStyle name="Normal 5 2 2 2 2 4 2 2 2 3" xfId="37760"/>
    <cellStyle name="Normal 5 2 2 2 2 4 2 2 2 3 2" xfId="37761"/>
    <cellStyle name="Normal 5 2 2 2 2 4 2 2 2 3 2 2" xfId="37762"/>
    <cellStyle name="Normal 5 2 2 2 2 4 2 2 2 3 3" xfId="37763"/>
    <cellStyle name="Normal 5 2 2 2 2 4 2 2 2 4" xfId="37764"/>
    <cellStyle name="Normal 5 2 2 2 2 4 2 2 2 4 2" xfId="37765"/>
    <cellStyle name="Normal 5 2 2 2 2 4 2 2 2 5" xfId="37766"/>
    <cellStyle name="Normal 5 2 2 2 2 4 2 2 3" xfId="37767"/>
    <cellStyle name="Normal 5 2 2 2 2 4 2 2 3 2" xfId="37768"/>
    <cellStyle name="Normal 5 2 2 2 2 4 2 2 3 2 2" xfId="37769"/>
    <cellStyle name="Normal 5 2 2 2 2 4 2 2 3 2 2 2" xfId="37770"/>
    <cellStyle name="Normal 5 2 2 2 2 4 2 2 3 2 3" xfId="37771"/>
    <cellStyle name="Normal 5 2 2 2 2 4 2 2 3 3" xfId="37772"/>
    <cellStyle name="Normal 5 2 2 2 2 4 2 2 3 3 2" xfId="37773"/>
    <cellStyle name="Normal 5 2 2 2 2 4 2 2 3 4" xfId="37774"/>
    <cellStyle name="Normal 5 2 2 2 2 4 2 2 4" xfId="37775"/>
    <cellStyle name="Normal 5 2 2 2 2 4 2 2 4 2" xfId="37776"/>
    <cellStyle name="Normal 5 2 2 2 2 4 2 2 4 2 2" xfId="37777"/>
    <cellStyle name="Normal 5 2 2 2 2 4 2 2 4 2 2 2" xfId="37778"/>
    <cellStyle name="Normal 5 2 2 2 2 4 2 2 4 2 3" xfId="37779"/>
    <cellStyle name="Normal 5 2 2 2 2 4 2 2 4 3" xfId="37780"/>
    <cellStyle name="Normal 5 2 2 2 2 4 2 2 4 3 2" xfId="37781"/>
    <cellStyle name="Normal 5 2 2 2 2 4 2 2 4 4" xfId="37782"/>
    <cellStyle name="Normal 5 2 2 2 2 4 2 2 5" xfId="37783"/>
    <cellStyle name="Normal 5 2 2 2 2 4 2 2 5 2" xfId="37784"/>
    <cellStyle name="Normal 5 2 2 2 2 4 2 2 5 2 2" xfId="37785"/>
    <cellStyle name="Normal 5 2 2 2 2 4 2 2 5 3" xfId="37786"/>
    <cellStyle name="Normal 5 2 2 2 2 4 2 2 6" xfId="37787"/>
    <cellStyle name="Normal 5 2 2 2 2 4 2 2 6 2" xfId="37788"/>
    <cellStyle name="Normal 5 2 2 2 2 4 2 2 7" xfId="37789"/>
    <cellStyle name="Normal 5 2 2 2 2 4 2 2 7 2" xfId="37790"/>
    <cellStyle name="Normal 5 2 2 2 2 4 2 2 8" xfId="37791"/>
    <cellStyle name="Normal 5 2 2 2 2 4 2 3" xfId="37792"/>
    <cellStyle name="Normal 5 2 2 2 2 4 2 3 2" xfId="37793"/>
    <cellStyle name="Normal 5 2 2 2 2 4 2 3 2 2" xfId="37794"/>
    <cellStyle name="Normal 5 2 2 2 2 4 2 3 2 2 2" xfId="37795"/>
    <cellStyle name="Normal 5 2 2 2 2 4 2 3 2 2 2 2" xfId="37796"/>
    <cellStyle name="Normal 5 2 2 2 2 4 2 3 2 2 3" xfId="37797"/>
    <cellStyle name="Normal 5 2 2 2 2 4 2 3 2 3" xfId="37798"/>
    <cellStyle name="Normal 5 2 2 2 2 4 2 3 2 3 2" xfId="37799"/>
    <cellStyle name="Normal 5 2 2 2 2 4 2 3 2 4" xfId="37800"/>
    <cellStyle name="Normal 5 2 2 2 2 4 2 3 3" xfId="37801"/>
    <cellStyle name="Normal 5 2 2 2 2 4 2 3 3 2" xfId="37802"/>
    <cellStyle name="Normal 5 2 2 2 2 4 2 3 3 2 2" xfId="37803"/>
    <cellStyle name="Normal 5 2 2 2 2 4 2 3 3 3" xfId="37804"/>
    <cellStyle name="Normal 5 2 2 2 2 4 2 3 4" xfId="37805"/>
    <cellStyle name="Normal 5 2 2 2 2 4 2 3 4 2" xfId="37806"/>
    <cellStyle name="Normal 5 2 2 2 2 4 2 3 5" xfId="37807"/>
    <cellStyle name="Normal 5 2 2 2 2 4 2 4" xfId="37808"/>
    <cellStyle name="Normal 5 2 2 2 2 4 2 4 2" xfId="37809"/>
    <cellStyle name="Normal 5 2 2 2 2 4 2 4 2 2" xfId="37810"/>
    <cellStyle name="Normal 5 2 2 2 2 4 2 4 2 2 2" xfId="37811"/>
    <cellStyle name="Normal 5 2 2 2 2 4 2 4 2 3" xfId="37812"/>
    <cellStyle name="Normal 5 2 2 2 2 4 2 4 3" xfId="37813"/>
    <cellStyle name="Normal 5 2 2 2 2 4 2 4 3 2" xfId="37814"/>
    <cellStyle name="Normal 5 2 2 2 2 4 2 4 4" xfId="37815"/>
    <cellStyle name="Normal 5 2 2 2 2 4 2 5" xfId="37816"/>
    <cellStyle name="Normal 5 2 2 2 2 4 2 5 2" xfId="37817"/>
    <cellStyle name="Normal 5 2 2 2 2 4 2 5 2 2" xfId="37818"/>
    <cellStyle name="Normal 5 2 2 2 2 4 2 5 2 2 2" xfId="37819"/>
    <cellStyle name="Normal 5 2 2 2 2 4 2 5 2 3" xfId="37820"/>
    <cellStyle name="Normal 5 2 2 2 2 4 2 5 3" xfId="37821"/>
    <cellStyle name="Normal 5 2 2 2 2 4 2 5 3 2" xfId="37822"/>
    <cellStyle name="Normal 5 2 2 2 2 4 2 5 4" xfId="37823"/>
    <cellStyle name="Normal 5 2 2 2 2 4 2 6" xfId="37824"/>
    <cellStyle name="Normal 5 2 2 2 2 4 2 6 2" xfId="37825"/>
    <cellStyle name="Normal 5 2 2 2 2 4 2 6 2 2" xfId="37826"/>
    <cellStyle name="Normal 5 2 2 2 2 4 2 6 3" xfId="37827"/>
    <cellStyle name="Normal 5 2 2 2 2 4 2 7" xfId="37828"/>
    <cellStyle name="Normal 5 2 2 2 2 4 2 7 2" xfId="37829"/>
    <cellStyle name="Normal 5 2 2 2 2 4 2 8" xfId="37830"/>
    <cellStyle name="Normal 5 2 2 2 2 4 2 8 2" xfId="37831"/>
    <cellStyle name="Normal 5 2 2 2 2 4 2 9" xfId="37832"/>
    <cellStyle name="Normal 5 2 2 2 2 4 3" xfId="37833"/>
    <cellStyle name="Normal 5 2 2 2 2 4 3 2" xfId="37834"/>
    <cellStyle name="Normal 5 2 2 2 2 4 3 2 2" xfId="37835"/>
    <cellStyle name="Normal 5 2 2 2 2 4 3 2 2 2" xfId="37836"/>
    <cellStyle name="Normal 5 2 2 2 2 4 3 2 2 2 2" xfId="37837"/>
    <cellStyle name="Normal 5 2 2 2 2 4 3 2 2 2 2 2" xfId="37838"/>
    <cellStyle name="Normal 5 2 2 2 2 4 3 2 2 2 3" xfId="37839"/>
    <cellStyle name="Normal 5 2 2 2 2 4 3 2 2 3" xfId="37840"/>
    <cellStyle name="Normal 5 2 2 2 2 4 3 2 2 3 2" xfId="37841"/>
    <cellStyle name="Normal 5 2 2 2 2 4 3 2 2 4" xfId="37842"/>
    <cellStyle name="Normal 5 2 2 2 2 4 3 2 3" xfId="37843"/>
    <cellStyle name="Normal 5 2 2 2 2 4 3 2 3 2" xfId="37844"/>
    <cellStyle name="Normal 5 2 2 2 2 4 3 2 3 2 2" xfId="37845"/>
    <cellStyle name="Normal 5 2 2 2 2 4 3 2 3 3" xfId="37846"/>
    <cellStyle name="Normal 5 2 2 2 2 4 3 2 4" xfId="37847"/>
    <cellStyle name="Normal 5 2 2 2 2 4 3 2 4 2" xfId="37848"/>
    <cellStyle name="Normal 5 2 2 2 2 4 3 2 5" xfId="37849"/>
    <cellStyle name="Normal 5 2 2 2 2 4 3 3" xfId="37850"/>
    <cellStyle name="Normal 5 2 2 2 2 4 3 3 2" xfId="37851"/>
    <cellStyle name="Normal 5 2 2 2 2 4 3 3 2 2" xfId="37852"/>
    <cellStyle name="Normal 5 2 2 2 2 4 3 3 2 2 2" xfId="37853"/>
    <cellStyle name="Normal 5 2 2 2 2 4 3 3 2 3" xfId="37854"/>
    <cellStyle name="Normal 5 2 2 2 2 4 3 3 3" xfId="37855"/>
    <cellStyle name="Normal 5 2 2 2 2 4 3 3 3 2" xfId="37856"/>
    <cellStyle name="Normal 5 2 2 2 2 4 3 3 4" xfId="37857"/>
    <cellStyle name="Normal 5 2 2 2 2 4 3 4" xfId="37858"/>
    <cellStyle name="Normal 5 2 2 2 2 4 3 4 2" xfId="37859"/>
    <cellStyle name="Normal 5 2 2 2 2 4 3 4 2 2" xfId="37860"/>
    <cellStyle name="Normal 5 2 2 2 2 4 3 4 2 2 2" xfId="37861"/>
    <cellStyle name="Normal 5 2 2 2 2 4 3 4 2 3" xfId="37862"/>
    <cellStyle name="Normal 5 2 2 2 2 4 3 4 3" xfId="37863"/>
    <cellStyle name="Normal 5 2 2 2 2 4 3 4 3 2" xfId="37864"/>
    <cellStyle name="Normal 5 2 2 2 2 4 3 4 4" xfId="37865"/>
    <cellStyle name="Normal 5 2 2 2 2 4 3 5" xfId="37866"/>
    <cellStyle name="Normal 5 2 2 2 2 4 3 5 2" xfId="37867"/>
    <cellStyle name="Normal 5 2 2 2 2 4 3 5 2 2" xfId="37868"/>
    <cellStyle name="Normal 5 2 2 2 2 4 3 5 3" xfId="37869"/>
    <cellStyle name="Normal 5 2 2 2 2 4 3 6" xfId="37870"/>
    <cellStyle name="Normal 5 2 2 2 2 4 3 6 2" xfId="37871"/>
    <cellStyle name="Normal 5 2 2 2 2 4 3 7" xfId="37872"/>
    <cellStyle name="Normal 5 2 2 2 2 4 3 7 2" xfId="37873"/>
    <cellStyle name="Normal 5 2 2 2 2 4 3 8" xfId="37874"/>
    <cellStyle name="Normal 5 2 2 2 2 4 4" xfId="37875"/>
    <cellStyle name="Normal 5 2 2 2 2 4 4 2" xfId="37876"/>
    <cellStyle name="Normal 5 2 2 2 2 4 4 2 2" xfId="37877"/>
    <cellStyle name="Normal 5 2 2 2 2 4 4 2 2 2" xfId="37878"/>
    <cellStyle name="Normal 5 2 2 2 2 4 4 2 2 2 2" xfId="37879"/>
    <cellStyle name="Normal 5 2 2 2 2 4 4 2 2 3" xfId="37880"/>
    <cellStyle name="Normal 5 2 2 2 2 4 4 2 3" xfId="37881"/>
    <cellStyle name="Normal 5 2 2 2 2 4 4 2 3 2" xfId="37882"/>
    <cellStyle name="Normal 5 2 2 2 2 4 4 2 4" xfId="37883"/>
    <cellStyle name="Normal 5 2 2 2 2 4 4 3" xfId="37884"/>
    <cellStyle name="Normal 5 2 2 2 2 4 4 3 2" xfId="37885"/>
    <cellStyle name="Normal 5 2 2 2 2 4 4 3 2 2" xfId="37886"/>
    <cellStyle name="Normal 5 2 2 2 2 4 4 3 3" xfId="37887"/>
    <cellStyle name="Normal 5 2 2 2 2 4 4 4" xfId="37888"/>
    <cellStyle name="Normal 5 2 2 2 2 4 4 4 2" xfId="37889"/>
    <cellStyle name="Normal 5 2 2 2 2 4 4 5" xfId="37890"/>
    <cellStyle name="Normal 5 2 2 2 2 4 5" xfId="37891"/>
    <cellStyle name="Normal 5 2 2 2 2 4 5 2" xfId="37892"/>
    <cellStyle name="Normal 5 2 2 2 2 4 5 2 2" xfId="37893"/>
    <cellStyle name="Normal 5 2 2 2 2 4 5 2 2 2" xfId="37894"/>
    <cellStyle name="Normal 5 2 2 2 2 4 5 2 3" xfId="37895"/>
    <cellStyle name="Normal 5 2 2 2 2 4 5 3" xfId="37896"/>
    <cellStyle name="Normal 5 2 2 2 2 4 5 3 2" xfId="37897"/>
    <cellStyle name="Normal 5 2 2 2 2 4 5 4" xfId="37898"/>
    <cellStyle name="Normal 5 2 2 2 2 4 6" xfId="37899"/>
    <cellStyle name="Normal 5 2 2 2 2 4 6 2" xfId="37900"/>
    <cellStyle name="Normal 5 2 2 2 2 4 6 2 2" xfId="37901"/>
    <cellStyle name="Normal 5 2 2 2 2 4 6 2 2 2" xfId="37902"/>
    <cellStyle name="Normal 5 2 2 2 2 4 6 2 3" xfId="37903"/>
    <cellStyle name="Normal 5 2 2 2 2 4 6 3" xfId="37904"/>
    <cellStyle name="Normal 5 2 2 2 2 4 6 3 2" xfId="37905"/>
    <cellStyle name="Normal 5 2 2 2 2 4 6 4" xfId="37906"/>
    <cellStyle name="Normal 5 2 2 2 2 4 7" xfId="37907"/>
    <cellStyle name="Normal 5 2 2 2 2 4 7 2" xfId="37908"/>
    <cellStyle name="Normal 5 2 2 2 2 4 7 2 2" xfId="37909"/>
    <cellStyle name="Normal 5 2 2 2 2 4 7 3" xfId="37910"/>
    <cellStyle name="Normal 5 2 2 2 2 4 8" xfId="37911"/>
    <cellStyle name="Normal 5 2 2 2 2 4 8 2" xfId="37912"/>
    <cellStyle name="Normal 5 2 2 2 2 4 9" xfId="37913"/>
    <cellStyle name="Normal 5 2 2 2 2 4 9 2" xfId="37914"/>
    <cellStyle name="Normal 5 2 2 2 2 5" xfId="37915"/>
    <cellStyle name="Normal 5 2 2 2 2 5 2" xfId="37916"/>
    <cellStyle name="Normal 5 2 2 2 2 5 2 2" xfId="37917"/>
    <cellStyle name="Normal 5 2 2 2 2 5 2 2 2" xfId="37918"/>
    <cellStyle name="Normal 5 2 2 2 2 5 2 2 2 2" xfId="37919"/>
    <cellStyle name="Normal 5 2 2 2 2 5 2 2 2 2 2" xfId="37920"/>
    <cellStyle name="Normal 5 2 2 2 2 5 2 2 2 2 2 2" xfId="37921"/>
    <cellStyle name="Normal 5 2 2 2 2 5 2 2 2 2 3" xfId="37922"/>
    <cellStyle name="Normal 5 2 2 2 2 5 2 2 2 3" xfId="37923"/>
    <cellStyle name="Normal 5 2 2 2 2 5 2 2 2 3 2" xfId="37924"/>
    <cellStyle name="Normal 5 2 2 2 2 5 2 2 2 4" xfId="37925"/>
    <cellStyle name="Normal 5 2 2 2 2 5 2 2 3" xfId="37926"/>
    <cellStyle name="Normal 5 2 2 2 2 5 2 2 3 2" xfId="37927"/>
    <cellStyle name="Normal 5 2 2 2 2 5 2 2 3 2 2" xfId="37928"/>
    <cellStyle name="Normal 5 2 2 2 2 5 2 2 3 3" xfId="37929"/>
    <cellStyle name="Normal 5 2 2 2 2 5 2 2 4" xfId="37930"/>
    <cellStyle name="Normal 5 2 2 2 2 5 2 2 4 2" xfId="37931"/>
    <cellStyle name="Normal 5 2 2 2 2 5 2 2 5" xfId="37932"/>
    <cellStyle name="Normal 5 2 2 2 2 5 2 3" xfId="37933"/>
    <cellStyle name="Normal 5 2 2 2 2 5 2 3 2" xfId="37934"/>
    <cellStyle name="Normal 5 2 2 2 2 5 2 3 2 2" xfId="37935"/>
    <cellStyle name="Normal 5 2 2 2 2 5 2 3 2 2 2" xfId="37936"/>
    <cellStyle name="Normal 5 2 2 2 2 5 2 3 2 3" xfId="37937"/>
    <cellStyle name="Normal 5 2 2 2 2 5 2 3 3" xfId="37938"/>
    <cellStyle name="Normal 5 2 2 2 2 5 2 3 3 2" xfId="37939"/>
    <cellStyle name="Normal 5 2 2 2 2 5 2 3 4" xfId="37940"/>
    <cellStyle name="Normal 5 2 2 2 2 5 2 4" xfId="37941"/>
    <cellStyle name="Normal 5 2 2 2 2 5 2 4 2" xfId="37942"/>
    <cellStyle name="Normal 5 2 2 2 2 5 2 4 2 2" xfId="37943"/>
    <cellStyle name="Normal 5 2 2 2 2 5 2 4 2 2 2" xfId="37944"/>
    <cellStyle name="Normal 5 2 2 2 2 5 2 4 2 3" xfId="37945"/>
    <cellStyle name="Normal 5 2 2 2 2 5 2 4 3" xfId="37946"/>
    <cellStyle name="Normal 5 2 2 2 2 5 2 4 3 2" xfId="37947"/>
    <cellStyle name="Normal 5 2 2 2 2 5 2 4 4" xfId="37948"/>
    <cellStyle name="Normal 5 2 2 2 2 5 2 5" xfId="37949"/>
    <cellStyle name="Normal 5 2 2 2 2 5 2 5 2" xfId="37950"/>
    <cellStyle name="Normal 5 2 2 2 2 5 2 5 2 2" xfId="37951"/>
    <cellStyle name="Normal 5 2 2 2 2 5 2 5 3" xfId="37952"/>
    <cellStyle name="Normal 5 2 2 2 2 5 2 6" xfId="37953"/>
    <cellStyle name="Normal 5 2 2 2 2 5 2 6 2" xfId="37954"/>
    <cellStyle name="Normal 5 2 2 2 2 5 2 7" xfId="37955"/>
    <cellStyle name="Normal 5 2 2 2 2 5 2 7 2" xfId="37956"/>
    <cellStyle name="Normal 5 2 2 2 2 5 2 8" xfId="37957"/>
    <cellStyle name="Normal 5 2 2 2 2 5 3" xfId="37958"/>
    <cellStyle name="Normal 5 2 2 2 2 5 3 2" xfId="37959"/>
    <cellStyle name="Normal 5 2 2 2 2 5 3 2 2" xfId="37960"/>
    <cellStyle name="Normal 5 2 2 2 2 5 3 2 2 2" xfId="37961"/>
    <cellStyle name="Normal 5 2 2 2 2 5 3 2 2 2 2" xfId="37962"/>
    <cellStyle name="Normal 5 2 2 2 2 5 3 2 2 3" xfId="37963"/>
    <cellStyle name="Normal 5 2 2 2 2 5 3 2 3" xfId="37964"/>
    <cellStyle name="Normal 5 2 2 2 2 5 3 2 3 2" xfId="37965"/>
    <cellStyle name="Normal 5 2 2 2 2 5 3 2 4" xfId="37966"/>
    <cellStyle name="Normal 5 2 2 2 2 5 3 3" xfId="37967"/>
    <cellStyle name="Normal 5 2 2 2 2 5 3 3 2" xfId="37968"/>
    <cellStyle name="Normal 5 2 2 2 2 5 3 3 2 2" xfId="37969"/>
    <cellStyle name="Normal 5 2 2 2 2 5 3 3 3" xfId="37970"/>
    <cellStyle name="Normal 5 2 2 2 2 5 3 4" xfId="37971"/>
    <cellStyle name="Normal 5 2 2 2 2 5 3 4 2" xfId="37972"/>
    <cellStyle name="Normal 5 2 2 2 2 5 3 5" xfId="37973"/>
    <cellStyle name="Normal 5 2 2 2 2 5 4" xfId="37974"/>
    <cellStyle name="Normal 5 2 2 2 2 5 4 2" xfId="37975"/>
    <cellStyle name="Normal 5 2 2 2 2 5 4 2 2" xfId="37976"/>
    <cellStyle name="Normal 5 2 2 2 2 5 4 2 2 2" xfId="37977"/>
    <cellStyle name="Normal 5 2 2 2 2 5 4 2 3" xfId="37978"/>
    <cellStyle name="Normal 5 2 2 2 2 5 4 3" xfId="37979"/>
    <cellStyle name="Normal 5 2 2 2 2 5 4 3 2" xfId="37980"/>
    <cellStyle name="Normal 5 2 2 2 2 5 4 4" xfId="37981"/>
    <cellStyle name="Normal 5 2 2 2 2 5 5" xfId="37982"/>
    <cellStyle name="Normal 5 2 2 2 2 5 5 2" xfId="37983"/>
    <cellStyle name="Normal 5 2 2 2 2 5 5 2 2" xfId="37984"/>
    <cellStyle name="Normal 5 2 2 2 2 5 5 2 2 2" xfId="37985"/>
    <cellStyle name="Normal 5 2 2 2 2 5 5 2 3" xfId="37986"/>
    <cellStyle name="Normal 5 2 2 2 2 5 5 3" xfId="37987"/>
    <cellStyle name="Normal 5 2 2 2 2 5 5 3 2" xfId="37988"/>
    <cellStyle name="Normal 5 2 2 2 2 5 5 4" xfId="37989"/>
    <cellStyle name="Normal 5 2 2 2 2 5 6" xfId="37990"/>
    <cellStyle name="Normal 5 2 2 2 2 5 6 2" xfId="37991"/>
    <cellStyle name="Normal 5 2 2 2 2 5 6 2 2" xfId="37992"/>
    <cellStyle name="Normal 5 2 2 2 2 5 6 3" xfId="37993"/>
    <cellStyle name="Normal 5 2 2 2 2 5 7" xfId="37994"/>
    <cellStyle name="Normal 5 2 2 2 2 5 7 2" xfId="37995"/>
    <cellStyle name="Normal 5 2 2 2 2 5 8" xfId="37996"/>
    <cellStyle name="Normal 5 2 2 2 2 5 8 2" xfId="37997"/>
    <cellStyle name="Normal 5 2 2 2 2 5 9" xfId="37998"/>
    <cellStyle name="Normal 5 2 2 2 2 6" xfId="37999"/>
    <cellStyle name="Normal 5 2 2 2 2 6 2" xfId="38000"/>
    <cellStyle name="Normal 5 2 2 2 2 6 2 2" xfId="38001"/>
    <cellStyle name="Normal 5 2 2 2 2 6 2 2 2" xfId="38002"/>
    <cellStyle name="Normal 5 2 2 2 2 6 2 2 2 2" xfId="38003"/>
    <cellStyle name="Normal 5 2 2 2 2 6 2 2 2 2 2" xfId="38004"/>
    <cellStyle name="Normal 5 2 2 2 2 6 2 2 2 3" xfId="38005"/>
    <cellStyle name="Normal 5 2 2 2 2 6 2 2 3" xfId="38006"/>
    <cellStyle name="Normal 5 2 2 2 2 6 2 2 3 2" xfId="38007"/>
    <cellStyle name="Normal 5 2 2 2 2 6 2 2 4" xfId="38008"/>
    <cellStyle name="Normal 5 2 2 2 2 6 2 3" xfId="38009"/>
    <cellStyle name="Normal 5 2 2 2 2 6 2 3 2" xfId="38010"/>
    <cellStyle name="Normal 5 2 2 2 2 6 2 3 2 2" xfId="38011"/>
    <cellStyle name="Normal 5 2 2 2 2 6 2 3 3" xfId="38012"/>
    <cellStyle name="Normal 5 2 2 2 2 6 2 4" xfId="38013"/>
    <cellStyle name="Normal 5 2 2 2 2 6 2 4 2" xfId="38014"/>
    <cellStyle name="Normal 5 2 2 2 2 6 2 5" xfId="38015"/>
    <cellStyle name="Normal 5 2 2 2 2 6 3" xfId="38016"/>
    <cellStyle name="Normal 5 2 2 2 2 6 3 2" xfId="38017"/>
    <cellStyle name="Normal 5 2 2 2 2 6 3 2 2" xfId="38018"/>
    <cellStyle name="Normal 5 2 2 2 2 6 3 2 2 2" xfId="38019"/>
    <cellStyle name="Normal 5 2 2 2 2 6 3 2 3" xfId="38020"/>
    <cellStyle name="Normal 5 2 2 2 2 6 3 3" xfId="38021"/>
    <cellStyle name="Normal 5 2 2 2 2 6 3 3 2" xfId="38022"/>
    <cellStyle name="Normal 5 2 2 2 2 6 3 4" xfId="38023"/>
    <cellStyle name="Normal 5 2 2 2 2 6 4" xfId="38024"/>
    <cellStyle name="Normal 5 2 2 2 2 6 4 2" xfId="38025"/>
    <cellStyle name="Normal 5 2 2 2 2 6 4 2 2" xfId="38026"/>
    <cellStyle name="Normal 5 2 2 2 2 6 4 2 2 2" xfId="38027"/>
    <cellStyle name="Normal 5 2 2 2 2 6 4 2 3" xfId="38028"/>
    <cellStyle name="Normal 5 2 2 2 2 6 4 3" xfId="38029"/>
    <cellStyle name="Normal 5 2 2 2 2 6 4 3 2" xfId="38030"/>
    <cellStyle name="Normal 5 2 2 2 2 6 4 4" xfId="38031"/>
    <cellStyle name="Normal 5 2 2 2 2 6 5" xfId="38032"/>
    <cellStyle name="Normal 5 2 2 2 2 6 5 2" xfId="38033"/>
    <cellStyle name="Normal 5 2 2 2 2 6 5 2 2" xfId="38034"/>
    <cellStyle name="Normal 5 2 2 2 2 6 5 3" xfId="38035"/>
    <cellStyle name="Normal 5 2 2 2 2 6 6" xfId="38036"/>
    <cellStyle name="Normal 5 2 2 2 2 6 6 2" xfId="38037"/>
    <cellStyle name="Normal 5 2 2 2 2 6 7" xfId="38038"/>
    <cellStyle name="Normal 5 2 2 2 2 6 7 2" xfId="38039"/>
    <cellStyle name="Normal 5 2 2 2 2 6 8" xfId="38040"/>
    <cellStyle name="Normal 5 2 2 2 2 7" xfId="38041"/>
    <cellStyle name="Normal 5 2 2 2 2 7 2" xfId="38042"/>
    <cellStyle name="Normal 5 2 2 2 2 7 2 2" xfId="38043"/>
    <cellStyle name="Normal 5 2 2 2 2 7 2 2 2" xfId="38044"/>
    <cellStyle name="Normal 5 2 2 2 2 7 2 2 2 2" xfId="38045"/>
    <cellStyle name="Normal 5 2 2 2 2 7 2 2 2 2 2" xfId="38046"/>
    <cellStyle name="Normal 5 2 2 2 2 7 2 2 2 3" xfId="38047"/>
    <cellStyle name="Normal 5 2 2 2 2 7 2 2 3" xfId="38048"/>
    <cellStyle name="Normal 5 2 2 2 2 7 2 2 3 2" xfId="38049"/>
    <cellStyle name="Normal 5 2 2 2 2 7 2 2 4" xfId="38050"/>
    <cellStyle name="Normal 5 2 2 2 2 7 2 3" xfId="38051"/>
    <cellStyle name="Normal 5 2 2 2 2 7 2 3 2" xfId="38052"/>
    <cellStyle name="Normal 5 2 2 2 2 7 2 3 2 2" xfId="38053"/>
    <cellStyle name="Normal 5 2 2 2 2 7 2 3 3" xfId="38054"/>
    <cellStyle name="Normal 5 2 2 2 2 7 2 4" xfId="38055"/>
    <cellStyle name="Normal 5 2 2 2 2 7 2 4 2" xfId="38056"/>
    <cellStyle name="Normal 5 2 2 2 2 7 2 5" xfId="38057"/>
    <cellStyle name="Normal 5 2 2 2 2 7 3" xfId="38058"/>
    <cellStyle name="Normal 5 2 2 2 2 7 3 2" xfId="38059"/>
    <cellStyle name="Normal 5 2 2 2 2 7 3 2 2" xfId="38060"/>
    <cellStyle name="Normal 5 2 2 2 2 7 3 2 2 2" xfId="38061"/>
    <cellStyle name="Normal 5 2 2 2 2 7 3 2 3" xfId="38062"/>
    <cellStyle name="Normal 5 2 2 2 2 7 3 3" xfId="38063"/>
    <cellStyle name="Normal 5 2 2 2 2 7 3 3 2" xfId="38064"/>
    <cellStyle name="Normal 5 2 2 2 2 7 3 4" xfId="38065"/>
    <cellStyle name="Normal 5 2 2 2 2 7 4" xfId="38066"/>
    <cellStyle name="Normal 5 2 2 2 2 7 4 2" xfId="38067"/>
    <cellStyle name="Normal 5 2 2 2 2 7 4 2 2" xfId="38068"/>
    <cellStyle name="Normal 5 2 2 2 2 7 4 3" xfId="38069"/>
    <cellStyle name="Normal 5 2 2 2 2 7 5" xfId="38070"/>
    <cellStyle name="Normal 5 2 2 2 2 7 5 2" xfId="38071"/>
    <cellStyle name="Normal 5 2 2 2 2 7 6" xfId="38072"/>
    <cellStyle name="Normal 5 2 2 2 2 8" xfId="38073"/>
    <cellStyle name="Normal 5 2 2 2 2 8 2" xfId="38074"/>
    <cellStyle name="Normal 5 2 2 2 2 8 2 2" xfId="38075"/>
    <cellStyle name="Normal 5 2 2 2 2 8 2 2 2" xfId="38076"/>
    <cellStyle name="Normal 5 2 2 2 2 8 2 2 2 2" xfId="38077"/>
    <cellStyle name="Normal 5 2 2 2 2 8 2 2 2 2 2" xfId="38078"/>
    <cellStyle name="Normal 5 2 2 2 2 8 2 2 2 3" xfId="38079"/>
    <cellStyle name="Normal 5 2 2 2 2 8 2 2 3" xfId="38080"/>
    <cellStyle name="Normal 5 2 2 2 2 8 2 2 3 2" xfId="38081"/>
    <cellStyle name="Normal 5 2 2 2 2 8 2 2 4" xfId="38082"/>
    <cellStyle name="Normal 5 2 2 2 2 8 2 3" xfId="38083"/>
    <cellStyle name="Normal 5 2 2 2 2 8 2 3 2" xfId="38084"/>
    <cellStyle name="Normal 5 2 2 2 2 8 2 3 2 2" xfId="38085"/>
    <cellStyle name="Normal 5 2 2 2 2 8 2 3 3" xfId="38086"/>
    <cellStyle name="Normal 5 2 2 2 2 8 2 4" xfId="38087"/>
    <cellStyle name="Normal 5 2 2 2 2 8 2 4 2" xfId="38088"/>
    <cellStyle name="Normal 5 2 2 2 2 8 2 5" xfId="38089"/>
    <cellStyle name="Normal 5 2 2 2 2 8 3" xfId="38090"/>
    <cellStyle name="Normal 5 2 2 2 2 8 3 2" xfId="38091"/>
    <cellStyle name="Normal 5 2 2 2 2 8 3 2 2" xfId="38092"/>
    <cellStyle name="Normal 5 2 2 2 2 8 3 2 2 2" xfId="38093"/>
    <cellStyle name="Normal 5 2 2 2 2 8 3 2 3" xfId="38094"/>
    <cellStyle name="Normal 5 2 2 2 2 8 3 3" xfId="38095"/>
    <cellStyle name="Normal 5 2 2 2 2 8 3 3 2" xfId="38096"/>
    <cellStyle name="Normal 5 2 2 2 2 8 3 4" xfId="38097"/>
    <cellStyle name="Normal 5 2 2 2 2 8 4" xfId="38098"/>
    <cellStyle name="Normal 5 2 2 2 2 8 4 2" xfId="38099"/>
    <cellStyle name="Normal 5 2 2 2 2 8 4 2 2" xfId="38100"/>
    <cellStyle name="Normal 5 2 2 2 2 8 4 3" xfId="38101"/>
    <cellStyle name="Normal 5 2 2 2 2 8 5" xfId="38102"/>
    <cellStyle name="Normal 5 2 2 2 2 8 5 2" xfId="38103"/>
    <cellStyle name="Normal 5 2 2 2 2 8 6" xfId="38104"/>
    <cellStyle name="Normal 5 2 2 2 2 9" xfId="38105"/>
    <cellStyle name="Normal 5 2 2 2 2 9 2" xfId="38106"/>
    <cellStyle name="Normal 5 2 2 2 2 9 2 2" xfId="38107"/>
    <cellStyle name="Normal 5 2 2 2 2 9 2 2 2" xfId="38108"/>
    <cellStyle name="Normal 5 2 2 2 2 9 2 2 2 2" xfId="38109"/>
    <cellStyle name="Normal 5 2 2 2 2 9 2 2 3" xfId="38110"/>
    <cellStyle name="Normal 5 2 2 2 2 9 2 3" xfId="38111"/>
    <cellStyle name="Normal 5 2 2 2 2 9 2 3 2" xfId="38112"/>
    <cellStyle name="Normal 5 2 2 2 2 9 2 4" xfId="38113"/>
    <cellStyle name="Normal 5 2 2 2 2 9 3" xfId="38114"/>
    <cellStyle name="Normal 5 2 2 2 2 9 3 2" xfId="38115"/>
    <cellStyle name="Normal 5 2 2 2 2 9 3 2 2" xfId="38116"/>
    <cellStyle name="Normal 5 2 2 2 2 9 3 3" xfId="38117"/>
    <cellStyle name="Normal 5 2 2 2 2 9 4" xfId="38118"/>
    <cellStyle name="Normal 5 2 2 2 2 9 4 2" xfId="38119"/>
    <cellStyle name="Normal 5 2 2 2 2 9 5" xfId="38120"/>
    <cellStyle name="Normal 5 2 2 2 2_T-straight with PEDs adjustor" xfId="38121"/>
    <cellStyle name="Normal 5 2 2 2 3" xfId="38122"/>
    <cellStyle name="Normal 5 2 2 2 3 10" xfId="38123"/>
    <cellStyle name="Normal 5 2 2 2 3 11" xfId="38124"/>
    <cellStyle name="Normal 5 2 2 2 3 2" xfId="38125"/>
    <cellStyle name="Normal 5 2 2 2 3 2 10" xfId="38126"/>
    <cellStyle name="Normal 5 2 2 2 3 2 2" xfId="38127"/>
    <cellStyle name="Normal 5 2 2 2 3 2 2 2" xfId="38128"/>
    <cellStyle name="Normal 5 2 2 2 3 2 2 2 2" xfId="38129"/>
    <cellStyle name="Normal 5 2 2 2 3 2 2 2 2 2" xfId="38130"/>
    <cellStyle name="Normal 5 2 2 2 3 2 2 2 2 2 2" xfId="38131"/>
    <cellStyle name="Normal 5 2 2 2 3 2 2 2 2 2 2 2" xfId="38132"/>
    <cellStyle name="Normal 5 2 2 2 3 2 2 2 2 2 3" xfId="38133"/>
    <cellStyle name="Normal 5 2 2 2 3 2 2 2 2 3" xfId="38134"/>
    <cellStyle name="Normal 5 2 2 2 3 2 2 2 2 3 2" xfId="38135"/>
    <cellStyle name="Normal 5 2 2 2 3 2 2 2 2 4" xfId="38136"/>
    <cellStyle name="Normal 5 2 2 2 3 2 2 2 3" xfId="38137"/>
    <cellStyle name="Normal 5 2 2 2 3 2 2 2 3 2" xfId="38138"/>
    <cellStyle name="Normal 5 2 2 2 3 2 2 2 3 2 2" xfId="38139"/>
    <cellStyle name="Normal 5 2 2 2 3 2 2 2 3 3" xfId="38140"/>
    <cellStyle name="Normal 5 2 2 2 3 2 2 2 4" xfId="38141"/>
    <cellStyle name="Normal 5 2 2 2 3 2 2 2 4 2" xfId="38142"/>
    <cellStyle name="Normal 5 2 2 2 3 2 2 2 5" xfId="38143"/>
    <cellStyle name="Normal 5 2 2 2 3 2 2 3" xfId="38144"/>
    <cellStyle name="Normal 5 2 2 2 3 2 2 3 2" xfId="38145"/>
    <cellStyle name="Normal 5 2 2 2 3 2 2 3 2 2" xfId="38146"/>
    <cellStyle name="Normal 5 2 2 2 3 2 2 3 2 2 2" xfId="38147"/>
    <cellStyle name="Normal 5 2 2 2 3 2 2 3 2 3" xfId="38148"/>
    <cellStyle name="Normal 5 2 2 2 3 2 2 3 3" xfId="38149"/>
    <cellStyle name="Normal 5 2 2 2 3 2 2 3 3 2" xfId="38150"/>
    <cellStyle name="Normal 5 2 2 2 3 2 2 3 4" xfId="38151"/>
    <cellStyle name="Normal 5 2 2 2 3 2 2 4" xfId="38152"/>
    <cellStyle name="Normal 5 2 2 2 3 2 2 4 2" xfId="38153"/>
    <cellStyle name="Normal 5 2 2 2 3 2 2 4 2 2" xfId="38154"/>
    <cellStyle name="Normal 5 2 2 2 3 2 2 4 2 2 2" xfId="38155"/>
    <cellStyle name="Normal 5 2 2 2 3 2 2 4 2 3" xfId="38156"/>
    <cellStyle name="Normal 5 2 2 2 3 2 2 4 3" xfId="38157"/>
    <cellStyle name="Normal 5 2 2 2 3 2 2 4 3 2" xfId="38158"/>
    <cellStyle name="Normal 5 2 2 2 3 2 2 4 4" xfId="38159"/>
    <cellStyle name="Normal 5 2 2 2 3 2 2 5" xfId="38160"/>
    <cellStyle name="Normal 5 2 2 2 3 2 2 5 2" xfId="38161"/>
    <cellStyle name="Normal 5 2 2 2 3 2 2 5 2 2" xfId="38162"/>
    <cellStyle name="Normal 5 2 2 2 3 2 2 5 3" xfId="38163"/>
    <cellStyle name="Normal 5 2 2 2 3 2 2 6" xfId="38164"/>
    <cellStyle name="Normal 5 2 2 2 3 2 2 6 2" xfId="38165"/>
    <cellStyle name="Normal 5 2 2 2 3 2 2 7" xfId="38166"/>
    <cellStyle name="Normal 5 2 2 2 3 2 2 7 2" xfId="38167"/>
    <cellStyle name="Normal 5 2 2 2 3 2 2 8" xfId="38168"/>
    <cellStyle name="Normal 5 2 2 2 3 2 3" xfId="38169"/>
    <cellStyle name="Normal 5 2 2 2 3 2 3 2" xfId="38170"/>
    <cellStyle name="Normal 5 2 2 2 3 2 3 2 2" xfId="38171"/>
    <cellStyle name="Normal 5 2 2 2 3 2 3 2 2 2" xfId="38172"/>
    <cellStyle name="Normal 5 2 2 2 3 2 3 2 2 2 2" xfId="38173"/>
    <cellStyle name="Normal 5 2 2 2 3 2 3 2 2 3" xfId="38174"/>
    <cellStyle name="Normal 5 2 2 2 3 2 3 2 3" xfId="38175"/>
    <cellStyle name="Normal 5 2 2 2 3 2 3 2 3 2" xfId="38176"/>
    <cellStyle name="Normal 5 2 2 2 3 2 3 2 4" xfId="38177"/>
    <cellStyle name="Normal 5 2 2 2 3 2 3 3" xfId="38178"/>
    <cellStyle name="Normal 5 2 2 2 3 2 3 3 2" xfId="38179"/>
    <cellStyle name="Normal 5 2 2 2 3 2 3 3 2 2" xfId="38180"/>
    <cellStyle name="Normal 5 2 2 2 3 2 3 3 3" xfId="38181"/>
    <cellStyle name="Normal 5 2 2 2 3 2 3 4" xfId="38182"/>
    <cellStyle name="Normal 5 2 2 2 3 2 3 4 2" xfId="38183"/>
    <cellStyle name="Normal 5 2 2 2 3 2 3 5" xfId="38184"/>
    <cellStyle name="Normal 5 2 2 2 3 2 4" xfId="38185"/>
    <cellStyle name="Normal 5 2 2 2 3 2 4 2" xfId="38186"/>
    <cellStyle name="Normal 5 2 2 2 3 2 4 2 2" xfId="38187"/>
    <cellStyle name="Normal 5 2 2 2 3 2 4 2 2 2" xfId="38188"/>
    <cellStyle name="Normal 5 2 2 2 3 2 4 2 3" xfId="38189"/>
    <cellStyle name="Normal 5 2 2 2 3 2 4 3" xfId="38190"/>
    <cellStyle name="Normal 5 2 2 2 3 2 4 3 2" xfId="38191"/>
    <cellStyle name="Normal 5 2 2 2 3 2 4 4" xfId="38192"/>
    <cellStyle name="Normal 5 2 2 2 3 2 5" xfId="38193"/>
    <cellStyle name="Normal 5 2 2 2 3 2 5 2" xfId="38194"/>
    <cellStyle name="Normal 5 2 2 2 3 2 5 2 2" xfId="38195"/>
    <cellStyle name="Normal 5 2 2 2 3 2 5 2 2 2" xfId="38196"/>
    <cellStyle name="Normal 5 2 2 2 3 2 5 2 3" xfId="38197"/>
    <cellStyle name="Normal 5 2 2 2 3 2 5 3" xfId="38198"/>
    <cellStyle name="Normal 5 2 2 2 3 2 5 3 2" xfId="38199"/>
    <cellStyle name="Normal 5 2 2 2 3 2 5 4" xfId="38200"/>
    <cellStyle name="Normal 5 2 2 2 3 2 6" xfId="38201"/>
    <cellStyle name="Normal 5 2 2 2 3 2 6 2" xfId="38202"/>
    <cellStyle name="Normal 5 2 2 2 3 2 6 2 2" xfId="38203"/>
    <cellStyle name="Normal 5 2 2 2 3 2 6 3" xfId="38204"/>
    <cellStyle name="Normal 5 2 2 2 3 2 7" xfId="38205"/>
    <cellStyle name="Normal 5 2 2 2 3 2 7 2" xfId="38206"/>
    <cellStyle name="Normal 5 2 2 2 3 2 8" xfId="38207"/>
    <cellStyle name="Normal 5 2 2 2 3 2 8 2" xfId="38208"/>
    <cellStyle name="Normal 5 2 2 2 3 2 9" xfId="38209"/>
    <cellStyle name="Normal 5 2 2 2 3 3" xfId="38210"/>
    <cellStyle name="Normal 5 2 2 2 3 3 2" xfId="38211"/>
    <cellStyle name="Normal 5 2 2 2 3 3 2 2" xfId="38212"/>
    <cellStyle name="Normal 5 2 2 2 3 3 2 2 2" xfId="38213"/>
    <cellStyle name="Normal 5 2 2 2 3 3 2 2 2 2" xfId="38214"/>
    <cellStyle name="Normal 5 2 2 2 3 3 2 2 2 2 2" xfId="38215"/>
    <cellStyle name="Normal 5 2 2 2 3 3 2 2 2 3" xfId="38216"/>
    <cellStyle name="Normal 5 2 2 2 3 3 2 2 3" xfId="38217"/>
    <cellStyle name="Normal 5 2 2 2 3 3 2 2 3 2" xfId="38218"/>
    <cellStyle name="Normal 5 2 2 2 3 3 2 2 4" xfId="38219"/>
    <cellStyle name="Normal 5 2 2 2 3 3 2 3" xfId="38220"/>
    <cellStyle name="Normal 5 2 2 2 3 3 2 3 2" xfId="38221"/>
    <cellStyle name="Normal 5 2 2 2 3 3 2 3 2 2" xfId="38222"/>
    <cellStyle name="Normal 5 2 2 2 3 3 2 3 3" xfId="38223"/>
    <cellStyle name="Normal 5 2 2 2 3 3 2 4" xfId="38224"/>
    <cellStyle name="Normal 5 2 2 2 3 3 2 4 2" xfId="38225"/>
    <cellStyle name="Normal 5 2 2 2 3 3 2 5" xfId="38226"/>
    <cellStyle name="Normal 5 2 2 2 3 3 3" xfId="38227"/>
    <cellStyle name="Normal 5 2 2 2 3 3 3 2" xfId="38228"/>
    <cellStyle name="Normal 5 2 2 2 3 3 3 2 2" xfId="38229"/>
    <cellStyle name="Normal 5 2 2 2 3 3 3 2 2 2" xfId="38230"/>
    <cellStyle name="Normal 5 2 2 2 3 3 3 2 3" xfId="38231"/>
    <cellStyle name="Normal 5 2 2 2 3 3 3 3" xfId="38232"/>
    <cellStyle name="Normal 5 2 2 2 3 3 3 3 2" xfId="38233"/>
    <cellStyle name="Normal 5 2 2 2 3 3 3 4" xfId="38234"/>
    <cellStyle name="Normal 5 2 2 2 3 3 4" xfId="38235"/>
    <cellStyle name="Normal 5 2 2 2 3 3 4 2" xfId="38236"/>
    <cellStyle name="Normal 5 2 2 2 3 3 4 2 2" xfId="38237"/>
    <cellStyle name="Normal 5 2 2 2 3 3 4 2 2 2" xfId="38238"/>
    <cellStyle name="Normal 5 2 2 2 3 3 4 2 3" xfId="38239"/>
    <cellStyle name="Normal 5 2 2 2 3 3 4 3" xfId="38240"/>
    <cellStyle name="Normal 5 2 2 2 3 3 4 3 2" xfId="38241"/>
    <cellStyle name="Normal 5 2 2 2 3 3 4 4" xfId="38242"/>
    <cellStyle name="Normal 5 2 2 2 3 3 5" xfId="38243"/>
    <cellStyle name="Normal 5 2 2 2 3 3 5 2" xfId="38244"/>
    <cellStyle name="Normal 5 2 2 2 3 3 5 2 2" xfId="38245"/>
    <cellStyle name="Normal 5 2 2 2 3 3 5 3" xfId="38246"/>
    <cellStyle name="Normal 5 2 2 2 3 3 6" xfId="38247"/>
    <cellStyle name="Normal 5 2 2 2 3 3 6 2" xfId="38248"/>
    <cellStyle name="Normal 5 2 2 2 3 3 7" xfId="38249"/>
    <cellStyle name="Normal 5 2 2 2 3 3 7 2" xfId="38250"/>
    <cellStyle name="Normal 5 2 2 2 3 3 8" xfId="38251"/>
    <cellStyle name="Normal 5 2 2 2 3 4" xfId="38252"/>
    <cellStyle name="Normal 5 2 2 2 3 4 2" xfId="38253"/>
    <cellStyle name="Normal 5 2 2 2 3 4 2 2" xfId="38254"/>
    <cellStyle name="Normal 5 2 2 2 3 4 2 2 2" xfId="38255"/>
    <cellStyle name="Normal 5 2 2 2 3 4 2 2 2 2" xfId="38256"/>
    <cellStyle name="Normal 5 2 2 2 3 4 2 2 3" xfId="38257"/>
    <cellStyle name="Normal 5 2 2 2 3 4 2 3" xfId="38258"/>
    <cellStyle name="Normal 5 2 2 2 3 4 2 3 2" xfId="38259"/>
    <cellStyle name="Normal 5 2 2 2 3 4 2 4" xfId="38260"/>
    <cellStyle name="Normal 5 2 2 2 3 4 3" xfId="38261"/>
    <cellStyle name="Normal 5 2 2 2 3 4 3 2" xfId="38262"/>
    <cellStyle name="Normal 5 2 2 2 3 4 3 2 2" xfId="38263"/>
    <cellStyle name="Normal 5 2 2 2 3 4 3 3" xfId="38264"/>
    <cellStyle name="Normal 5 2 2 2 3 4 4" xfId="38265"/>
    <cellStyle name="Normal 5 2 2 2 3 4 4 2" xfId="38266"/>
    <cellStyle name="Normal 5 2 2 2 3 4 5" xfId="38267"/>
    <cellStyle name="Normal 5 2 2 2 3 5" xfId="38268"/>
    <cellStyle name="Normal 5 2 2 2 3 5 2" xfId="38269"/>
    <cellStyle name="Normal 5 2 2 2 3 5 2 2" xfId="38270"/>
    <cellStyle name="Normal 5 2 2 2 3 5 2 2 2" xfId="38271"/>
    <cellStyle name="Normal 5 2 2 2 3 5 2 3" xfId="38272"/>
    <cellStyle name="Normal 5 2 2 2 3 5 3" xfId="38273"/>
    <cellStyle name="Normal 5 2 2 2 3 5 3 2" xfId="38274"/>
    <cellStyle name="Normal 5 2 2 2 3 5 4" xfId="38275"/>
    <cellStyle name="Normal 5 2 2 2 3 6" xfId="38276"/>
    <cellStyle name="Normal 5 2 2 2 3 6 2" xfId="38277"/>
    <cellStyle name="Normal 5 2 2 2 3 6 2 2" xfId="38278"/>
    <cellStyle name="Normal 5 2 2 2 3 6 2 2 2" xfId="38279"/>
    <cellStyle name="Normal 5 2 2 2 3 6 2 3" xfId="38280"/>
    <cellStyle name="Normal 5 2 2 2 3 6 3" xfId="38281"/>
    <cellStyle name="Normal 5 2 2 2 3 6 3 2" xfId="38282"/>
    <cellStyle name="Normal 5 2 2 2 3 6 4" xfId="38283"/>
    <cellStyle name="Normal 5 2 2 2 3 7" xfId="38284"/>
    <cellStyle name="Normal 5 2 2 2 3 7 2" xfId="38285"/>
    <cellStyle name="Normal 5 2 2 2 3 7 2 2" xfId="38286"/>
    <cellStyle name="Normal 5 2 2 2 3 7 3" xfId="38287"/>
    <cellStyle name="Normal 5 2 2 2 3 8" xfId="38288"/>
    <cellStyle name="Normal 5 2 2 2 3 8 2" xfId="38289"/>
    <cellStyle name="Normal 5 2 2 2 3 9" xfId="38290"/>
    <cellStyle name="Normal 5 2 2 2 3 9 2" xfId="38291"/>
    <cellStyle name="Normal 5 2 2 2 4" xfId="38292"/>
    <cellStyle name="Normal 5 2 2 2 4 10" xfId="38293"/>
    <cellStyle name="Normal 5 2 2 2 4 11" xfId="38294"/>
    <cellStyle name="Normal 5 2 2 2 4 2" xfId="38295"/>
    <cellStyle name="Normal 5 2 2 2 4 2 10" xfId="38296"/>
    <cellStyle name="Normal 5 2 2 2 4 2 2" xfId="38297"/>
    <cellStyle name="Normal 5 2 2 2 4 2 2 2" xfId="38298"/>
    <cellStyle name="Normal 5 2 2 2 4 2 2 2 2" xfId="38299"/>
    <cellStyle name="Normal 5 2 2 2 4 2 2 2 2 2" xfId="38300"/>
    <cellStyle name="Normal 5 2 2 2 4 2 2 2 2 2 2" xfId="38301"/>
    <cellStyle name="Normal 5 2 2 2 4 2 2 2 2 2 2 2" xfId="38302"/>
    <cellStyle name="Normal 5 2 2 2 4 2 2 2 2 2 3" xfId="38303"/>
    <cellStyle name="Normal 5 2 2 2 4 2 2 2 2 3" xfId="38304"/>
    <cellStyle name="Normal 5 2 2 2 4 2 2 2 2 3 2" xfId="38305"/>
    <cellStyle name="Normal 5 2 2 2 4 2 2 2 2 4" xfId="38306"/>
    <cellStyle name="Normal 5 2 2 2 4 2 2 2 3" xfId="38307"/>
    <cellStyle name="Normal 5 2 2 2 4 2 2 2 3 2" xfId="38308"/>
    <cellStyle name="Normal 5 2 2 2 4 2 2 2 3 2 2" xfId="38309"/>
    <cellStyle name="Normal 5 2 2 2 4 2 2 2 3 3" xfId="38310"/>
    <cellStyle name="Normal 5 2 2 2 4 2 2 2 4" xfId="38311"/>
    <cellStyle name="Normal 5 2 2 2 4 2 2 2 4 2" xfId="38312"/>
    <cellStyle name="Normal 5 2 2 2 4 2 2 2 5" xfId="38313"/>
    <cellStyle name="Normal 5 2 2 2 4 2 2 3" xfId="38314"/>
    <cellStyle name="Normal 5 2 2 2 4 2 2 3 2" xfId="38315"/>
    <cellStyle name="Normal 5 2 2 2 4 2 2 3 2 2" xfId="38316"/>
    <cellStyle name="Normal 5 2 2 2 4 2 2 3 2 2 2" xfId="38317"/>
    <cellStyle name="Normal 5 2 2 2 4 2 2 3 2 3" xfId="38318"/>
    <cellStyle name="Normal 5 2 2 2 4 2 2 3 3" xfId="38319"/>
    <cellStyle name="Normal 5 2 2 2 4 2 2 3 3 2" xfId="38320"/>
    <cellStyle name="Normal 5 2 2 2 4 2 2 3 4" xfId="38321"/>
    <cellStyle name="Normal 5 2 2 2 4 2 2 4" xfId="38322"/>
    <cellStyle name="Normal 5 2 2 2 4 2 2 4 2" xfId="38323"/>
    <cellStyle name="Normal 5 2 2 2 4 2 2 4 2 2" xfId="38324"/>
    <cellStyle name="Normal 5 2 2 2 4 2 2 4 2 2 2" xfId="38325"/>
    <cellStyle name="Normal 5 2 2 2 4 2 2 4 2 3" xfId="38326"/>
    <cellStyle name="Normal 5 2 2 2 4 2 2 4 3" xfId="38327"/>
    <cellStyle name="Normal 5 2 2 2 4 2 2 4 3 2" xfId="38328"/>
    <cellStyle name="Normal 5 2 2 2 4 2 2 4 4" xfId="38329"/>
    <cellStyle name="Normal 5 2 2 2 4 2 2 5" xfId="38330"/>
    <cellStyle name="Normal 5 2 2 2 4 2 2 5 2" xfId="38331"/>
    <cellStyle name="Normal 5 2 2 2 4 2 2 5 2 2" xfId="38332"/>
    <cellStyle name="Normal 5 2 2 2 4 2 2 5 3" xfId="38333"/>
    <cellStyle name="Normal 5 2 2 2 4 2 2 6" xfId="38334"/>
    <cellStyle name="Normal 5 2 2 2 4 2 2 6 2" xfId="38335"/>
    <cellStyle name="Normal 5 2 2 2 4 2 2 7" xfId="38336"/>
    <cellStyle name="Normal 5 2 2 2 4 2 2 7 2" xfId="38337"/>
    <cellStyle name="Normal 5 2 2 2 4 2 2 8" xfId="38338"/>
    <cellStyle name="Normal 5 2 2 2 4 2 3" xfId="38339"/>
    <cellStyle name="Normal 5 2 2 2 4 2 3 2" xfId="38340"/>
    <cellStyle name="Normal 5 2 2 2 4 2 3 2 2" xfId="38341"/>
    <cellStyle name="Normal 5 2 2 2 4 2 3 2 2 2" xfId="38342"/>
    <cellStyle name="Normal 5 2 2 2 4 2 3 2 2 2 2" xfId="38343"/>
    <cellStyle name="Normal 5 2 2 2 4 2 3 2 2 3" xfId="38344"/>
    <cellStyle name="Normal 5 2 2 2 4 2 3 2 3" xfId="38345"/>
    <cellStyle name="Normal 5 2 2 2 4 2 3 2 3 2" xfId="38346"/>
    <cellStyle name="Normal 5 2 2 2 4 2 3 2 4" xfId="38347"/>
    <cellStyle name="Normal 5 2 2 2 4 2 3 3" xfId="38348"/>
    <cellStyle name="Normal 5 2 2 2 4 2 3 3 2" xfId="38349"/>
    <cellStyle name="Normal 5 2 2 2 4 2 3 3 2 2" xfId="38350"/>
    <cellStyle name="Normal 5 2 2 2 4 2 3 3 3" xfId="38351"/>
    <cellStyle name="Normal 5 2 2 2 4 2 3 4" xfId="38352"/>
    <cellStyle name="Normal 5 2 2 2 4 2 3 4 2" xfId="38353"/>
    <cellStyle name="Normal 5 2 2 2 4 2 3 5" xfId="38354"/>
    <cellStyle name="Normal 5 2 2 2 4 2 4" xfId="38355"/>
    <cellStyle name="Normal 5 2 2 2 4 2 4 2" xfId="38356"/>
    <cellStyle name="Normal 5 2 2 2 4 2 4 2 2" xfId="38357"/>
    <cellStyle name="Normal 5 2 2 2 4 2 4 2 2 2" xfId="38358"/>
    <cellStyle name="Normal 5 2 2 2 4 2 4 2 3" xfId="38359"/>
    <cellStyle name="Normal 5 2 2 2 4 2 4 3" xfId="38360"/>
    <cellStyle name="Normal 5 2 2 2 4 2 4 3 2" xfId="38361"/>
    <cellStyle name="Normal 5 2 2 2 4 2 4 4" xfId="38362"/>
    <cellStyle name="Normal 5 2 2 2 4 2 5" xfId="38363"/>
    <cellStyle name="Normal 5 2 2 2 4 2 5 2" xfId="38364"/>
    <cellStyle name="Normal 5 2 2 2 4 2 5 2 2" xfId="38365"/>
    <cellStyle name="Normal 5 2 2 2 4 2 5 2 2 2" xfId="38366"/>
    <cellStyle name="Normal 5 2 2 2 4 2 5 2 3" xfId="38367"/>
    <cellStyle name="Normal 5 2 2 2 4 2 5 3" xfId="38368"/>
    <cellStyle name="Normal 5 2 2 2 4 2 5 3 2" xfId="38369"/>
    <cellStyle name="Normal 5 2 2 2 4 2 5 4" xfId="38370"/>
    <cellStyle name="Normal 5 2 2 2 4 2 6" xfId="38371"/>
    <cellStyle name="Normal 5 2 2 2 4 2 6 2" xfId="38372"/>
    <cellStyle name="Normal 5 2 2 2 4 2 6 2 2" xfId="38373"/>
    <cellStyle name="Normal 5 2 2 2 4 2 6 3" xfId="38374"/>
    <cellStyle name="Normal 5 2 2 2 4 2 7" xfId="38375"/>
    <cellStyle name="Normal 5 2 2 2 4 2 7 2" xfId="38376"/>
    <cellStyle name="Normal 5 2 2 2 4 2 8" xfId="38377"/>
    <cellStyle name="Normal 5 2 2 2 4 2 8 2" xfId="38378"/>
    <cellStyle name="Normal 5 2 2 2 4 2 9" xfId="38379"/>
    <cellStyle name="Normal 5 2 2 2 4 3" xfId="38380"/>
    <cellStyle name="Normal 5 2 2 2 4 3 2" xfId="38381"/>
    <cellStyle name="Normal 5 2 2 2 4 3 2 2" xfId="38382"/>
    <cellStyle name="Normal 5 2 2 2 4 3 2 2 2" xfId="38383"/>
    <cellStyle name="Normal 5 2 2 2 4 3 2 2 2 2" xfId="38384"/>
    <cellStyle name="Normal 5 2 2 2 4 3 2 2 2 2 2" xfId="38385"/>
    <cellStyle name="Normal 5 2 2 2 4 3 2 2 2 3" xfId="38386"/>
    <cellStyle name="Normal 5 2 2 2 4 3 2 2 3" xfId="38387"/>
    <cellStyle name="Normal 5 2 2 2 4 3 2 2 3 2" xfId="38388"/>
    <cellStyle name="Normal 5 2 2 2 4 3 2 2 4" xfId="38389"/>
    <cellStyle name="Normal 5 2 2 2 4 3 2 3" xfId="38390"/>
    <cellStyle name="Normal 5 2 2 2 4 3 2 3 2" xfId="38391"/>
    <cellStyle name="Normal 5 2 2 2 4 3 2 3 2 2" xfId="38392"/>
    <cellStyle name="Normal 5 2 2 2 4 3 2 3 3" xfId="38393"/>
    <cellStyle name="Normal 5 2 2 2 4 3 2 4" xfId="38394"/>
    <cellStyle name="Normal 5 2 2 2 4 3 2 4 2" xfId="38395"/>
    <cellStyle name="Normal 5 2 2 2 4 3 2 5" xfId="38396"/>
    <cellStyle name="Normal 5 2 2 2 4 3 3" xfId="38397"/>
    <cellStyle name="Normal 5 2 2 2 4 3 3 2" xfId="38398"/>
    <cellStyle name="Normal 5 2 2 2 4 3 3 2 2" xfId="38399"/>
    <cellStyle name="Normal 5 2 2 2 4 3 3 2 2 2" xfId="38400"/>
    <cellStyle name="Normal 5 2 2 2 4 3 3 2 3" xfId="38401"/>
    <cellStyle name="Normal 5 2 2 2 4 3 3 3" xfId="38402"/>
    <cellStyle name="Normal 5 2 2 2 4 3 3 3 2" xfId="38403"/>
    <cellStyle name="Normal 5 2 2 2 4 3 3 4" xfId="38404"/>
    <cellStyle name="Normal 5 2 2 2 4 3 4" xfId="38405"/>
    <cellStyle name="Normal 5 2 2 2 4 3 4 2" xfId="38406"/>
    <cellStyle name="Normal 5 2 2 2 4 3 4 2 2" xfId="38407"/>
    <cellStyle name="Normal 5 2 2 2 4 3 4 2 2 2" xfId="38408"/>
    <cellStyle name="Normal 5 2 2 2 4 3 4 2 3" xfId="38409"/>
    <cellStyle name="Normal 5 2 2 2 4 3 4 3" xfId="38410"/>
    <cellStyle name="Normal 5 2 2 2 4 3 4 3 2" xfId="38411"/>
    <cellStyle name="Normal 5 2 2 2 4 3 4 4" xfId="38412"/>
    <cellStyle name="Normal 5 2 2 2 4 3 5" xfId="38413"/>
    <cellStyle name="Normal 5 2 2 2 4 3 5 2" xfId="38414"/>
    <cellStyle name="Normal 5 2 2 2 4 3 5 2 2" xfId="38415"/>
    <cellStyle name="Normal 5 2 2 2 4 3 5 3" xfId="38416"/>
    <cellStyle name="Normal 5 2 2 2 4 3 6" xfId="38417"/>
    <cellStyle name="Normal 5 2 2 2 4 3 6 2" xfId="38418"/>
    <cellStyle name="Normal 5 2 2 2 4 3 7" xfId="38419"/>
    <cellStyle name="Normal 5 2 2 2 4 3 7 2" xfId="38420"/>
    <cellStyle name="Normal 5 2 2 2 4 3 8" xfId="38421"/>
    <cellStyle name="Normal 5 2 2 2 4 4" xfId="38422"/>
    <cellStyle name="Normal 5 2 2 2 4 4 2" xfId="38423"/>
    <cellStyle name="Normal 5 2 2 2 4 4 2 2" xfId="38424"/>
    <cellStyle name="Normal 5 2 2 2 4 4 2 2 2" xfId="38425"/>
    <cellStyle name="Normal 5 2 2 2 4 4 2 2 2 2" xfId="38426"/>
    <cellStyle name="Normal 5 2 2 2 4 4 2 2 3" xfId="38427"/>
    <cellStyle name="Normal 5 2 2 2 4 4 2 3" xfId="38428"/>
    <cellStyle name="Normal 5 2 2 2 4 4 2 3 2" xfId="38429"/>
    <cellStyle name="Normal 5 2 2 2 4 4 2 4" xfId="38430"/>
    <cellStyle name="Normal 5 2 2 2 4 4 3" xfId="38431"/>
    <cellStyle name="Normal 5 2 2 2 4 4 3 2" xfId="38432"/>
    <cellStyle name="Normal 5 2 2 2 4 4 3 2 2" xfId="38433"/>
    <cellStyle name="Normal 5 2 2 2 4 4 3 3" xfId="38434"/>
    <cellStyle name="Normal 5 2 2 2 4 4 4" xfId="38435"/>
    <cellStyle name="Normal 5 2 2 2 4 4 4 2" xfId="38436"/>
    <cellStyle name="Normal 5 2 2 2 4 4 5" xfId="38437"/>
    <cellStyle name="Normal 5 2 2 2 4 5" xfId="38438"/>
    <cellStyle name="Normal 5 2 2 2 4 5 2" xfId="38439"/>
    <cellStyle name="Normal 5 2 2 2 4 5 2 2" xfId="38440"/>
    <cellStyle name="Normal 5 2 2 2 4 5 2 2 2" xfId="38441"/>
    <cellStyle name="Normal 5 2 2 2 4 5 2 3" xfId="38442"/>
    <cellStyle name="Normal 5 2 2 2 4 5 3" xfId="38443"/>
    <cellStyle name="Normal 5 2 2 2 4 5 3 2" xfId="38444"/>
    <cellStyle name="Normal 5 2 2 2 4 5 4" xfId="38445"/>
    <cellStyle name="Normal 5 2 2 2 4 6" xfId="38446"/>
    <cellStyle name="Normal 5 2 2 2 4 6 2" xfId="38447"/>
    <cellStyle name="Normal 5 2 2 2 4 6 2 2" xfId="38448"/>
    <cellStyle name="Normal 5 2 2 2 4 6 2 2 2" xfId="38449"/>
    <cellStyle name="Normal 5 2 2 2 4 6 2 3" xfId="38450"/>
    <cellStyle name="Normal 5 2 2 2 4 6 3" xfId="38451"/>
    <cellStyle name="Normal 5 2 2 2 4 6 3 2" xfId="38452"/>
    <cellStyle name="Normal 5 2 2 2 4 6 4" xfId="38453"/>
    <cellStyle name="Normal 5 2 2 2 4 7" xfId="38454"/>
    <cellStyle name="Normal 5 2 2 2 4 7 2" xfId="38455"/>
    <cellStyle name="Normal 5 2 2 2 4 7 2 2" xfId="38456"/>
    <cellStyle name="Normal 5 2 2 2 4 7 3" xfId="38457"/>
    <cellStyle name="Normal 5 2 2 2 4 8" xfId="38458"/>
    <cellStyle name="Normal 5 2 2 2 4 8 2" xfId="38459"/>
    <cellStyle name="Normal 5 2 2 2 4 9" xfId="38460"/>
    <cellStyle name="Normal 5 2 2 2 4 9 2" xfId="38461"/>
    <cellStyle name="Normal 5 2 2 2 5" xfId="38462"/>
    <cellStyle name="Normal 5 2 2 2 5 10" xfId="38463"/>
    <cellStyle name="Normal 5 2 2 2 5 11" xfId="38464"/>
    <cellStyle name="Normal 5 2 2 2 5 2" xfId="38465"/>
    <cellStyle name="Normal 5 2 2 2 5 2 2" xfId="38466"/>
    <cellStyle name="Normal 5 2 2 2 5 2 2 2" xfId="38467"/>
    <cellStyle name="Normal 5 2 2 2 5 2 2 2 2" xfId="38468"/>
    <cellStyle name="Normal 5 2 2 2 5 2 2 2 2 2" xfId="38469"/>
    <cellStyle name="Normal 5 2 2 2 5 2 2 2 2 2 2" xfId="38470"/>
    <cellStyle name="Normal 5 2 2 2 5 2 2 2 2 3" xfId="38471"/>
    <cellStyle name="Normal 5 2 2 2 5 2 2 2 2 3 2" xfId="38472"/>
    <cellStyle name="Normal 5 2 2 2 5 2 2 2 2 3 2 2" xfId="38473"/>
    <cellStyle name="Normal 5 2 2 2 5 2 2 2 2 3 3" xfId="38474"/>
    <cellStyle name="Normal 5 2 2 2 5 2 2 2 2 4" xfId="38475"/>
    <cellStyle name="Normal 5 2 2 2 5 2 2 2 3" xfId="38476"/>
    <cellStyle name="Normal 5 2 2 2 5 2 2 2 3 2" xfId="38477"/>
    <cellStyle name="Normal 5 2 2 2 5 2 2 2 4" xfId="38478"/>
    <cellStyle name="Normal 5 2 2 2 5 2 2 2 4 2" xfId="38479"/>
    <cellStyle name="Normal 5 2 2 2 5 2 2 2 4 2 2" xfId="38480"/>
    <cellStyle name="Normal 5 2 2 2 5 2 2 2 4 3" xfId="38481"/>
    <cellStyle name="Normal 5 2 2 2 5 2 2 2 5" xfId="38482"/>
    <cellStyle name="Normal 5 2 2 2 5 2 2 3" xfId="38483"/>
    <cellStyle name="Normal 5 2 2 2 5 2 2 3 2" xfId="38484"/>
    <cellStyle name="Normal 5 2 2 2 5 2 2 3 2 2" xfId="38485"/>
    <cellStyle name="Normal 5 2 2 2 5 2 2 3 3" xfId="38486"/>
    <cellStyle name="Normal 5 2 2 2 5 2 2 3 3 2" xfId="38487"/>
    <cellStyle name="Normal 5 2 2 2 5 2 2 3 3 2 2" xfId="38488"/>
    <cellStyle name="Normal 5 2 2 2 5 2 2 3 3 3" xfId="38489"/>
    <cellStyle name="Normal 5 2 2 2 5 2 2 3 4" xfId="38490"/>
    <cellStyle name="Normal 5 2 2 2 5 2 2 4" xfId="38491"/>
    <cellStyle name="Normal 5 2 2 2 5 2 2 4 2" xfId="38492"/>
    <cellStyle name="Normal 5 2 2 2 5 2 2 4 2 2" xfId="38493"/>
    <cellStyle name="Normal 5 2 2 2 5 2 2 4 3" xfId="38494"/>
    <cellStyle name="Normal 5 2 2 2 5 2 2 4 3 2" xfId="38495"/>
    <cellStyle name="Normal 5 2 2 2 5 2 2 4 3 2 2" xfId="38496"/>
    <cellStyle name="Normal 5 2 2 2 5 2 2 4 3 3" xfId="38497"/>
    <cellStyle name="Normal 5 2 2 2 5 2 2 4 4" xfId="38498"/>
    <cellStyle name="Normal 5 2 2 2 5 2 2 5" xfId="38499"/>
    <cellStyle name="Normal 5 2 2 2 5 2 2 5 2" xfId="38500"/>
    <cellStyle name="Normal 5 2 2 2 5 2 2 6" xfId="38501"/>
    <cellStyle name="Normal 5 2 2 2 5 2 2 6 2" xfId="38502"/>
    <cellStyle name="Normal 5 2 2 2 5 2 2 6 2 2" xfId="38503"/>
    <cellStyle name="Normal 5 2 2 2 5 2 2 6 3" xfId="38504"/>
    <cellStyle name="Normal 5 2 2 2 5 2 2 7" xfId="38505"/>
    <cellStyle name="Normal 5 2 2 2 5 2 2 7 2" xfId="38506"/>
    <cellStyle name="Normal 5 2 2 2 5 2 2 8" xfId="38507"/>
    <cellStyle name="Normal 5 2 2 2 5 2 3" xfId="38508"/>
    <cellStyle name="Normal 5 2 2 2 5 2 3 2" xfId="38509"/>
    <cellStyle name="Normal 5 2 2 2 5 2 3 2 2" xfId="38510"/>
    <cellStyle name="Normal 5 2 2 2 5 2 3 2 2 2" xfId="38511"/>
    <cellStyle name="Normal 5 2 2 2 5 2 3 2 3" xfId="38512"/>
    <cellStyle name="Normal 5 2 2 2 5 2 3 2 3 2" xfId="38513"/>
    <cellStyle name="Normal 5 2 2 2 5 2 3 2 3 2 2" xfId="38514"/>
    <cellStyle name="Normal 5 2 2 2 5 2 3 2 3 3" xfId="38515"/>
    <cellStyle name="Normal 5 2 2 2 5 2 3 2 4" xfId="38516"/>
    <cellStyle name="Normal 5 2 2 2 5 2 3 3" xfId="38517"/>
    <cellStyle name="Normal 5 2 2 2 5 2 3 3 2" xfId="38518"/>
    <cellStyle name="Normal 5 2 2 2 5 2 3 4" xfId="38519"/>
    <cellStyle name="Normal 5 2 2 2 5 2 3 4 2" xfId="38520"/>
    <cellStyle name="Normal 5 2 2 2 5 2 3 4 2 2" xfId="38521"/>
    <cellStyle name="Normal 5 2 2 2 5 2 3 4 3" xfId="38522"/>
    <cellStyle name="Normal 5 2 2 2 5 2 3 5" xfId="38523"/>
    <cellStyle name="Normal 5 2 2 2 5 2 4" xfId="38524"/>
    <cellStyle name="Normal 5 2 2 2 5 2 4 2" xfId="38525"/>
    <cellStyle name="Normal 5 2 2 2 5 2 4 2 2" xfId="38526"/>
    <cellStyle name="Normal 5 2 2 2 5 2 4 3" xfId="38527"/>
    <cellStyle name="Normal 5 2 2 2 5 2 4 3 2" xfId="38528"/>
    <cellStyle name="Normal 5 2 2 2 5 2 4 3 2 2" xfId="38529"/>
    <cellStyle name="Normal 5 2 2 2 5 2 4 3 3" xfId="38530"/>
    <cellStyle name="Normal 5 2 2 2 5 2 4 4" xfId="38531"/>
    <cellStyle name="Normal 5 2 2 2 5 2 5" xfId="38532"/>
    <cellStyle name="Normal 5 2 2 2 5 2 5 2" xfId="38533"/>
    <cellStyle name="Normal 5 2 2 2 5 2 5 2 2" xfId="38534"/>
    <cellStyle name="Normal 5 2 2 2 5 2 5 3" xfId="38535"/>
    <cellStyle name="Normal 5 2 2 2 5 2 5 3 2" xfId="38536"/>
    <cellStyle name="Normal 5 2 2 2 5 2 5 3 2 2" xfId="38537"/>
    <cellStyle name="Normal 5 2 2 2 5 2 5 3 3" xfId="38538"/>
    <cellStyle name="Normal 5 2 2 2 5 2 5 4" xfId="38539"/>
    <cellStyle name="Normal 5 2 2 2 5 2 6" xfId="38540"/>
    <cellStyle name="Normal 5 2 2 2 5 2 6 2" xfId="38541"/>
    <cellStyle name="Normal 5 2 2 2 5 2 7" xfId="38542"/>
    <cellStyle name="Normal 5 2 2 2 5 2 7 2" xfId="38543"/>
    <cellStyle name="Normal 5 2 2 2 5 2 7 2 2" xfId="38544"/>
    <cellStyle name="Normal 5 2 2 2 5 2 7 3" xfId="38545"/>
    <cellStyle name="Normal 5 2 2 2 5 2 8" xfId="38546"/>
    <cellStyle name="Normal 5 2 2 2 5 2 8 2" xfId="38547"/>
    <cellStyle name="Normal 5 2 2 2 5 2 9" xfId="38548"/>
    <cellStyle name="Normal 5 2 2 2 5 3" xfId="38549"/>
    <cellStyle name="Normal 5 2 2 2 5 3 2" xfId="38550"/>
    <cellStyle name="Normal 5 2 2 2 5 3 2 2" xfId="38551"/>
    <cellStyle name="Normal 5 2 2 2 5 3 2 2 2" xfId="38552"/>
    <cellStyle name="Normal 5 2 2 2 5 3 2 2 2 2" xfId="38553"/>
    <cellStyle name="Normal 5 2 2 2 5 3 2 2 3" xfId="38554"/>
    <cellStyle name="Normal 5 2 2 2 5 3 2 2 3 2" xfId="38555"/>
    <cellStyle name="Normal 5 2 2 2 5 3 2 2 3 2 2" xfId="38556"/>
    <cellStyle name="Normal 5 2 2 2 5 3 2 2 3 3" xfId="38557"/>
    <cellStyle name="Normal 5 2 2 2 5 3 2 2 4" xfId="38558"/>
    <cellStyle name="Normal 5 2 2 2 5 3 2 3" xfId="38559"/>
    <cellStyle name="Normal 5 2 2 2 5 3 2 3 2" xfId="38560"/>
    <cellStyle name="Normal 5 2 2 2 5 3 2 4" xfId="38561"/>
    <cellStyle name="Normal 5 2 2 2 5 3 2 4 2" xfId="38562"/>
    <cellStyle name="Normal 5 2 2 2 5 3 2 4 2 2" xfId="38563"/>
    <cellStyle name="Normal 5 2 2 2 5 3 2 4 3" xfId="38564"/>
    <cellStyle name="Normal 5 2 2 2 5 3 2 5" xfId="38565"/>
    <cellStyle name="Normal 5 2 2 2 5 3 3" xfId="38566"/>
    <cellStyle name="Normal 5 2 2 2 5 3 3 2" xfId="38567"/>
    <cellStyle name="Normal 5 2 2 2 5 3 3 2 2" xfId="38568"/>
    <cellStyle name="Normal 5 2 2 2 5 3 3 3" xfId="38569"/>
    <cellStyle name="Normal 5 2 2 2 5 3 3 3 2" xfId="38570"/>
    <cellStyle name="Normal 5 2 2 2 5 3 3 3 2 2" xfId="38571"/>
    <cellStyle name="Normal 5 2 2 2 5 3 3 3 3" xfId="38572"/>
    <cellStyle name="Normal 5 2 2 2 5 3 3 4" xfId="38573"/>
    <cellStyle name="Normal 5 2 2 2 5 3 4" xfId="38574"/>
    <cellStyle name="Normal 5 2 2 2 5 3 4 2" xfId="38575"/>
    <cellStyle name="Normal 5 2 2 2 5 3 4 2 2" xfId="38576"/>
    <cellStyle name="Normal 5 2 2 2 5 3 4 3" xfId="38577"/>
    <cellStyle name="Normal 5 2 2 2 5 3 4 3 2" xfId="38578"/>
    <cellStyle name="Normal 5 2 2 2 5 3 4 3 2 2" xfId="38579"/>
    <cellStyle name="Normal 5 2 2 2 5 3 4 3 3" xfId="38580"/>
    <cellStyle name="Normal 5 2 2 2 5 3 4 4" xfId="38581"/>
    <cellStyle name="Normal 5 2 2 2 5 3 5" xfId="38582"/>
    <cellStyle name="Normal 5 2 2 2 5 3 5 2" xfId="38583"/>
    <cellStyle name="Normal 5 2 2 2 5 3 6" xfId="38584"/>
    <cellStyle name="Normal 5 2 2 2 5 3 6 2" xfId="38585"/>
    <cellStyle name="Normal 5 2 2 2 5 3 6 2 2" xfId="38586"/>
    <cellStyle name="Normal 5 2 2 2 5 3 6 3" xfId="38587"/>
    <cellStyle name="Normal 5 2 2 2 5 3 7" xfId="38588"/>
    <cellStyle name="Normal 5 2 2 2 5 3 7 2" xfId="38589"/>
    <cellStyle name="Normal 5 2 2 2 5 3 8" xfId="38590"/>
    <cellStyle name="Normal 5 2 2 2 5 4" xfId="38591"/>
    <cellStyle name="Normal 5 2 2 2 5 4 2" xfId="38592"/>
    <cellStyle name="Normal 5 2 2 2 5 4 2 2" xfId="38593"/>
    <cellStyle name="Normal 5 2 2 2 5 4 2 2 2" xfId="38594"/>
    <cellStyle name="Normal 5 2 2 2 5 4 2 3" xfId="38595"/>
    <cellStyle name="Normal 5 2 2 2 5 4 2 3 2" xfId="38596"/>
    <cellStyle name="Normal 5 2 2 2 5 4 2 3 2 2" xfId="38597"/>
    <cellStyle name="Normal 5 2 2 2 5 4 2 3 3" xfId="38598"/>
    <cellStyle name="Normal 5 2 2 2 5 4 2 4" xfId="38599"/>
    <cellStyle name="Normal 5 2 2 2 5 4 3" xfId="38600"/>
    <cellStyle name="Normal 5 2 2 2 5 4 3 2" xfId="38601"/>
    <cellStyle name="Normal 5 2 2 2 5 4 4" xfId="38602"/>
    <cellStyle name="Normal 5 2 2 2 5 4 4 2" xfId="38603"/>
    <cellStyle name="Normal 5 2 2 2 5 4 4 2 2" xfId="38604"/>
    <cellStyle name="Normal 5 2 2 2 5 4 4 3" xfId="38605"/>
    <cellStyle name="Normal 5 2 2 2 5 4 5" xfId="38606"/>
    <cellStyle name="Normal 5 2 2 2 5 5" xfId="38607"/>
    <cellStyle name="Normal 5 2 2 2 5 5 2" xfId="38608"/>
    <cellStyle name="Normal 5 2 2 2 5 5 2 2" xfId="38609"/>
    <cellStyle name="Normal 5 2 2 2 5 5 3" xfId="38610"/>
    <cellStyle name="Normal 5 2 2 2 5 5 3 2" xfId="38611"/>
    <cellStyle name="Normal 5 2 2 2 5 5 3 2 2" xfId="38612"/>
    <cellStyle name="Normal 5 2 2 2 5 5 3 3" xfId="38613"/>
    <cellStyle name="Normal 5 2 2 2 5 5 4" xfId="38614"/>
    <cellStyle name="Normal 5 2 2 2 5 6" xfId="38615"/>
    <cellStyle name="Normal 5 2 2 2 5 6 2" xfId="38616"/>
    <cellStyle name="Normal 5 2 2 2 5 6 2 2" xfId="38617"/>
    <cellStyle name="Normal 5 2 2 2 5 6 3" xfId="38618"/>
    <cellStyle name="Normal 5 2 2 2 5 6 3 2" xfId="38619"/>
    <cellStyle name="Normal 5 2 2 2 5 6 3 2 2" xfId="38620"/>
    <cellStyle name="Normal 5 2 2 2 5 6 3 3" xfId="38621"/>
    <cellStyle name="Normal 5 2 2 2 5 6 4" xfId="38622"/>
    <cellStyle name="Normal 5 2 2 2 5 7" xfId="38623"/>
    <cellStyle name="Normal 5 2 2 2 5 7 2" xfId="38624"/>
    <cellStyle name="Normal 5 2 2 2 5 8" xfId="38625"/>
    <cellStyle name="Normal 5 2 2 2 5 8 2" xfId="38626"/>
    <cellStyle name="Normal 5 2 2 2 5 8 2 2" xfId="38627"/>
    <cellStyle name="Normal 5 2 2 2 5 8 3" xfId="38628"/>
    <cellStyle name="Normal 5 2 2 2 5 9" xfId="38629"/>
    <cellStyle name="Normal 5 2 2 2 5 9 2" xfId="38630"/>
    <cellStyle name="Normal 5 2 2 2 6" xfId="38631"/>
    <cellStyle name="Normal 5 2 2 2 6 2" xfId="38632"/>
    <cellStyle name="Normal 5 2 2 2 6 2 2" xfId="38633"/>
    <cellStyle name="Normal 5 2 2 2 6 2 2 2" xfId="38634"/>
    <cellStyle name="Normal 5 2 2 2 6 2 2 2 2" xfId="38635"/>
    <cellStyle name="Normal 5 2 2 2 6 2 2 2 2 2" xfId="38636"/>
    <cellStyle name="Normal 5 2 2 2 6 2 2 2 3" xfId="38637"/>
    <cellStyle name="Normal 5 2 2 2 6 2 2 2 3 2" xfId="38638"/>
    <cellStyle name="Normal 5 2 2 2 6 2 2 2 3 2 2" xfId="38639"/>
    <cellStyle name="Normal 5 2 2 2 6 2 2 2 3 3" xfId="38640"/>
    <cellStyle name="Normal 5 2 2 2 6 2 2 2 4" xfId="38641"/>
    <cellStyle name="Normal 5 2 2 2 6 2 2 3" xfId="38642"/>
    <cellStyle name="Normal 5 2 2 2 6 2 2 3 2" xfId="38643"/>
    <cellStyle name="Normal 5 2 2 2 6 2 2 4" xfId="38644"/>
    <cellStyle name="Normal 5 2 2 2 6 2 2 4 2" xfId="38645"/>
    <cellStyle name="Normal 5 2 2 2 6 2 2 4 2 2" xfId="38646"/>
    <cellStyle name="Normal 5 2 2 2 6 2 2 4 3" xfId="38647"/>
    <cellStyle name="Normal 5 2 2 2 6 2 2 5" xfId="38648"/>
    <cellStyle name="Normal 5 2 2 2 6 2 3" xfId="38649"/>
    <cellStyle name="Normal 5 2 2 2 6 2 3 2" xfId="38650"/>
    <cellStyle name="Normal 5 2 2 2 6 2 3 2 2" xfId="38651"/>
    <cellStyle name="Normal 5 2 2 2 6 2 3 3" xfId="38652"/>
    <cellStyle name="Normal 5 2 2 2 6 2 3 3 2" xfId="38653"/>
    <cellStyle name="Normal 5 2 2 2 6 2 3 3 2 2" xfId="38654"/>
    <cellStyle name="Normal 5 2 2 2 6 2 3 3 3" xfId="38655"/>
    <cellStyle name="Normal 5 2 2 2 6 2 3 4" xfId="38656"/>
    <cellStyle name="Normal 5 2 2 2 6 2 4" xfId="38657"/>
    <cellStyle name="Normal 5 2 2 2 6 2 4 2" xfId="38658"/>
    <cellStyle name="Normal 5 2 2 2 6 2 4 2 2" xfId="38659"/>
    <cellStyle name="Normal 5 2 2 2 6 2 4 3" xfId="38660"/>
    <cellStyle name="Normal 5 2 2 2 6 2 4 3 2" xfId="38661"/>
    <cellStyle name="Normal 5 2 2 2 6 2 4 3 2 2" xfId="38662"/>
    <cellStyle name="Normal 5 2 2 2 6 2 4 3 3" xfId="38663"/>
    <cellStyle name="Normal 5 2 2 2 6 2 4 4" xfId="38664"/>
    <cellStyle name="Normal 5 2 2 2 6 2 5" xfId="38665"/>
    <cellStyle name="Normal 5 2 2 2 6 2 5 2" xfId="38666"/>
    <cellStyle name="Normal 5 2 2 2 6 2 6" xfId="38667"/>
    <cellStyle name="Normal 5 2 2 2 6 2 6 2" xfId="38668"/>
    <cellStyle name="Normal 5 2 2 2 6 2 6 2 2" xfId="38669"/>
    <cellStyle name="Normal 5 2 2 2 6 2 6 3" xfId="38670"/>
    <cellStyle name="Normal 5 2 2 2 6 2 7" xfId="38671"/>
    <cellStyle name="Normal 5 2 2 2 6 2 7 2" xfId="38672"/>
    <cellStyle name="Normal 5 2 2 2 6 2 8" xfId="38673"/>
    <cellStyle name="Normal 5 2 2 2 6 3" xfId="38674"/>
    <cellStyle name="Normal 5 2 2 2 6 3 2" xfId="38675"/>
    <cellStyle name="Normal 5 2 2 2 6 3 2 2" xfId="38676"/>
    <cellStyle name="Normal 5 2 2 2 6 3 2 2 2" xfId="38677"/>
    <cellStyle name="Normal 5 2 2 2 6 3 2 3" xfId="38678"/>
    <cellStyle name="Normal 5 2 2 2 6 3 2 3 2" xfId="38679"/>
    <cellStyle name="Normal 5 2 2 2 6 3 2 3 2 2" xfId="38680"/>
    <cellStyle name="Normal 5 2 2 2 6 3 2 3 3" xfId="38681"/>
    <cellStyle name="Normal 5 2 2 2 6 3 2 4" xfId="38682"/>
    <cellStyle name="Normal 5 2 2 2 6 3 3" xfId="38683"/>
    <cellStyle name="Normal 5 2 2 2 6 3 3 2" xfId="38684"/>
    <cellStyle name="Normal 5 2 2 2 6 3 4" xfId="38685"/>
    <cellStyle name="Normal 5 2 2 2 6 3 4 2" xfId="38686"/>
    <cellStyle name="Normal 5 2 2 2 6 3 4 2 2" xfId="38687"/>
    <cellStyle name="Normal 5 2 2 2 6 3 4 3" xfId="38688"/>
    <cellStyle name="Normal 5 2 2 2 6 3 5" xfId="38689"/>
    <cellStyle name="Normal 5 2 2 2 6 4" xfId="38690"/>
    <cellStyle name="Normal 5 2 2 2 6 4 2" xfId="38691"/>
    <cellStyle name="Normal 5 2 2 2 6 4 2 2" xfId="38692"/>
    <cellStyle name="Normal 5 2 2 2 6 4 3" xfId="38693"/>
    <cellStyle name="Normal 5 2 2 2 6 4 3 2" xfId="38694"/>
    <cellStyle name="Normal 5 2 2 2 6 4 3 2 2" xfId="38695"/>
    <cellStyle name="Normal 5 2 2 2 6 4 3 3" xfId="38696"/>
    <cellStyle name="Normal 5 2 2 2 6 4 4" xfId="38697"/>
    <cellStyle name="Normal 5 2 2 2 6 5" xfId="38698"/>
    <cellStyle name="Normal 5 2 2 2 6 5 2" xfId="38699"/>
    <cellStyle name="Normal 5 2 2 2 6 5 2 2" xfId="38700"/>
    <cellStyle name="Normal 5 2 2 2 6 5 3" xfId="38701"/>
    <cellStyle name="Normal 5 2 2 2 6 5 3 2" xfId="38702"/>
    <cellStyle name="Normal 5 2 2 2 6 5 3 2 2" xfId="38703"/>
    <cellStyle name="Normal 5 2 2 2 6 5 3 3" xfId="38704"/>
    <cellStyle name="Normal 5 2 2 2 6 5 4" xfId="38705"/>
    <cellStyle name="Normal 5 2 2 2 6 6" xfId="38706"/>
    <cellStyle name="Normal 5 2 2 2 6 6 2" xfId="38707"/>
    <cellStyle name="Normal 5 2 2 2 6 7" xfId="38708"/>
    <cellStyle name="Normal 5 2 2 2 6 7 2" xfId="38709"/>
    <cellStyle name="Normal 5 2 2 2 6 7 2 2" xfId="38710"/>
    <cellStyle name="Normal 5 2 2 2 6 7 3" xfId="38711"/>
    <cellStyle name="Normal 5 2 2 2 6 8" xfId="38712"/>
    <cellStyle name="Normal 5 2 2 2 6 8 2" xfId="38713"/>
    <cellStyle name="Normal 5 2 2 2 6 9" xfId="38714"/>
    <cellStyle name="Normal 5 2 2 2 7" xfId="38715"/>
    <cellStyle name="Normal 5 2 2 2 7 2" xfId="38716"/>
    <cellStyle name="Normal 5 2 2 2 7 2 2" xfId="38717"/>
    <cellStyle name="Normal 5 2 2 2 7 2 2 2" xfId="38718"/>
    <cellStyle name="Normal 5 2 2 2 7 2 2 2 2" xfId="38719"/>
    <cellStyle name="Normal 5 2 2 2 7 2 2 3" xfId="38720"/>
    <cellStyle name="Normal 5 2 2 2 7 2 2 3 2" xfId="38721"/>
    <cellStyle name="Normal 5 2 2 2 7 2 2 3 2 2" xfId="38722"/>
    <cellStyle name="Normal 5 2 2 2 7 2 2 3 3" xfId="38723"/>
    <cellStyle name="Normal 5 2 2 2 7 2 2 4" xfId="38724"/>
    <cellStyle name="Normal 5 2 2 2 7 2 3" xfId="38725"/>
    <cellStyle name="Normal 5 2 2 2 7 2 3 2" xfId="38726"/>
    <cellStyle name="Normal 5 2 2 2 7 2 4" xfId="38727"/>
    <cellStyle name="Normal 5 2 2 2 7 2 4 2" xfId="38728"/>
    <cellStyle name="Normal 5 2 2 2 7 2 4 2 2" xfId="38729"/>
    <cellStyle name="Normal 5 2 2 2 7 2 4 3" xfId="38730"/>
    <cellStyle name="Normal 5 2 2 2 7 2 5" xfId="38731"/>
    <cellStyle name="Normal 5 2 2 2 7 3" xfId="38732"/>
    <cellStyle name="Normal 5 2 2 2 7 3 2" xfId="38733"/>
    <cellStyle name="Normal 5 2 2 2 7 3 2 2" xfId="38734"/>
    <cellStyle name="Normal 5 2 2 2 7 3 3" xfId="38735"/>
    <cellStyle name="Normal 5 2 2 2 7 3 3 2" xfId="38736"/>
    <cellStyle name="Normal 5 2 2 2 7 3 3 2 2" xfId="38737"/>
    <cellStyle name="Normal 5 2 2 2 7 3 3 3" xfId="38738"/>
    <cellStyle name="Normal 5 2 2 2 7 3 4" xfId="38739"/>
    <cellStyle name="Normal 5 2 2 2 7 4" xfId="38740"/>
    <cellStyle name="Normal 5 2 2 2 7 4 2" xfId="38741"/>
    <cellStyle name="Normal 5 2 2 2 7 4 2 2" xfId="38742"/>
    <cellStyle name="Normal 5 2 2 2 7 4 3" xfId="38743"/>
    <cellStyle name="Normal 5 2 2 2 7 4 3 2" xfId="38744"/>
    <cellStyle name="Normal 5 2 2 2 7 4 3 2 2" xfId="38745"/>
    <cellStyle name="Normal 5 2 2 2 7 4 3 3" xfId="38746"/>
    <cellStyle name="Normal 5 2 2 2 7 4 4" xfId="38747"/>
    <cellStyle name="Normal 5 2 2 2 7 5" xfId="38748"/>
    <cellStyle name="Normal 5 2 2 2 7 5 2" xfId="38749"/>
    <cellStyle name="Normal 5 2 2 2 7 6" xfId="38750"/>
    <cellStyle name="Normal 5 2 2 2 7 6 2" xfId="38751"/>
    <cellStyle name="Normal 5 2 2 2 7 6 2 2" xfId="38752"/>
    <cellStyle name="Normal 5 2 2 2 7 6 3" xfId="38753"/>
    <cellStyle name="Normal 5 2 2 2 7 7" xfId="38754"/>
    <cellStyle name="Normal 5 2 2 2 7 7 2" xfId="38755"/>
    <cellStyle name="Normal 5 2 2 2 7 8" xfId="38756"/>
    <cellStyle name="Normal 5 2 2 2 8" xfId="38757"/>
    <cellStyle name="Normal 5 2 2 2 8 2" xfId="38758"/>
    <cellStyle name="Normal 5 2 2 2 8 2 2" xfId="38759"/>
    <cellStyle name="Normal 5 2 2 2 8 2 2 2" xfId="38760"/>
    <cellStyle name="Normal 5 2 2 2 8 2 2 2 2" xfId="38761"/>
    <cellStyle name="Normal 5 2 2 2 8 2 2 3" xfId="38762"/>
    <cellStyle name="Normal 5 2 2 2 8 2 2 3 2" xfId="38763"/>
    <cellStyle name="Normal 5 2 2 2 8 2 2 3 2 2" xfId="38764"/>
    <cellStyle name="Normal 5 2 2 2 8 2 2 3 3" xfId="38765"/>
    <cellStyle name="Normal 5 2 2 2 8 2 2 4" xfId="38766"/>
    <cellStyle name="Normal 5 2 2 2 8 2 3" xfId="38767"/>
    <cellStyle name="Normal 5 2 2 2 8 2 3 2" xfId="38768"/>
    <cellStyle name="Normal 5 2 2 2 8 2 4" xfId="38769"/>
    <cellStyle name="Normal 5 2 2 2 8 2 4 2" xfId="38770"/>
    <cellStyle name="Normal 5 2 2 2 8 2 4 2 2" xfId="38771"/>
    <cellStyle name="Normal 5 2 2 2 8 2 4 3" xfId="38772"/>
    <cellStyle name="Normal 5 2 2 2 8 2 5" xfId="38773"/>
    <cellStyle name="Normal 5 2 2 2 8 3" xfId="38774"/>
    <cellStyle name="Normal 5 2 2 2 8 3 2" xfId="38775"/>
    <cellStyle name="Normal 5 2 2 2 8 3 2 2" xfId="38776"/>
    <cellStyle name="Normal 5 2 2 2 8 3 3" xfId="38777"/>
    <cellStyle name="Normal 5 2 2 2 8 3 3 2" xfId="38778"/>
    <cellStyle name="Normal 5 2 2 2 8 3 3 2 2" xfId="38779"/>
    <cellStyle name="Normal 5 2 2 2 8 3 3 3" xfId="38780"/>
    <cellStyle name="Normal 5 2 2 2 8 3 4" xfId="38781"/>
    <cellStyle name="Normal 5 2 2 2 8 4" xfId="38782"/>
    <cellStyle name="Normal 5 2 2 2 8 4 2" xfId="38783"/>
    <cellStyle name="Normal 5 2 2 2 8 4 2 2" xfId="38784"/>
    <cellStyle name="Normal 5 2 2 2 8 4 3" xfId="38785"/>
    <cellStyle name="Normal 5 2 2 2 8 4 3 2" xfId="38786"/>
    <cellStyle name="Normal 5 2 2 2 8 4 3 2 2" xfId="38787"/>
    <cellStyle name="Normal 5 2 2 2 8 4 3 3" xfId="38788"/>
    <cellStyle name="Normal 5 2 2 2 8 4 4" xfId="38789"/>
    <cellStyle name="Normal 5 2 2 2 8 5" xfId="38790"/>
    <cellStyle name="Normal 5 2 2 2 8 5 2" xfId="38791"/>
    <cellStyle name="Normal 5 2 2 2 8 6" xfId="38792"/>
    <cellStyle name="Normal 5 2 2 2 8 6 2" xfId="38793"/>
    <cellStyle name="Normal 5 2 2 2 8 6 2 2" xfId="38794"/>
    <cellStyle name="Normal 5 2 2 2 8 6 3" xfId="38795"/>
    <cellStyle name="Normal 5 2 2 2 8 7" xfId="38796"/>
    <cellStyle name="Normal 5 2 2 2 8 7 2" xfId="38797"/>
    <cellStyle name="Normal 5 2 2 2 8 8" xfId="38798"/>
    <cellStyle name="Normal 5 2 2 2 9" xfId="38799"/>
    <cellStyle name="Normal 5 2 2 2 9 2" xfId="38800"/>
    <cellStyle name="Normal 5 2 2 2 9 2 2" xfId="38801"/>
    <cellStyle name="Normal 5 2 2 2 9 2 2 2" xfId="38802"/>
    <cellStyle name="Normal 5 2 2 2 9 2 2 2 2" xfId="38803"/>
    <cellStyle name="Normal 5 2 2 2 9 2 2 3" xfId="38804"/>
    <cellStyle name="Normal 5 2 2 2 9 2 2 3 2" xfId="38805"/>
    <cellStyle name="Normal 5 2 2 2 9 2 2 3 2 2" xfId="38806"/>
    <cellStyle name="Normal 5 2 2 2 9 2 2 3 3" xfId="38807"/>
    <cellStyle name="Normal 5 2 2 2 9 2 2 4" xfId="38808"/>
    <cellStyle name="Normal 5 2 2 2 9 2 3" xfId="38809"/>
    <cellStyle name="Normal 5 2 2 2 9 2 3 2" xfId="38810"/>
    <cellStyle name="Normal 5 2 2 2 9 2 4" xfId="38811"/>
    <cellStyle name="Normal 5 2 2 2 9 2 4 2" xfId="38812"/>
    <cellStyle name="Normal 5 2 2 2 9 2 4 2 2" xfId="38813"/>
    <cellStyle name="Normal 5 2 2 2 9 2 4 3" xfId="38814"/>
    <cellStyle name="Normal 5 2 2 2 9 2 5" xfId="38815"/>
    <cellStyle name="Normal 5 2 2 2 9 3" xfId="38816"/>
    <cellStyle name="Normal 5 2 2 2 9 3 2" xfId="38817"/>
    <cellStyle name="Normal 5 2 2 2 9 3 2 2" xfId="38818"/>
    <cellStyle name="Normal 5 2 2 2 9 3 3" xfId="38819"/>
    <cellStyle name="Normal 5 2 2 2 9 3 3 2" xfId="38820"/>
    <cellStyle name="Normal 5 2 2 2 9 3 3 2 2" xfId="38821"/>
    <cellStyle name="Normal 5 2 2 2 9 3 3 3" xfId="38822"/>
    <cellStyle name="Normal 5 2 2 2 9 3 4" xfId="38823"/>
    <cellStyle name="Normal 5 2 2 2 9 4" xfId="38824"/>
    <cellStyle name="Normal 5 2 2 2 9 4 2" xfId="38825"/>
    <cellStyle name="Normal 5 2 2 2 9 5" xfId="38826"/>
    <cellStyle name="Normal 5 2 2 2 9 5 2" xfId="38827"/>
    <cellStyle name="Normal 5 2 2 2 9 5 2 2" xfId="38828"/>
    <cellStyle name="Normal 5 2 2 2 9 5 3" xfId="38829"/>
    <cellStyle name="Normal 5 2 2 2 9 6" xfId="38830"/>
    <cellStyle name="Normal 5 2 2 2_T-straight with PEDs adjustor" xfId="38831"/>
    <cellStyle name="Normal 5 2 2 20" xfId="38832"/>
    <cellStyle name="Normal 5 2 2 3" xfId="38833"/>
    <cellStyle name="Normal 5 2 2 3 10" xfId="38834"/>
    <cellStyle name="Normal 5 2 2 3 10 2" xfId="38835"/>
    <cellStyle name="Normal 5 2 2 3 10 2 2" xfId="38836"/>
    <cellStyle name="Normal 5 2 2 3 10 3" xfId="38837"/>
    <cellStyle name="Normal 5 2 2 3 10 3 2" xfId="38838"/>
    <cellStyle name="Normal 5 2 2 3 10 3 2 2" xfId="38839"/>
    <cellStyle name="Normal 5 2 2 3 10 3 3" xfId="38840"/>
    <cellStyle name="Normal 5 2 2 3 10 4" xfId="38841"/>
    <cellStyle name="Normal 5 2 2 3 11" xfId="38842"/>
    <cellStyle name="Normal 5 2 2 3 11 2" xfId="38843"/>
    <cellStyle name="Normal 5 2 2 3 11 2 2" xfId="38844"/>
    <cellStyle name="Normal 5 2 2 3 11 3" xfId="38845"/>
    <cellStyle name="Normal 5 2 2 3 11 3 2" xfId="38846"/>
    <cellStyle name="Normal 5 2 2 3 11 3 2 2" xfId="38847"/>
    <cellStyle name="Normal 5 2 2 3 11 3 3" xfId="38848"/>
    <cellStyle name="Normal 5 2 2 3 11 4" xfId="38849"/>
    <cellStyle name="Normal 5 2 2 3 12" xfId="38850"/>
    <cellStyle name="Normal 5 2 2 3 12 2" xfId="38851"/>
    <cellStyle name="Normal 5 2 2 3 12 2 2" xfId="38852"/>
    <cellStyle name="Normal 5 2 2 3 12 3" xfId="38853"/>
    <cellStyle name="Normal 5 2 2 3 12 3 2" xfId="38854"/>
    <cellStyle name="Normal 5 2 2 3 12 3 2 2" xfId="38855"/>
    <cellStyle name="Normal 5 2 2 3 12 3 3" xfId="38856"/>
    <cellStyle name="Normal 5 2 2 3 12 4" xfId="38857"/>
    <cellStyle name="Normal 5 2 2 3 13" xfId="38858"/>
    <cellStyle name="Normal 5 2 2 3 13 2" xfId="38859"/>
    <cellStyle name="Normal 5 2 2 3 13 2 2" xfId="38860"/>
    <cellStyle name="Normal 5 2 2 3 13 3" xfId="38861"/>
    <cellStyle name="Normal 5 2 2 3 14" xfId="38862"/>
    <cellStyle name="Normal 5 2 2 3 14 2" xfId="38863"/>
    <cellStyle name="Normal 5 2 2 3 15" xfId="38864"/>
    <cellStyle name="Normal 5 2 2 3 15 2" xfId="38865"/>
    <cellStyle name="Normal 5 2 2 3 16" xfId="38866"/>
    <cellStyle name="Normal 5 2 2 3 17" xfId="38867"/>
    <cellStyle name="Normal 5 2 2 3 2" xfId="38868"/>
    <cellStyle name="Normal 5 2 2 3 2 10" xfId="38869"/>
    <cellStyle name="Normal 5 2 2 3 2 11" xfId="38870"/>
    <cellStyle name="Normal 5 2 2 3 2 2" xfId="38871"/>
    <cellStyle name="Normal 5 2 2 3 2 2 10" xfId="38872"/>
    <cellStyle name="Normal 5 2 2 3 2 2 2" xfId="38873"/>
    <cellStyle name="Normal 5 2 2 3 2 2 2 2" xfId="38874"/>
    <cellStyle name="Normal 5 2 2 3 2 2 2 2 2" xfId="38875"/>
    <cellStyle name="Normal 5 2 2 3 2 2 2 2 2 2" xfId="38876"/>
    <cellStyle name="Normal 5 2 2 3 2 2 2 2 2 2 2" xfId="38877"/>
    <cellStyle name="Normal 5 2 2 3 2 2 2 2 2 3" xfId="38878"/>
    <cellStyle name="Normal 5 2 2 3 2 2 2 2 2 3 2" xfId="38879"/>
    <cellStyle name="Normal 5 2 2 3 2 2 2 2 2 3 2 2" xfId="38880"/>
    <cellStyle name="Normal 5 2 2 3 2 2 2 2 2 3 3" xfId="38881"/>
    <cellStyle name="Normal 5 2 2 3 2 2 2 2 2 4" xfId="38882"/>
    <cellStyle name="Normal 5 2 2 3 2 2 2 2 3" xfId="38883"/>
    <cellStyle name="Normal 5 2 2 3 2 2 2 2 3 2" xfId="38884"/>
    <cellStyle name="Normal 5 2 2 3 2 2 2 2 4" xfId="38885"/>
    <cellStyle name="Normal 5 2 2 3 2 2 2 2 4 2" xfId="38886"/>
    <cellStyle name="Normal 5 2 2 3 2 2 2 2 4 2 2" xfId="38887"/>
    <cellStyle name="Normal 5 2 2 3 2 2 2 2 4 3" xfId="38888"/>
    <cellStyle name="Normal 5 2 2 3 2 2 2 2 5" xfId="38889"/>
    <cellStyle name="Normal 5 2 2 3 2 2 2 3" xfId="38890"/>
    <cellStyle name="Normal 5 2 2 3 2 2 2 3 2" xfId="38891"/>
    <cellStyle name="Normal 5 2 2 3 2 2 2 3 2 2" xfId="38892"/>
    <cellStyle name="Normal 5 2 2 3 2 2 2 3 3" xfId="38893"/>
    <cellStyle name="Normal 5 2 2 3 2 2 2 3 3 2" xfId="38894"/>
    <cellStyle name="Normal 5 2 2 3 2 2 2 3 3 2 2" xfId="38895"/>
    <cellStyle name="Normal 5 2 2 3 2 2 2 3 3 3" xfId="38896"/>
    <cellStyle name="Normal 5 2 2 3 2 2 2 3 4" xfId="38897"/>
    <cellStyle name="Normal 5 2 2 3 2 2 2 4" xfId="38898"/>
    <cellStyle name="Normal 5 2 2 3 2 2 2 4 2" xfId="38899"/>
    <cellStyle name="Normal 5 2 2 3 2 2 2 4 2 2" xfId="38900"/>
    <cellStyle name="Normal 5 2 2 3 2 2 2 4 3" xfId="38901"/>
    <cellStyle name="Normal 5 2 2 3 2 2 2 4 3 2" xfId="38902"/>
    <cellStyle name="Normal 5 2 2 3 2 2 2 4 3 2 2" xfId="38903"/>
    <cellStyle name="Normal 5 2 2 3 2 2 2 4 3 3" xfId="38904"/>
    <cellStyle name="Normal 5 2 2 3 2 2 2 4 4" xfId="38905"/>
    <cellStyle name="Normal 5 2 2 3 2 2 2 5" xfId="38906"/>
    <cellStyle name="Normal 5 2 2 3 2 2 2 5 2" xfId="38907"/>
    <cellStyle name="Normal 5 2 2 3 2 2 2 6" xfId="38908"/>
    <cellStyle name="Normal 5 2 2 3 2 2 2 6 2" xfId="38909"/>
    <cellStyle name="Normal 5 2 2 3 2 2 2 6 2 2" xfId="38910"/>
    <cellStyle name="Normal 5 2 2 3 2 2 2 6 3" xfId="38911"/>
    <cellStyle name="Normal 5 2 2 3 2 2 2 7" xfId="38912"/>
    <cellStyle name="Normal 5 2 2 3 2 2 2 7 2" xfId="38913"/>
    <cellStyle name="Normal 5 2 2 3 2 2 2 8" xfId="38914"/>
    <cellStyle name="Normal 5 2 2 3 2 2 3" xfId="38915"/>
    <cellStyle name="Normal 5 2 2 3 2 2 3 2" xfId="38916"/>
    <cellStyle name="Normal 5 2 2 3 2 2 3 2 2" xfId="38917"/>
    <cellStyle name="Normal 5 2 2 3 2 2 3 2 2 2" xfId="38918"/>
    <cellStyle name="Normal 5 2 2 3 2 2 3 2 3" xfId="38919"/>
    <cellStyle name="Normal 5 2 2 3 2 2 3 2 3 2" xfId="38920"/>
    <cellStyle name="Normal 5 2 2 3 2 2 3 2 3 2 2" xfId="38921"/>
    <cellStyle name="Normal 5 2 2 3 2 2 3 2 3 3" xfId="38922"/>
    <cellStyle name="Normal 5 2 2 3 2 2 3 2 4" xfId="38923"/>
    <cellStyle name="Normal 5 2 2 3 2 2 3 3" xfId="38924"/>
    <cellStyle name="Normal 5 2 2 3 2 2 3 3 2" xfId="38925"/>
    <cellStyle name="Normal 5 2 2 3 2 2 3 4" xfId="38926"/>
    <cellStyle name="Normal 5 2 2 3 2 2 3 4 2" xfId="38927"/>
    <cellStyle name="Normal 5 2 2 3 2 2 3 4 2 2" xfId="38928"/>
    <cellStyle name="Normal 5 2 2 3 2 2 3 4 3" xfId="38929"/>
    <cellStyle name="Normal 5 2 2 3 2 2 3 5" xfId="38930"/>
    <cellStyle name="Normal 5 2 2 3 2 2 4" xfId="38931"/>
    <cellStyle name="Normal 5 2 2 3 2 2 4 2" xfId="38932"/>
    <cellStyle name="Normal 5 2 2 3 2 2 4 2 2" xfId="38933"/>
    <cellStyle name="Normal 5 2 2 3 2 2 4 3" xfId="38934"/>
    <cellStyle name="Normal 5 2 2 3 2 2 4 3 2" xfId="38935"/>
    <cellStyle name="Normal 5 2 2 3 2 2 4 3 2 2" xfId="38936"/>
    <cellStyle name="Normal 5 2 2 3 2 2 4 3 3" xfId="38937"/>
    <cellStyle name="Normal 5 2 2 3 2 2 4 4" xfId="38938"/>
    <cellStyle name="Normal 5 2 2 3 2 2 5" xfId="38939"/>
    <cellStyle name="Normal 5 2 2 3 2 2 5 2" xfId="38940"/>
    <cellStyle name="Normal 5 2 2 3 2 2 5 2 2" xfId="38941"/>
    <cellStyle name="Normal 5 2 2 3 2 2 5 3" xfId="38942"/>
    <cellStyle name="Normal 5 2 2 3 2 2 5 3 2" xfId="38943"/>
    <cellStyle name="Normal 5 2 2 3 2 2 5 3 2 2" xfId="38944"/>
    <cellStyle name="Normal 5 2 2 3 2 2 5 3 3" xfId="38945"/>
    <cellStyle name="Normal 5 2 2 3 2 2 5 4" xfId="38946"/>
    <cellStyle name="Normal 5 2 2 3 2 2 6" xfId="38947"/>
    <cellStyle name="Normal 5 2 2 3 2 2 6 2" xfId="38948"/>
    <cellStyle name="Normal 5 2 2 3 2 2 7" xfId="38949"/>
    <cellStyle name="Normal 5 2 2 3 2 2 7 2" xfId="38950"/>
    <cellStyle name="Normal 5 2 2 3 2 2 7 2 2" xfId="38951"/>
    <cellStyle name="Normal 5 2 2 3 2 2 7 3" xfId="38952"/>
    <cellStyle name="Normal 5 2 2 3 2 2 8" xfId="38953"/>
    <cellStyle name="Normal 5 2 2 3 2 2 8 2" xfId="38954"/>
    <cellStyle name="Normal 5 2 2 3 2 2 9" xfId="38955"/>
    <cellStyle name="Normal 5 2 2 3 2 3" xfId="38956"/>
    <cellStyle name="Normal 5 2 2 3 2 3 2" xfId="38957"/>
    <cellStyle name="Normal 5 2 2 3 2 3 2 2" xfId="38958"/>
    <cellStyle name="Normal 5 2 2 3 2 3 2 2 2" xfId="38959"/>
    <cellStyle name="Normal 5 2 2 3 2 3 2 2 2 2" xfId="38960"/>
    <cellStyle name="Normal 5 2 2 3 2 3 2 2 3" xfId="38961"/>
    <cellStyle name="Normal 5 2 2 3 2 3 2 2 3 2" xfId="38962"/>
    <cellStyle name="Normal 5 2 2 3 2 3 2 2 3 2 2" xfId="38963"/>
    <cellStyle name="Normal 5 2 2 3 2 3 2 2 3 3" xfId="38964"/>
    <cellStyle name="Normal 5 2 2 3 2 3 2 2 4" xfId="38965"/>
    <cellStyle name="Normal 5 2 2 3 2 3 2 3" xfId="38966"/>
    <cellStyle name="Normal 5 2 2 3 2 3 2 3 2" xfId="38967"/>
    <cellStyle name="Normal 5 2 2 3 2 3 2 4" xfId="38968"/>
    <cellStyle name="Normal 5 2 2 3 2 3 2 4 2" xfId="38969"/>
    <cellStyle name="Normal 5 2 2 3 2 3 2 4 2 2" xfId="38970"/>
    <cellStyle name="Normal 5 2 2 3 2 3 2 4 3" xfId="38971"/>
    <cellStyle name="Normal 5 2 2 3 2 3 2 5" xfId="38972"/>
    <cellStyle name="Normal 5 2 2 3 2 3 3" xfId="38973"/>
    <cellStyle name="Normal 5 2 2 3 2 3 3 2" xfId="38974"/>
    <cellStyle name="Normal 5 2 2 3 2 3 3 2 2" xfId="38975"/>
    <cellStyle name="Normal 5 2 2 3 2 3 3 3" xfId="38976"/>
    <cellStyle name="Normal 5 2 2 3 2 3 3 3 2" xfId="38977"/>
    <cellStyle name="Normal 5 2 2 3 2 3 3 3 2 2" xfId="38978"/>
    <cellStyle name="Normal 5 2 2 3 2 3 3 3 3" xfId="38979"/>
    <cellStyle name="Normal 5 2 2 3 2 3 3 4" xfId="38980"/>
    <cellStyle name="Normal 5 2 2 3 2 3 4" xfId="38981"/>
    <cellStyle name="Normal 5 2 2 3 2 3 4 2" xfId="38982"/>
    <cellStyle name="Normal 5 2 2 3 2 3 4 2 2" xfId="38983"/>
    <cellStyle name="Normal 5 2 2 3 2 3 4 3" xfId="38984"/>
    <cellStyle name="Normal 5 2 2 3 2 3 4 3 2" xfId="38985"/>
    <cellStyle name="Normal 5 2 2 3 2 3 4 3 2 2" xfId="38986"/>
    <cellStyle name="Normal 5 2 2 3 2 3 4 3 3" xfId="38987"/>
    <cellStyle name="Normal 5 2 2 3 2 3 4 4" xfId="38988"/>
    <cellStyle name="Normal 5 2 2 3 2 3 5" xfId="38989"/>
    <cellStyle name="Normal 5 2 2 3 2 3 5 2" xfId="38990"/>
    <cellStyle name="Normal 5 2 2 3 2 3 6" xfId="38991"/>
    <cellStyle name="Normal 5 2 2 3 2 3 6 2" xfId="38992"/>
    <cellStyle name="Normal 5 2 2 3 2 3 6 2 2" xfId="38993"/>
    <cellStyle name="Normal 5 2 2 3 2 3 6 3" xfId="38994"/>
    <cellStyle name="Normal 5 2 2 3 2 3 7" xfId="38995"/>
    <cellStyle name="Normal 5 2 2 3 2 3 7 2" xfId="38996"/>
    <cellStyle name="Normal 5 2 2 3 2 3 8" xfId="38997"/>
    <cellStyle name="Normal 5 2 2 3 2 4" xfId="38998"/>
    <cellStyle name="Normal 5 2 2 3 2 4 2" xfId="38999"/>
    <cellStyle name="Normal 5 2 2 3 2 4 2 2" xfId="39000"/>
    <cellStyle name="Normal 5 2 2 3 2 4 2 2 2" xfId="39001"/>
    <cellStyle name="Normal 5 2 2 3 2 4 2 3" xfId="39002"/>
    <cellStyle name="Normal 5 2 2 3 2 4 2 3 2" xfId="39003"/>
    <cellStyle name="Normal 5 2 2 3 2 4 2 3 2 2" xfId="39004"/>
    <cellStyle name="Normal 5 2 2 3 2 4 2 3 3" xfId="39005"/>
    <cellStyle name="Normal 5 2 2 3 2 4 2 4" xfId="39006"/>
    <cellStyle name="Normal 5 2 2 3 2 4 3" xfId="39007"/>
    <cellStyle name="Normal 5 2 2 3 2 4 3 2" xfId="39008"/>
    <cellStyle name="Normal 5 2 2 3 2 4 4" xfId="39009"/>
    <cellStyle name="Normal 5 2 2 3 2 4 4 2" xfId="39010"/>
    <cellStyle name="Normal 5 2 2 3 2 4 4 2 2" xfId="39011"/>
    <cellStyle name="Normal 5 2 2 3 2 4 4 3" xfId="39012"/>
    <cellStyle name="Normal 5 2 2 3 2 4 5" xfId="39013"/>
    <cellStyle name="Normal 5 2 2 3 2 5" xfId="39014"/>
    <cellStyle name="Normal 5 2 2 3 2 5 2" xfId="39015"/>
    <cellStyle name="Normal 5 2 2 3 2 5 2 2" xfId="39016"/>
    <cellStyle name="Normal 5 2 2 3 2 5 3" xfId="39017"/>
    <cellStyle name="Normal 5 2 2 3 2 5 3 2" xfId="39018"/>
    <cellStyle name="Normal 5 2 2 3 2 5 3 2 2" xfId="39019"/>
    <cellStyle name="Normal 5 2 2 3 2 5 3 3" xfId="39020"/>
    <cellStyle name="Normal 5 2 2 3 2 5 4" xfId="39021"/>
    <cellStyle name="Normal 5 2 2 3 2 6" xfId="39022"/>
    <cellStyle name="Normal 5 2 2 3 2 6 2" xfId="39023"/>
    <cellStyle name="Normal 5 2 2 3 2 6 2 2" xfId="39024"/>
    <cellStyle name="Normal 5 2 2 3 2 6 3" xfId="39025"/>
    <cellStyle name="Normal 5 2 2 3 2 6 3 2" xfId="39026"/>
    <cellStyle name="Normal 5 2 2 3 2 6 3 2 2" xfId="39027"/>
    <cellStyle name="Normal 5 2 2 3 2 6 3 3" xfId="39028"/>
    <cellStyle name="Normal 5 2 2 3 2 6 4" xfId="39029"/>
    <cellStyle name="Normal 5 2 2 3 2 7" xfId="39030"/>
    <cellStyle name="Normal 5 2 2 3 2 7 2" xfId="39031"/>
    <cellStyle name="Normal 5 2 2 3 2 8" xfId="39032"/>
    <cellStyle name="Normal 5 2 2 3 2 8 2" xfId="39033"/>
    <cellStyle name="Normal 5 2 2 3 2 8 2 2" xfId="39034"/>
    <cellStyle name="Normal 5 2 2 3 2 8 3" xfId="39035"/>
    <cellStyle name="Normal 5 2 2 3 2 9" xfId="39036"/>
    <cellStyle name="Normal 5 2 2 3 2 9 2" xfId="39037"/>
    <cellStyle name="Normal 5 2 2 3 3" xfId="39038"/>
    <cellStyle name="Normal 5 2 2 3 3 10" xfId="39039"/>
    <cellStyle name="Normal 5 2 2 3 3 11" xfId="39040"/>
    <cellStyle name="Normal 5 2 2 3 3 2" xfId="39041"/>
    <cellStyle name="Normal 5 2 2 3 3 2 10" xfId="39042"/>
    <cellStyle name="Normal 5 2 2 3 3 2 2" xfId="39043"/>
    <cellStyle name="Normal 5 2 2 3 3 2 2 2" xfId="39044"/>
    <cellStyle name="Normal 5 2 2 3 3 2 2 2 2" xfId="39045"/>
    <cellStyle name="Normal 5 2 2 3 3 2 2 2 2 2" xfId="39046"/>
    <cellStyle name="Normal 5 2 2 3 3 2 2 2 2 2 2" xfId="39047"/>
    <cellStyle name="Normal 5 2 2 3 3 2 2 2 2 3" xfId="39048"/>
    <cellStyle name="Normal 5 2 2 3 3 2 2 2 2 3 2" xfId="39049"/>
    <cellStyle name="Normal 5 2 2 3 3 2 2 2 2 3 2 2" xfId="39050"/>
    <cellStyle name="Normal 5 2 2 3 3 2 2 2 2 3 3" xfId="39051"/>
    <cellStyle name="Normal 5 2 2 3 3 2 2 2 2 4" xfId="39052"/>
    <cellStyle name="Normal 5 2 2 3 3 2 2 2 3" xfId="39053"/>
    <cellStyle name="Normal 5 2 2 3 3 2 2 2 3 2" xfId="39054"/>
    <cellStyle name="Normal 5 2 2 3 3 2 2 2 4" xfId="39055"/>
    <cellStyle name="Normal 5 2 2 3 3 2 2 2 4 2" xfId="39056"/>
    <cellStyle name="Normal 5 2 2 3 3 2 2 2 4 2 2" xfId="39057"/>
    <cellStyle name="Normal 5 2 2 3 3 2 2 2 4 3" xfId="39058"/>
    <cellStyle name="Normal 5 2 2 3 3 2 2 2 5" xfId="39059"/>
    <cellStyle name="Normal 5 2 2 3 3 2 2 3" xfId="39060"/>
    <cellStyle name="Normal 5 2 2 3 3 2 2 3 2" xfId="39061"/>
    <cellStyle name="Normal 5 2 2 3 3 2 2 3 2 2" xfId="39062"/>
    <cellStyle name="Normal 5 2 2 3 3 2 2 3 3" xfId="39063"/>
    <cellStyle name="Normal 5 2 2 3 3 2 2 3 3 2" xfId="39064"/>
    <cellStyle name="Normal 5 2 2 3 3 2 2 3 3 2 2" xfId="39065"/>
    <cellStyle name="Normal 5 2 2 3 3 2 2 3 3 3" xfId="39066"/>
    <cellStyle name="Normal 5 2 2 3 3 2 2 3 4" xfId="39067"/>
    <cellStyle name="Normal 5 2 2 3 3 2 2 4" xfId="39068"/>
    <cellStyle name="Normal 5 2 2 3 3 2 2 4 2" xfId="39069"/>
    <cellStyle name="Normal 5 2 2 3 3 2 2 4 2 2" xfId="39070"/>
    <cellStyle name="Normal 5 2 2 3 3 2 2 4 3" xfId="39071"/>
    <cellStyle name="Normal 5 2 2 3 3 2 2 4 3 2" xfId="39072"/>
    <cellStyle name="Normal 5 2 2 3 3 2 2 4 3 2 2" xfId="39073"/>
    <cellStyle name="Normal 5 2 2 3 3 2 2 4 3 3" xfId="39074"/>
    <cellStyle name="Normal 5 2 2 3 3 2 2 4 4" xfId="39075"/>
    <cellStyle name="Normal 5 2 2 3 3 2 2 5" xfId="39076"/>
    <cellStyle name="Normal 5 2 2 3 3 2 2 5 2" xfId="39077"/>
    <cellStyle name="Normal 5 2 2 3 3 2 2 6" xfId="39078"/>
    <cellStyle name="Normal 5 2 2 3 3 2 2 6 2" xfId="39079"/>
    <cellStyle name="Normal 5 2 2 3 3 2 2 6 2 2" xfId="39080"/>
    <cellStyle name="Normal 5 2 2 3 3 2 2 6 3" xfId="39081"/>
    <cellStyle name="Normal 5 2 2 3 3 2 2 7" xfId="39082"/>
    <cellStyle name="Normal 5 2 2 3 3 2 2 7 2" xfId="39083"/>
    <cellStyle name="Normal 5 2 2 3 3 2 2 8" xfId="39084"/>
    <cellStyle name="Normal 5 2 2 3 3 2 3" xfId="39085"/>
    <cellStyle name="Normal 5 2 2 3 3 2 3 2" xfId="39086"/>
    <cellStyle name="Normal 5 2 2 3 3 2 3 2 2" xfId="39087"/>
    <cellStyle name="Normal 5 2 2 3 3 2 3 2 2 2" xfId="39088"/>
    <cellStyle name="Normal 5 2 2 3 3 2 3 2 3" xfId="39089"/>
    <cellStyle name="Normal 5 2 2 3 3 2 3 2 3 2" xfId="39090"/>
    <cellStyle name="Normal 5 2 2 3 3 2 3 2 3 2 2" xfId="39091"/>
    <cellStyle name="Normal 5 2 2 3 3 2 3 2 3 3" xfId="39092"/>
    <cellStyle name="Normal 5 2 2 3 3 2 3 2 4" xfId="39093"/>
    <cellStyle name="Normal 5 2 2 3 3 2 3 3" xfId="39094"/>
    <cellStyle name="Normal 5 2 2 3 3 2 3 3 2" xfId="39095"/>
    <cellStyle name="Normal 5 2 2 3 3 2 3 4" xfId="39096"/>
    <cellStyle name="Normal 5 2 2 3 3 2 3 4 2" xfId="39097"/>
    <cellStyle name="Normal 5 2 2 3 3 2 3 4 2 2" xfId="39098"/>
    <cellStyle name="Normal 5 2 2 3 3 2 3 4 3" xfId="39099"/>
    <cellStyle name="Normal 5 2 2 3 3 2 3 5" xfId="39100"/>
    <cellStyle name="Normal 5 2 2 3 3 2 4" xfId="39101"/>
    <cellStyle name="Normal 5 2 2 3 3 2 4 2" xfId="39102"/>
    <cellStyle name="Normal 5 2 2 3 3 2 4 2 2" xfId="39103"/>
    <cellStyle name="Normal 5 2 2 3 3 2 4 3" xfId="39104"/>
    <cellStyle name="Normal 5 2 2 3 3 2 4 3 2" xfId="39105"/>
    <cellStyle name="Normal 5 2 2 3 3 2 4 3 2 2" xfId="39106"/>
    <cellStyle name="Normal 5 2 2 3 3 2 4 3 3" xfId="39107"/>
    <cellStyle name="Normal 5 2 2 3 3 2 4 4" xfId="39108"/>
    <cellStyle name="Normal 5 2 2 3 3 2 5" xfId="39109"/>
    <cellStyle name="Normal 5 2 2 3 3 2 5 2" xfId="39110"/>
    <cellStyle name="Normal 5 2 2 3 3 2 5 2 2" xfId="39111"/>
    <cellStyle name="Normal 5 2 2 3 3 2 5 3" xfId="39112"/>
    <cellStyle name="Normal 5 2 2 3 3 2 5 3 2" xfId="39113"/>
    <cellStyle name="Normal 5 2 2 3 3 2 5 3 2 2" xfId="39114"/>
    <cellStyle name="Normal 5 2 2 3 3 2 5 3 3" xfId="39115"/>
    <cellStyle name="Normal 5 2 2 3 3 2 5 4" xfId="39116"/>
    <cellStyle name="Normal 5 2 2 3 3 2 6" xfId="39117"/>
    <cellStyle name="Normal 5 2 2 3 3 2 6 2" xfId="39118"/>
    <cellStyle name="Normal 5 2 2 3 3 2 7" xfId="39119"/>
    <cellStyle name="Normal 5 2 2 3 3 2 7 2" xfId="39120"/>
    <cellStyle name="Normal 5 2 2 3 3 2 7 2 2" xfId="39121"/>
    <cellStyle name="Normal 5 2 2 3 3 2 7 3" xfId="39122"/>
    <cellStyle name="Normal 5 2 2 3 3 2 8" xfId="39123"/>
    <cellStyle name="Normal 5 2 2 3 3 2 8 2" xfId="39124"/>
    <cellStyle name="Normal 5 2 2 3 3 2 9" xfId="39125"/>
    <cellStyle name="Normal 5 2 2 3 3 3" xfId="39126"/>
    <cellStyle name="Normal 5 2 2 3 3 3 2" xfId="39127"/>
    <cellStyle name="Normal 5 2 2 3 3 3 2 2" xfId="39128"/>
    <cellStyle name="Normal 5 2 2 3 3 3 2 2 2" xfId="39129"/>
    <cellStyle name="Normal 5 2 2 3 3 3 2 2 2 2" xfId="39130"/>
    <cellStyle name="Normal 5 2 2 3 3 3 2 2 3" xfId="39131"/>
    <cellStyle name="Normal 5 2 2 3 3 3 2 2 3 2" xfId="39132"/>
    <cellStyle name="Normal 5 2 2 3 3 3 2 2 3 2 2" xfId="39133"/>
    <cellStyle name="Normal 5 2 2 3 3 3 2 2 3 3" xfId="39134"/>
    <cellStyle name="Normal 5 2 2 3 3 3 2 2 4" xfId="39135"/>
    <cellStyle name="Normal 5 2 2 3 3 3 2 3" xfId="39136"/>
    <cellStyle name="Normal 5 2 2 3 3 3 2 3 2" xfId="39137"/>
    <cellStyle name="Normal 5 2 2 3 3 3 2 4" xfId="39138"/>
    <cellStyle name="Normal 5 2 2 3 3 3 2 4 2" xfId="39139"/>
    <cellStyle name="Normal 5 2 2 3 3 3 2 4 2 2" xfId="39140"/>
    <cellStyle name="Normal 5 2 2 3 3 3 2 4 3" xfId="39141"/>
    <cellStyle name="Normal 5 2 2 3 3 3 2 5" xfId="39142"/>
    <cellStyle name="Normal 5 2 2 3 3 3 3" xfId="39143"/>
    <cellStyle name="Normal 5 2 2 3 3 3 3 2" xfId="39144"/>
    <cellStyle name="Normal 5 2 2 3 3 3 3 2 2" xfId="39145"/>
    <cellStyle name="Normal 5 2 2 3 3 3 3 3" xfId="39146"/>
    <cellStyle name="Normal 5 2 2 3 3 3 3 3 2" xfId="39147"/>
    <cellStyle name="Normal 5 2 2 3 3 3 3 3 2 2" xfId="39148"/>
    <cellStyle name="Normal 5 2 2 3 3 3 3 3 3" xfId="39149"/>
    <cellStyle name="Normal 5 2 2 3 3 3 3 4" xfId="39150"/>
    <cellStyle name="Normal 5 2 2 3 3 3 4" xfId="39151"/>
    <cellStyle name="Normal 5 2 2 3 3 3 4 2" xfId="39152"/>
    <cellStyle name="Normal 5 2 2 3 3 3 4 2 2" xfId="39153"/>
    <cellStyle name="Normal 5 2 2 3 3 3 4 3" xfId="39154"/>
    <cellStyle name="Normal 5 2 2 3 3 3 4 3 2" xfId="39155"/>
    <cellStyle name="Normal 5 2 2 3 3 3 4 3 2 2" xfId="39156"/>
    <cellStyle name="Normal 5 2 2 3 3 3 4 3 3" xfId="39157"/>
    <cellStyle name="Normal 5 2 2 3 3 3 4 4" xfId="39158"/>
    <cellStyle name="Normal 5 2 2 3 3 3 5" xfId="39159"/>
    <cellStyle name="Normal 5 2 2 3 3 3 5 2" xfId="39160"/>
    <cellStyle name="Normal 5 2 2 3 3 3 6" xfId="39161"/>
    <cellStyle name="Normal 5 2 2 3 3 3 6 2" xfId="39162"/>
    <cellStyle name="Normal 5 2 2 3 3 3 6 2 2" xfId="39163"/>
    <cellStyle name="Normal 5 2 2 3 3 3 6 3" xfId="39164"/>
    <cellStyle name="Normal 5 2 2 3 3 3 7" xfId="39165"/>
    <cellStyle name="Normal 5 2 2 3 3 3 7 2" xfId="39166"/>
    <cellStyle name="Normal 5 2 2 3 3 3 8" xfId="39167"/>
    <cellStyle name="Normal 5 2 2 3 3 4" xfId="39168"/>
    <cellStyle name="Normal 5 2 2 3 3 4 2" xfId="39169"/>
    <cellStyle name="Normal 5 2 2 3 3 4 2 2" xfId="39170"/>
    <cellStyle name="Normal 5 2 2 3 3 4 2 2 2" xfId="39171"/>
    <cellStyle name="Normal 5 2 2 3 3 4 2 3" xfId="39172"/>
    <cellStyle name="Normal 5 2 2 3 3 4 2 3 2" xfId="39173"/>
    <cellStyle name="Normal 5 2 2 3 3 4 2 3 2 2" xfId="39174"/>
    <cellStyle name="Normal 5 2 2 3 3 4 2 3 3" xfId="39175"/>
    <cellStyle name="Normal 5 2 2 3 3 4 2 4" xfId="39176"/>
    <cellStyle name="Normal 5 2 2 3 3 4 3" xfId="39177"/>
    <cellStyle name="Normal 5 2 2 3 3 4 3 2" xfId="39178"/>
    <cellStyle name="Normal 5 2 2 3 3 4 4" xfId="39179"/>
    <cellStyle name="Normal 5 2 2 3 3 4 4 2" xfId="39180"/>
    <cellStyle name="Normal 5 2 2 3 3 4 4 2 2" xfId="39181"/>
    <cellStyle name="Normal 5 2 2 3 3 4 4 3" xfId="39182"/>
    <cellStyle name="Normal 5 2 2 3 3 4 5" xfId="39183"/>
    <cellStyle name="Normal 5 2 2 3 3 5" xfId="39184"/>
    <cellStyle name="Normal 5 2 2 3 3 5 2" xfId="39185"/>
    <cellStyle name="Normal 5 2 2 3 3 5 2 2" xfId="39186"/>
    <cellStyle name="Normal 5 2 2 3 3 5 3" xfId="39187"/>
    <cellStyle name="Normal 5 2 2 3 3 5 3 2" xfId="39188"/>
    <cellStyle name="Normal 5 2 2 3 3 5 3 2 2" xfId="39189"/>
    <cellStyle name="Normal 5 2 2 3 3 5 3 3" xfId="39190"/>
    <cellStyle name="Normal 5 2 2 3 3 5 4" xfId="39191"/>
    <cellStyle name="Normal 5 2 2 3 3 6" xfId="39192"/>
    <cellStyle name="Normal 5 2 2 3 3 6 2" xfId="39193"/>
    <cellStyle name="Normal 5 2 2 3 3 6 2 2" xfId="39194"/>
    <cellStyle name="Normal 5 2 2 3 3 6 3" xfId="39195"/>
    <cellStyle name="Normal 5 2 2 3 3 6 3 2" xfId="39196"/>
    <cellStyle name="Normal 5 2 2 3 3 6 3 2 2" xfId="39197"/>
    <cellStyle name="Normal 5 2 2 3 3 6 3 3" xfId="39198"/>
    <cellStyle name="Normal 5 2 2 3 3 6 4" xfId="39199"/>
    <cellStyle name="Normal 5 2 2 3 3 7" xfId="39200"/>
    <cellStyle name="Normal 5 2 2 3 3 7 2" xfId="39201"/>
    <cellStyle name="Normal 5 2 2 3 3 8" xfId="39202"/>
    <cellStyle name="Normal 5 2 2 3 3 8 2" xfId="39203"/>
    <cellStyle name="Normal 5 2 2 3 3 8 2 2" xfId="39204"/>
    <cellStyle name="Normal 5 2 2 3 3 8 3" xfId="39205"/>
    <cellStyle name="Normal 5 2 2 3 3 9" xfId="39206"/>
    <cellStyle name="Normal 5 2 2 3 3 9 2" xfId="39207"/>
    <cellStyle name="Normal 5 2 2 3 4" xfId="39208"/>
    <cellStyle name="Normal 5 2 2 3 4 10" xfId="39209"/>
    <cellStyle name="Normal 5 2 2 3 4 11" xfId="39210"/>
    <cellStyle name="Normal 5 2 2 3 4 2" xfId="39211"/>
    <cellStyle name="Normal 5 2 2 3 4 2 2" xfId="39212"/>
    <cellStyle name="Normal 5 2 2 3 4 2 2 2" xfId="39213"/>
    <cellStyle name="Normal 5 2 2 3 4 2 2 2 2" xfId="39214"/>
    <cellStyle name="Normal 5 2 2 3 4 2 2 2 2 2" xfId="39215"/>
    <cellStyle name="Normal 5 2 2 3 4 2 2 2 2 2 2" xfId="39216"/>
    <cellStyle name="Normal 5 2 2 3 4 2 2 2 2 3" xfId="39217"/>
    <cellStyle name="Normal 5 2 2 3 4 2 2 2 2 3 2" xfId="39218"/>
    <cellStyle name="Normal 5 2 2 3 4 2 2 2 2 3 2 2" xfId="39219"/>
    <cellStyle name="Normal 5 2 2 3 4 2 2 2 2 3 3" xfId="39220"/>
    <cellStyle name="Normal 5 2 2 3 4 2 2 2 2 4" xfId="39221"/>
    <cellStyle name="Normal 5 2 2 3 4 2 2 2 3" xfId="39222"/>
    <cellStyle name="Normal 5 2 2 3 4 2 2 2 3 2" xfId="39223"/>
    <cellStyle name="Normal 5 2 2 3 4 2 2 2 4" xfId="39224"/>
    <cellStyle name="Normal 5 2 2 3 4 2 2 2 4 2" xfId="39225"/>
    <cellStyle name="Normal 5 2 2 3 4 2 2 2 4 2 2" xfId="39226"/>
    <cellStyle name="Normal 5 2 2 3 4 2 2 2 4 3" xfId="39227"/>
    <cellStyle name="Normal 5 2 2 3 4 2 2 2 5" xfId="39228"/>
    <cellStyle name="Normal 5 2 2 3 4 2 2 3" xfId="39229"/>
    <cellStyle name="Normal 5 2 2 3 4 2 2 3 2" xfId="39230"/>
    <cellStyle name="Normal 5 2 2 3 4 2 2 3 2 2" xfId="39231"/>
    <cellStyle name="Normal 5 2 2 3 4 2 2 3 3" xfId="39232"/>
    <cellStyle name="Normal 5 2 2 3 4 2 2 3 3 2" xfId="39233"/>
    <cellStyle name="Normal 5 2 2 3 4 2 2 3 3 2 2" xfId="39234"/>
    <cellStyle name="Normal 5 2 2 3 4 2 2 3 3 3" xfId="39235"/>
    <cellStyle name="Normal 5 2 2 3 4 2 2 3 4" xfId="39236"/>
    <cellStyle name="Normal 5 2 2 3 4 2 2 4" xfId="39237"/>
    <cellStyle name="Normal 5 2 2 3 4 2 2 4 2" xfId="39238"/>
    <cellStyle name="Normal 5 2 2 3 4 2 2 4 2 2" xfId="39239"/>
    <cellStyle name="Normal 5 2 2 3 4 2 2 4 3" xfId="39240"/>
    <cellStyle name="Normal 5 2 2 3 4 2 2 4 3 2" xfId="39241"/>
    <cellStyle name="Normal 5 2 2 3 4 2 2 4 3 2 2" xfId="39242"/>
    <cellStyle name="Normal 5 2 2 3 4 2 2 4 3 3" xfId="39243"/>
    <cellStyle name="Normal 5 2 2 3 4 2 2 4 4" xfId="39244"/>
    <cellStyle name="Normal 5 2 2 3 4 2 2 5" xfId="39245"/>
    <cellStyle name="Normal 5 2 2 3 4 2 2 5 2" xfId="39246"/>
    <cellStyle name="Normal 5 2 2 3 4 2 2 6" xfId="39247"/>
    <cellStyle name="Normal 5 2 2 3 4 2 2 6 2" xfId="39248"/>
    <cellStyle name="Normal 5 2 2 3 4 2 2 6 2 2" xfId="39249"/>
    <cellStyle name="Normal 5 2 2 3 4 2 2 6 3" xfId="39250"/>
    <cellStyle name="Normal 5 2 2 3 4 2 2 7" xfId="39251"/>
    <cellStyle name="Normal 5 2 2 3 4 2 2 7 2" xfId="39252"/>
    <cellStyle name="Normal 5 2 2 3 4 2 2 8" xfId="39253"/>
    <cellStyle name="Normal 5 2 2 3 4 2 3" xfId="39254"/>
    <cellStyle name="Normal 5 2 2 3 4 2 3 2" xfId="39255"/>
    <cellStyle name="Normal 5 2 2 3 4 2 3 2 2" xfId="39256"/>
    <cellStyle name="Normal 5 2 2 3 4 2 3 2 2 2" xfId="39257"/>
    <cellStyle name="Normal 5 2 2 3 4 2 3 2 3" xfId="39258"/>
    <cellStyle name="Normal 5 2 2 3 4 2 3 2 3 2" xfId="39259"/>
    <cellStyle name="Normal 5 2 2 3 4 2 3 2 3 2 2" xfId="39260"/>
    <cellStyle name="Normal 5 2 2 3 4 2 3 2 3 3" xfId="39261"/>
    <cellStyle name="Normal 5 2 2 3 4 2 3 2 4" xfId="39262"/>
    <cellStyle name="Normal 5 2 2 3 4 2 3 3" xfId="39263"/>
    <cellStyle name="Normal 5 2 2 3 4 2 3 3 2" xfId="39264"/>
    <cellStyle name="Normal 5 2 2 3 4 2 3 4" xfId="39265"/>
    <cellStyle name="Normal 5 2 2 3 4 2 3 4 2" xfId="39266"/>
    <cellStyle name="Normal 5 2 2 3 4 2 3 4 2 2" xfId="39267"/>
    <cellStyle name="Normal 5 2 2 3 4 2 3 4 3" xfId="39268"/>
    <cellStyle name="Normal 5 2 2 3 4 2 3 5" xfId="39269"/>
    <cellStyle name="Normal 5 2 2 3 4 2 4" xfId="39270"/>
    <cellStyle name="Normal 5 2 2 3 4 2 4 2" xfId="39271"/>
    <cellStyle name="Normal 5 2 2 3 4 2 4 2 2" xfId="39272"/>
    <cellStyle name="Normal 5 2 2 3 4 2 4 3" xfId="39273"/>
    <cellStyle name="Normal 5 2 2 3 4 2 4 3 2" xfId="39274"/>
    <cellStyle name="Normal 5 2 2 3 4 2 4 3 2 2" xfId="39275"/>
    <cellStyle name="Normal 5 2 2 3 4 2 4 3 3" xfId="39276"/>
    <cellStyle name="Normal 5 2 2 3 4 2 4 4" xfId="39277"/>
    <cellStyle name="Normal 5 2 2 3 4 2 5" xfId="39278"/>
    <cellStyle name="Normal 5 2 2 3 4 2 5 2" xfId="39279"/>
    <cellStyle name="Normal 5 2 2 3 4 2 5 2 2" xfId="39280"/>
    <cellStyle name="Normal 5 2 2 3 4 2 5 3" xfId="39281"/>
    <cellStyle name="Normal 5 2 2 3 4 2 5 3 2" xfId="39282"/>
    <cellStyle name="Normal 5 2 2 3 4 2 5 3 2 2" xfId="39283"/>
    <cellStyle name="Normal 5 2 2 3 4 2 5 3 3" xfId="39284"/>
    <cellStyle name="Normal 5 2 2 3 4 2 5 4" xfId="39285"/>
    <cellStyle name="Normal 5 2 2 3 4 2 6" xfId="39286"/>
    <cellStyle name="Normal 5 2 2 3 4 2 6 2" xfId="39287"/>
    <cellStyle name="Normal 5 2 2 3 4 2 7" xfId="39288"/>
    <cellStyle name="Normal 5 2 2 3 4 2 7 2" xfId="39289"/>
    <cellStyle name="Normal 5 2 2 3 4 2 7 2 2" xfId="39290"/>
    <cellStyle name="Normal 5 2 2 3 4 2 7 3" xfId="39291"/>
    <cellStyle name="Normal 5 2 2 3 4 2 8" xfId="39292"/>
    <cellStyle name="Normal 5 2 2 3 4 2 8 2" xfId="39293"/>
    <cellStyle name="Normal 5 2 2 3 4 2 9" xfId="39294"/>
    <cellStyle name="Normal 5 2 2 3 4 3" xfId="39295"/>
    <cellStyle name="Normal 5 2 2 3 4 3 2" xfId="39296"/>
    <cellStyle name="Normal 5 2 2 3 4 3 2 2" xfId="39297"/>
    <cellStyle name="Normal 5 2 2 3 4 3 2 2 2" xfId="39298"/>
    <cellStyle name="Normal 5 2 2 3 4 3 2 2 2 2" xfId="39299"/>
    <cellStyle name="Normal 5 2 2 3 4 3 2 2 3" xfId="39300"/>
    <cellStyle name="Normal 5 2 2 3 4 3 2 2 3 2" xfId="39301"/>
    <cellStyle name="Normal 5 2 2 3 4 3 2 2 3 2 2" xfId="39302"/>
    <cellStyle name="Normal 5 2 2 3 4 3 2 2 3 3" xfId="39303"/>
    <cellStyle name="Normal 5 2 2 3 4 3 2 2 4" xfId="39304"/>
    <cellStyle name="Normal 5 2 2 3 4 3 2 3" xfId="39305"/>
    <cellStyle name="Normal 5 2 2 3 4 3 2 3 2" xfId="39306"/>
    <cellStyle name="Normal 5 2 2 3 4 3 2 4" xfId="39307"/>
    <cellStyle name="Normal 5 2 2 3 4 3 2 4 2" xfId="39308"/>
    <cellStyle name="Normal 5 2 2 3 4 3 2 4 2 2" xfId="39309"/>
    <cellStyle name="Normal 5 2 2 3 4 3 2 4 3" xfId="39310"/>
    <cellStyle name="Normal 5 2 2 3 4 3 2 5" xfId="39311"/>
    <cellStyle name="Normal 5 2 2 3 4 3 3" xfId="39312"/>
    <cellStyle name="Normal 5 2 2 3 4 3 3 2" xfId="39313"/>
    <cellStyle name="Normal 5 2 2 3 4 3 3 2 2" xfId="39314"/>
    <cellStyle name="Normal 5 2 2 3 4 3 3 3" xfId="39315"/>
    <cellStyle name="Normal 5 2 2 3 4 3 3 3 2" xfId="39316"/>
    <cellStyle name="Normal 5 2 2 3 4 3 3 3 2 2" xfId="39317"/>
    <cellStyle name="Normal 5 2 2 3 4 3 3 3 3" xfId="39318"/>
    <cellStyle name="Normal 5 2 2 3 4 3 3 4" xfId="39319"/>
    <cellStyle name="Normal 5 2 2 3 4 3 4" xfId="39320"/>
    <cellStyle name="Normal 5 2 2 3 4 3 4 2" xfId="39321"/>
    <cellStyle name="Normal 5 2 2 3 4 3 4 2 2" xfId="39322"/>
    <cellStyle name="Normal 5 2 2 3 4 3 4 3" xfId="39323"/>
    <cellStyle name="Normal 5 2 2 3 4 3 4 3 2" xfId="39324"/>
    <cellStyle name="Normal 5 2 2 3 4 3 4 3 2 2" xfId="39325"/>
    <cellStyle name="Normal 5 2 2 3 4 3 4 3 3" xfId="39326"/>
    <cellStyle name="Normal 5 2 2 3 4 3 4 4" xfId="39327"/>
    <cellStyle name="Normal 5 2 2 3 4 3 5" xfId="39328"/>
    <cellStyle name="Normal 5 2 2 3 4 3 5 2" xfId="39329"/>
    <cellStyle name="Normal 5 2 2 3 4 3 6" xfId="39330"/>
    <cellStyle name="Normal 5 2 2 3 4 3 6 2" xfId="39331"/>
    <cellStyle name="Normal 5 2 2 3 4 3 6 2 2" xfId="39332"/>
    <cellStyle name="Normal 5 2 2 3 4 3 6 3" xfId="39333"/>
    <cellStyle name="Normal 5 2 2 3 4 3 7" xfId="39334"/>
    <cellStyle name="Normal 5 2 2 3 4 3 7 2" xfId="39335"/>
    <cellStyle name="Normal 5 2 2 3 4 3 8" xfId="39336"/>
    <cellStyle name="Normal 5 2 2 3 4 4" xfId="39337"/>
    <cellStyle name="Normal 5 2 2 3 4 4 2" xfId="39338"/>
    <cellStyle name="Normal 5 2 2 3 4 4 2 2" xfId="39339"/>
    <cellStyle name="Normal 5 2 2 3 4 4 2 2 2" xfId="39340"/>
    <cellStyle name="Normal 5 2 2 3 4 4 2 3" xfId="39341"/>
    <cellStyle name="Normal 5 2 2 3 4 4 2 3 2" xfId="39342"/>
    <cellStyle name="Normal 5 2 2 3 4 4 2 3 2 2" xfId="39343"/>
    <cellStyle name="Normal 5 2 2 3 4 4 2 3 3" xfId="39344"/>
    <cellStyle name="Normal 5 2 2 3 4 4 2 4" xfId="39345"/>
    <cellStyle name="Normal 5 2 2 3 4 4 3" xfId="39346"/>
    <cellStyle name="Normal 5 2 2 3 4 4 3 2" xfId="39347"/>
    <cellStyle name="Normal 5 2 2 3 4 4 4" xfId="39348"/>
    <cellStyle name="Normal 5 2 2 3 4 4 4 2" xfId="39349"/>
    <cellStyle name="Normal 5 2 2 3 4 4 4 2 2" xfId="39350"/>
    <cellStyle name="Normal 5 2 2 3 4 4 4 3" xfId="39351"/>
    <cellStyle name="Normal 5 2 2 3 4 4 5" xfId="39352"/>
    <cellStyle name="Normal 5 2 2 3 4 5" xfId="39353"/>
    <cellStyle name="Normal 5 2 2 3 4 5 2" xfId="39354"/>
    <cellStyle name="Normal 5 2 2 3 4 5 2 2" xfId="39355"/>
    <cellStyle name="Normal 5 2 2 3 4 5 3" xfId="39356"/>
    <cellStyle name="Normal 5 2 2 3 4 5 3 2" xfId="39357"/>
    <cellStyle name="Normal 5 2 2 3 4 5 3 2 2" xfId="39358"/>
    <cellStyle name="Normal 5 2 2 3 4 5 3 3" xfId="39359"/>
    <cellStyle name="Normal 5 2 2 3 4 5 4" xfId="39360"/>
    <cellStyle name="Normal 5 2 2 3 4 6" xfId="39361"/>
    <cellStyle name="Normal 5 2 2 3 4 6 2" xfId="39362"/>
    <cellStyle name="Normal 5 2 2 3 4 6 2 2" xfId="39363"/>
    <cellStyle name="Normal 5 2 2 3 4 6 3" xfId="39364"/>
    <cellStyle name="Normal 5 2 2 3 4 6 3 2" xfId="39365"/>
    <cellStyle name="Normal 5 2 2 3 4 6 3 2 2" xfId="39366"/>
    <cellStyle name="Normal 5 2 2 3 4 6 3 3" xfId="39367"/>
    <cellStyle name="Normal 5 2 2 3 4 6 4" xfId="39368"/>
    <cellStyle name="Normal 5 2 2 3 4 7" xfId="39369"/>
    <cellStyle name="Normal 5 2 2 3 4 7 2" xfId="39370"/>
    <cellStyle name="Normal 5 2 2 3 4 8" xfId="39371"/>
    <cellStyle name="Normal 5 2 2 3 4 8 2" xfId="39372"/>
    <cellStyle name="Normal 5 2 2 3 4 8 2 2" xfId="39373"/>
    <cellStyle name="Normal 5 2 2 3 4 8 3" xfId="39374"/>
    <cellStyle name="Normal 5 2 2 3 4 9" xfId="39375"/>
    <cellStyle name="Normal 5 2 2 3 4 9 2" xfId="39376"/>
    <cellStyle name="Normal 5 2 2 3 5" xfId="39377"/>
    <cellStyle name="Normal 5 2 2 3 5 2" xfId="39378"/>
    <cellStyle name="Normal 5 2 2 3 5 2 2" xfId="39379"/>
    <cellStyle name="Normal 5 2 2 3 5 2 2 2" xfId="39380"/>
    <cellStyle name="Normal 5 2 2 3 5 2 2 2 2" xfId="39381"/>
    <cellStyle name="Normal 5 2 2 3 5 2 2 2 2 2" xfId="39382"/>
    <cellStyle name="Normal 5 2 2 3 5 2 2 2 3" xfId="39383"/>
    <cellStyle name="Normal 5 2 2 3 5 2 2 2 3 2" xfId="39384"/>
    <cellStyle name="Normal 5 2 2 3 5 2 2 2 3 2 2" xfId="39385"/>
    <cellStyle name="Normal 5 2 2 3 5 2 2 2 3 3" xfId="39386"/>
    <cellStyle name="Normal 5 2 2 3 5 2 2 2 4" xfId="39387"/>
    <cellStyle name="Normal 5 2 2 3 5 2 2 3" xfId="39388"/>
    <cellStyle name="Normal 5 2 2 3 5 2 2 3 2" xfId="39389"/>
    <cellStyle name="Normal 5 2 2 3 5 2 2 4" xfId="39390"/>
    <cellStyle name="Normal 5 2 2 3 5 2 2 4 2" xfId="39391"/>
    <cellStyle name="Normal 5 2 2 3 5 2 2 4 2 2" xfId="39392"/>
    <cellStyle name="Normal 5 2 2 3 5 2 2 4 3" xfId="39393"/>
    <cellStyle name="Normal 5 2 2 3 5 2 2 5" xfId="39394"/>
    <cellStyle name="Normal 5 2 2 3 5 2 3" xfId="39395"/>
    <cellStyle name="Normal 5 2 2 3 5 2 3 2" xfId="39396"/>
    <cellStyle name="Normal 5 2 2 3 5 2 3 2 2" xfId="39397"/>
    <cellStyle name="Normal 5 2 2 3 5 2 3 3" xfId="39398"/>
    <cellStyle name="Normal 5 2 2 3 5 2 3 3 2" xfId="39399"/>
    <cellStyle name="Normal 5 2 2 3 5 2 3 3 2 2" xfId="39400"/>
    <cellStyle name="Normal 5 2 2 3 5 2 3 3 3" xfId="39401"/>
    <cellStyle name="Normal 5 2 2 3 5 2 3 4" xfId="39402"/>
    <cellStyle name="Normal 5 2 2 3 5 2 4" xfId="39403"/>
    <cellStyle name="Normal 5 2 2 3 5 2 4 2" xfId="39404"/>
    <cellStyle name="Normal 5 2 2 3 5 2 4 2 2" xfId="39405"/>
    <cellStyle name="Normal 5 2 2 3 5 2 4 3" xfId="39406"/>
    <cellStyle name="Normal 5 2 2 3 5 2 4 3 2" xfId="39407"/>
    <cellStyle name="Normal 5 2 2 3 5 2 4 3 2 2" xfId="39408"/>
    <cellStyle name="Normal 5 2 2 3 5 2 4 3 3" xfId="39409"/>
    <cellStyle name="Normal 5 2 2 3 5 2 4 4" xfId="39410"/>
    <cellStyle name="Normal 5 2 2 3 5 2 5" xfId="39411"/>
    <cellStyle name="Normal 5 2 2 3 5 2 5 2" xfId="39412"/>
    <cellStyle name="Normal 5 2 2 3 5 2 6" xfId="39413"/>
    <cellStyle name="Normal 5 2 2 3 5 2 6 2" xfId="39414"/>
    <cellStyle name="Normal 5 2 2 3 5 2 6 2 2" xfId="39415"/>
    <cellStyle name="Normal 5 2 2 3 5 2 6 3" xfId="39416"/>
    <cellStyle name="Normal 5 2 2 3 5 2 7" xfId="39417"/>
    <cellStyle name="Normal 5 2 2 3 5 2 7 2" xfId="39418"/>
    <cellStyle name="Normal 5 2 2 3 5 2 8" xfId="39419"/>
    <cellStyle name="Normal 5 2 2 3 5 3" xfId="39420"/>
    <cellStyle name="Normal 5 2 2 3 5 3 2" xfId="39421"/>
    <cellStyle name="Normal 5 2 2 3 5 3 2 2" xfId="39422"/>
    <cellStyle name="Normal 5 2 2 3 5 3 2 2 2" xfId="39423"/>
    <cellStyle name="Normal 5 2 2 3 5 3 2 3" xfId="39424"/>
    <cellStyle name="Normal 5 2 2 3 5 3 2 3 2" xfId="39425"/>
    <cellStyle name="Normal 5 2 2 3 5 3 2 3 2 2" xfId="39426"/>
    <cellStyle name="Normal 5 2 2 3 5 3 2 3 3" xfId="39427"/>
    <cellStyle name="Normal 5 2 2 3 5 3 2 4" xfId="39428"/>
    <cellStyle name="Normal 5 2 2 3 5 3 3" xfId="39429"/>
    <cellStyle name="Normal 5 2 2 3 5 3 3 2" xfId="39430"/>
    <cellStyle name="Normal 5 2 2 3 5 3 4" xfId="39431"/>
    <cellStyle name="Normal 5 2 2 3 5 3 4 2" xfId="39432"/>
    <cellStyle name="Normal 5 2 2 3 5 3 4 2 2" xfId="39433"/>
    <cellStyle name="Normal 5 2 2 3 5 3 4 3" xfId="39434"/>
    <cellStyle name="Normal 5 2 2 3 5 3 5" xfId="39435"/>
    <cellStyle name="Normal 5 2 2 3 5 4" xfId="39436"/>
    <cellStyle name="Normal 5 2 2 3 5 4 2" xfId="39437"/>
    <cellStyle name="Normal 5 2 2 3 5 4 2 2" xfId="39438"/>
    <cellStyle name="Normal 5 2 2 3 5 4 3" xfId="39439"/>
    <cellStyle name="Normal 5 2 2 3 5 4 3 2" xfId="39440"/>
    <cellStyle name="Normal 5 2 2 3 5 4 3 2 2" xfId="39441"/>
    <cellStyle name="Normal 5 2 2 3 5 4 3 3" xfId="39442"/>
    <cellStyle name="Normal 5 2 2 3 5 4 4" xfId="39443"/>
    <cellStyle name="Normal 5 2 2 3 5 5" xfId="39444"/>
    <cellStyle name="Normal 5 2 2 3 5 5 2" xfId="39445"/>
    <cellStyle name="Normal 5 2 2 3 5 5 2 2" xfId="39446"/>
    <cellStyle name="Normal 5 2 2 3 5 5 3" xfId="39447"/>
    <cellStyle name="Normal 5 2 2 3 5 5 3 2" xfId="39448"/>
    <cellStyle name="Normal 5 2 2 3 5 5 3 2 2" xfId="39449"/>
    <cellStyle name="Normal 5 2 2 3 5 5 3 3" xfId="39450"/>
    <cellStyle name="Normal 5 2 2 3 5 5 4" xfId="39451"/>
    <cellStyle name="Normal 5 2 2 3 5 6" xfId="39452"/>
    <cellStyle name="Normal 5 2 2 3 5 6 2" xfId="39453"/>
    <cellStyle name="Normal 5 2 2 3 5 7" xfId="39454"/>
    <cellStyle name="Normal 5 2 2 3 5 7 2" xfId="39455"/>
    <cellStyle name="Normal 5 2 2 3 5 7 2 2" xfId="39456"/>
    <cellStyle name="Normal 5 2 2 3 5 7 3" xfId="39457"/>
    <cellStyle name="Normal 5 2 2 3 5 8" xfId="39458"/>
    <cellStyle name="Normal 5 2 2 3 5 8 2" xfId="39459"/>
    <cellStyle name="Normal 5 2 2 3 5 9" xfId="39460"/>
    <cellStyle name="Normal 5 2 2 3 6" xfId="39461"/>
    <cellStyle name="Normal 5 2 2 3 6 2" xfId="39462"/>
    <cellStyle name="Normal 5 2 2 3 6 2 2" xfId="39463"/>
    <cellStyle name="Normal 5 2 2 3 6 2 2 2" xfId="39464"/>
    <cellStyle name="Normal 5 2 2 3 6 2 2 2 2" xfId="39465"/>
    <cellStyle name="Normal 5 2 2 3 6 2 2 3" xfId="39466"/>
    <cellStyle name="Normal 5 2 2 3 6 2 2 3 2" xfId="39467"/>
    <cellStyle name="Normal 5 2 2 3 6 2 2 3 2 2" xfId="39468"/>
    <cellStyle name="Normal 5 2 2 3 6 2 2 3 3" xfId="39469"/>
    <cellStyle name="Normal 5 2 2 3 6 2 2 4" xfId="39470"/>
    <cellStyle name="Normal 5 2 2 3 6 2 3" xfId="39471"/>
    <cellStyle name="Normal 5 2 2 3 6 2 3 2" xfId="39472"/>
    <cellStyle name="Normal 5 2 2 3 6 2 4" xfId="39473"/>
    <cellStyle name="Normal 5 2 2 3 6 2 4 2" xfId="39474"/>
    <cellStyle name="Normal 5 2 2 3 6 2 4 2 2" xfId="39475"/>
    <cellStyle name="Normal 5 2 2 3 6 2 4 3" xfId="39476"/>
    <cellStyle name="Normal 5 2 2 3 6 2 5" xfId="39477"/>
    <cellStyle name="Normal 5 2 2 3 6 3" xfId="39478"/>
    <cellStyle name="Normal 5 2 2 3 6 3 2" xfId="39479"/>
    <cellStyle name="Normal 5 2 2 3 6 3 2 2" xfId="39480"/>
    <cellStyle name="Normal 5 2 2 3 6 3 3" xfId="39481"/>
    <cellStyle name="Normal 5 2 2 3 6 3 3 2" xfId="39482"/>
    <cellStyle name="Normal 5 2 2 3 6 3 3 2 2" xfId="39483"/>
    <cellStyle name="Normal 5 2 2 3 6 3 3 3" xfId="39484"/>
    <cellStyle name="Normal 5 2 2 3 6 3 4" xfId="39485"/>
    <cellStyle name="Normal 5 2 2 3 6 4" xfId="39486"/>
    <cellStyle name="Normal 5 2 2 3 6 4 2" xfId="39487"/>
    <cellStyle name="Normal 5 2 2 3 6 4 2 2" xfId="39488"/>
    <cellStyle name="Normal 5 2 2 3 6 4 3" xfId="39489"/>
    <cellStyle name="Normal 5 2 2 3 6 4 3 2" xfId="39490"/>
    <cellStyle name="Normal 5 2 2 3 6 4 3 2 2" xfId="39491"/>
    <cellStyle name="Normal 5 2 2 3 6 4 3 3" xfId="39492"/>
    <cellStyle name="Normal 5 2 2 3 6 4 4" xfId="39493"/>
    <cellStyle name="Normal 5 2 2 3 6 5" xfId="39494"/>
    <cellStyle name="Normal 5 2 2 3 6 5 2" xfId="39495"/>
    <cellStyle name="Normal 5 2 2 3 6 6" xfId="39496"/>
    <cellStyle name="Normal 5 2 2 3 6 6 2" xfId="39497"/>
    <cellStyle name="Normal 5 2 2 3 6 6 2 2" xfId="39498"/>
    <cellStyle name="Normal 5 2 2 3 6 6 3" xfId="39499"/>
    <cellStyle name="Normal 5 2 2 3 6 7" xfId="39500"/>
    <cellStyle name="Normal 5 2 2 3 6 7 2" xfId="39501"/>
    <cellStyle name="Normal 5 2 2 3 6 8" xfId="39502"/>
    <cellStyle name="Normal 5 2 2 3 7" xfId="39503"/>
    <cellStyle name="Normal 5 2 2 3 7 2" xfId="39504"/>
    <cellStyle name="Normal 5 2 2 3 7 2 2" xfId="39505"/>
    <cellStyle name="Normal 5 2 2 3 7 2 2 2" xfId="39506"/>
    <cellStyle name="Normal 5 2 2 3 7 2 2 2 2" xfId="39507"/>
    <cellStyle name="Normal 5 2 2 3 7 2 2 3" xfId="39508"/>
    <cellStyle name="Normal 5 2 2 3 7 2 2 3 2" xfId="39509"/>
    <cellStyle name="Normal 5 2 2 3 7 2 2 3 2 2" xfId="39510"/>
    <cellStyle name="Normal 5 2 2 3 7 2 2 3 3" xfId="39511"/>
    <cellStyle name="Normal 5 2 2 3 7 2 2 4" xfId="39512"/>
    <cellStyle name="Normal 5 2 2 3 7 2 3" xfId="39513"/>
    <cellStyle name="Normal 5 2 2 3 7 2 3 2" xfId="39514"/>
    <cellStyle name="Normal 5 2 2 3 7 2 4" xfId="39515"/>
    <cellStyle name="Normal 5 2 2 3 7 2 4 2" xfId="39516"/>
    <cellStyle name="Normal 5 2 2 3 7 2 4 2 2" xfId="39517"/>
    <cellStyle name="Normal 5 2 2 3 7 2 4 3" xfId="39518"/>
    <cellStyle name="Normal 5 2 2 3 7 2 5" xfId="39519"/>
    <cellStyle name="Normal 5 2 2 3 7 3" xfId="39520"/>
    <cellStyle name="Normal 5 2 2 3 7 3 2" xfId="39521"/>
    <cellStyle name="Normal 5 2 2 3 7 3 2 2" xfId="39522"/>
    <cellStyle name="Normal 5 2 2 3 7 3 3" xfId="39523"/>
    <cellStyle name="Normal 5 2 2 3 7 3 3 2" xfId="39524"/>
    <cellStyle name="Normal 5 2 2 3 7 3 3 2 2" xfId="39525"/>
    <cellStyle name="Normal 5 2 2 3 7 3 3 3" xfId="39526"/>
    <cellStyle name="Normal 5 2 2 3 7 3 4" xfId="39527"/>
    <cellStyle name="Normal 5 2 2 3 7 4" xfId="39528"/>
    <cellStyle name="Normal 5 2 2 3 7 4 2" xfId="39529"/>
    <cellStyle name="Normal 5 2 2 3 7 5" xfId="39530"/>
    <cellStyle name="Normal 5 2 2 3 7 5 2" xfId="39531"/>
    <cellStyle name="Normal 5 2 2 3 7 5 2 2" xfId="39532"/>
    <cellStyle name="Normal 5 2 2 3 7 5 3" xfId="39533"/>
    <cellStyle name="Normal 5 2 2 3 7 6" xfId="39534"/>
    <cellStyle name="Normal 5 2 2 3 8" xfId="39535"/>
    <cellStyle name="Normal 5 2 2 3 8 2" xfId="39536"/>
    <cellStyle name="Normal 5 2 2 3 8 2 2" xfId="39537"/>
    <cellStyle name="Normal 5 2 2 3 8 2 2 2" xfId="39538"/>
    <cellStyle name="Normal 5 2 2 3 8 2 2 2 2" xfId="39539"/>
    <cellStyle name="Normal 5 2 2 3 8 2 2 3" xfId="39540"/>
    <cellStyle name="Normal 5 2 2 3 8 2 2 3 2" xfId="39541"/>
    <cellStyle name="Normal 5 2 2 3 8 2 2 3 2 2" xfId="39542"/>
    <cellStyle name="Normal 5 2 2 3 8 2 2 3 3" xfId="39543"/>
    <cellStyle name="Normal 5 2 2 3 8 2 2 4" xfId="39544"/>
    <cellStyle name="Normal 5 2 2 3 8 2 3" xfId="39545"/>
    <cellStyle name="Normal 5 2 2 3 8 2 3 2" xfId="39546"/>
    <cellStyle name="Normal 5 2 2 3 8 2 4" xfId="39547"/>
    <cellStyle name="Normal 5 2 2 3 8 2 4 2" xfId="39548"/>
    <cellStyle name="Normal 5 2 2 3 8 2 4 2 2" xfId="39549"/>
    <cellStyle name="Normal 5 2 2 3 8 2 4 3" xfId="39550"/>
    <cellStyle name="Normal 5 2 2 3 8 2 5" xfId="39551"/>
    <cellStyle name="Normal 5 2 2 3 8 3" xfId="39552"/>
    <cellStyle name="Normal 5 2 2 3 8 3 2" xfId="39553"/>
    <cellStyle name="Normal 5 2 2 3 8 3 2 2" xfId="39554"/>
    <cellStyle name="Normal 5 2 2 3 8 3 3" xfId="39555"/>
    <cellStyle name="Normal 5 2 2 3 8 3 3 2" xfId="39556"/>
    <cellStyle name="Normal 5 2 2 3 8 3 3 2 2" xfId="39557"/>
    <cellStyle name="Normal 5 2 2 3 8 3 3 3" xfId="39558"/>
    <cellStyle name="Normal 5 2 2 3 8 3 4" xfId="39559"/>
    <cellStyle name="Normal 5 2 2 3 8 4" xfId="39560"/>
    <cellStyle name="Normal 5 2 2 3 8 4 2" xfId="39561"/>
    <cellStyle name="Normal 5 2 2 3 8 5" xfId="39562"/>
    <cellStyle name="Normal 5 2 2 3 8 5 2" xfId="39563"/>
    <cellStyle name="Normal 5 2 2 3 8 5 2 2" xfId="39564"/>
    <cellStyle name="Normal 5 2 2 3 8 5 3" xfId="39565"/>
    <cellStyle name="Normal 5 2 2 3 8 6" xfId="39566"/>
    <cellStyle name="Normal 5 2 2 3 9" xfId="39567"/>
    <cellStyle name="Normal 5 2 2 3 9 2" xfId="39568"/>
    <cellStyle name="Normal 5 2 2 3 9 2 2" xfId="39569"/>
    <cellStyle name="Normal 5 2 2 3 9 2 2 2" xfId="39570"/>
    <cellStyle name="Normal 5 2 2 3 9 2 3" xfId="39571"/>
    <cellStyle name="Normal 5 2 2 3 9 2 3 2" xfId="39572"/>
    <cellStyle name="Normal 5 2 2 3 9 2 3 2 2" xfId="39573"/>
    <cellStyle name="Normal 5 2 2 3 9 2 3 3" xfId="39574"/>
    <cellStyle name="Normal 5 2 2 3 9 2 4" xfId="39575"/>
    <cellStyle name="Normal 5 2 2 3 9 3" xfId="39576"/>
    <cellStyle name="Normal 5 2 2 3 9 3 2" xfId="39577"/>
    <cellStyle name="Normal 5 2 2 3 9 4" xfId="39578"/>
    <cellStyle name="Normal 5 2 2 3 9 4 2" xfId="39579"/>
    <cellStyle name="Normal 5 2 2 3 9 4 2 2" xfId="39580"/>
    <cellStyle name="Normal 5 2 2 3 9 4 3" xfId="39581"/>
    <cellStyle name="Normal 5 2 2 3 9 5" xfId="39582"/>
    <cellStyle name="Normal 5 2 2 3_T-straight with PEDs adjustor" xfId="39583"/>
    <cellStyle name="Normal 5 2 2 4" xfId="39584"/>
    <cellStyle name="Normal 5 2 2 4 10" xfId="39585"/>
    <cellStyle name="Normal 5 2 2 4 11" xfId="39586"/>
    <cellStyle name="Normal 5 2 2 4 2" xfId="39587"/>
    <cellStyle name="Normal 5 2 2 4 2 10" xfId="39588"/>
    <cellStyle name="Normal 5 2 2 4 2 2" xfId="39589"/>
    <cellStyle name="Normal 5 2 2 4 2 2 2" xfId="39590"/>
    <cellStyle name="Normal 5 2 2 4 2 2 2 2" xfId="39591"/>
    <cellStyle name="Normal 5 2 2 4 2 2 2 2 2" xfId="39592"/>
    <cellStyle name="Normal 5 2 2 4 2 2 2 2 2 2" xfId="39593"/>
    <cellStyle name="Normal 5 2 2 4 2 2 2 2 3" xfId="39594"/>
    <cellStyle name="Normal 5 2 2 4 2 2 2 2 3 2" xfId="39595"/>
    <cellStyle name="Normal 5 2 2 4 2 2 2 2 3 2 2" xfId="39596"/>
    <cellStyle name="Normal 5 2 2 4 2 2 2 2 3 3" xfId="39597"/>
    <cellStyle name="Normal 5 2 2 4 2 2 2 2 4" xfId="39598"/>
    <cellStyle name="Normal 5 2 2 4 2 2 2 3" xfId="39599"/>
    <cellStyle name="Normal 5 2 2 4 2 2 2 3 2" xfId="39600"/>
    <cellStyle name="Normal 5 2 2 4 2 2 2 4" xfId="39601"/>
    <cellStyle name="Normal 5 2 2 4 2 2 2 4 2" xfId="39602"/>
    <cellStyle name="Normal 5 2 2 4 2 2 2 4 2 2" xfId="39603"/>
    <cellStyle name="Normal 5 2 2 4 2 2 2 4 3" xfId="39604"/>
    <cellStyle name="Normal 5 2 2 4 2 2 2 5" xfId="39605"/>
    <cellStyle name="Normal 5 2 2 4 2 2 3" xfId="39606"/>
    <cellStyle name="Normal 5 2 2 4 2 2 3 2" xfId="39607"/>
    <cellStyle name="Normal 5 2 2 4 2 2 3 2 2" xfId="39608"/>
    <cellStyle name="Normal 5 2 2 4 2 2 3 3" xfId="39609"/>
    <cellStyle name="Normal 5 2 2 4 2 2 3 3 2" xfId="39610"/>
    <cellStyle name="Normal 5 2 2 4 2 2 3 3 2 2" xfId="39611"/>
    <cellStyle name="Normal 5 2 2 4 2 2 3 3 3" xfId="39612"/>
    <cellStyle name="Normal 5 2 2 4 2 2 3 4" xfId="39613"/>
    <cellStyle name="Normal 5 2 2 4 2 2 4" xfId="39614"/>
    <cellStyle name="Normal 5 2 2 4 2 2 4 2" xfId="39615"/>
    <cellStyle name="Normal 5 2 2 4 2 2 4 2 2" xfId="39616"/>
    <cellStyle name="Normal 5 2 2 4 2 2 4 3" xfId="39617"/>
    <cellStyle name="Normal 5 2 2 4 2 2 4 3 2" xfId="39618"/>
    <cellStyle name="Normal 5 2 2 4 2 2 4 3 2 2" xfId="39619"/>
    <cellStyle name="Normal 5 2 2 4 2 2 4 3 3" xfId="39620"/>
    <cellStyle name="Normal 5 2 2 4 2 2 4 4" xfId="39621"/>
    <cellStyle name="Normal 5 2 2 4 2 2 5" xfId="39622"/>
    <cellStyle name="Normal 5 2 2 4 2 2 5 2" xfId="39623"/>
    <cellStyle name="Normal 5 2 2 4 2 2 6" xfId="39624"/>
    <cellStyle name="Normal 5 2 2 4 2 2 6 2" xfId="39625"/>
    <cellStyle name="Normal 5 2 2 4 2 2 6 2 2" xfId="39626"/>
    <cellStyle name="Normal 5 2 2 4 2 2 6 3" xfId="39627"/>
    <cellStyle name="Normal 5 2 2 4 2 2 7" xfId="39628"/>
    <cellStyle name="Normal 5 2 2 4 2 2 7 2" xfId="39629"/>
    <cellStyle name="Normal 5 2 2 4 2 2 8" xfId="39630"/>
    <cellStyle name="Normal 5 2 2 4 2 3" xfId="39631"/>
    <cellStyle name="Normal 5 2 2 4 2 3 2" xfId="39632"/>
    <cellStyle name="Normal 5 2 2 4 2 3 2 2" xfId="39633"/>
    <cellStyle name="Normal 5 2 2 4 2 3 2 2 2" xfId="39634"/>
    <cellStyle name="Normal 5 2 2 4 2 3 2 3" xfId="39635"/>
    <cellStyle name="Normal 5 2 2 4 2 3 2 3 2" xfId="39636"/>
    <cellStyle name="Normal 5 2 2 4 2 3 2 3 2 2" xfId="39637"/>
    <cellStyle name="Normal 5 2 2 4 2 3 2 3 3" xfId="39638"/>
    <cellStyle name="Normal 5 2 2 4 2 3 2 4" xfId="39639"/>
    <cellStyle name="Normal 5 2 2 4 2 3 3" xfId="39640"/>
    <cellStyle name="Normal 5 2 2 4 2 3 3 2" xfId="39641"/>
    <cellStyle name="Normal 5 2 2 4 2 3 4" xfId="39642"/>
    <cellStyle name="Normal 5 2 2 4 2 3 4 2" xfId="39643"/>
    <cellStyle name="Normal 5 2 2 4 2 3 4 2 2" xfId="39644"/>
    <cellStyle name="Normal 5 2 2 4 2 3 4 3" xfId="39645"/>
    <cellStyle name="Normal 5 2 2 4 2 3 5" xfId="39646"/>
    <cellStyle name="Normal 5 2 2 4 2 4" xfId="39647"/>
    <cellStyle name="Normal 5 2 2 4 2 4 2" xfId="39648"/>
    <cellStyle name="Normal 5 2 2 4 2 4 2 2" xfId="39649"/>
    <cellStyle name="Normal 5 2 2 4 2 4 3" xfId="39650"/>
    <cellStyle name="Normal 5 2 2 4 2 4 3 2" xfId="39651"/>
    <cellStyle name="Normal 5 2 2 4 2 4 3 2 2" xfId="39652"/>
    <cellStyle name="Normal 5 2 2 4 2 4 3 3" xfId="39653"/>
    <cellStyle name="Normal 5 2 2 4 2 4 4" xfId="39654"/>
    <cellStyle name="Normal 5 2 2 4 2 5" xfId="39655"/>
    <cellStyle name="Normal 5 2 2 4 2 5 2" xfId="39656"/>
    <cellStyle name="Normal 5 2 2 4 2 5 2 2" xfId="39657"/>
    <cellStyle name="Normal 5 2 2 4 2 5 3" xfId="39658"/>
    <cellStyle name="Normal 5 2 2 4 2 5 3 2" xfId="39659"/>
    <cellStyle name="Normal 5 2 2 4 2 5 3 2 2" xfId="39660"/>
    <cellStyle name="Normal 5 2 2 4 2 5 3 3" xfId="39661"/>
    <cellStyle name="Normal 5 2 2 4 2 5 4" xfId="39662"/>
    <cellStyle name="Normal 5 2 2 4 2 6" xfId="39663"/>
    <cellStyle name="Normal 5 2 2 4 2 6 2" xfId="39664"/>
    <cellStyle name="Normal 5 2 2 4 2 7" xfId="39665"/>
    <cellStyle name="Normal 5 2 2 4 2 7 2" xfId="39666"/>
    <cellStyle name="Normal 5 2 2 4 2 7 2 2" xfId="39667"/>
    <cellStyle name="Normal 5 2 2 4 2 7 3" xfId="39668"/>
    <cellStyle name="Normal 5 2 2 4 2 8" xfId="39669"/>
    <cellStyle name="Normal 5 2 2 4 2 8 2" xfId="39670"/>
    <cellStyle name="Normal 5 2 2 4 2 9" xfId="39671"/>
    <cellStyle name="Normal 5 2 2 4 3" xfId="39672"/>
    <cellStyle name="Normal 5 2 2 4 3 2" xfId="39673"/>
    <cellStyle name="Normal 5 2 2 4 3 2 2" xfId="39674"/>
    <cellStyle name="Normal 5 2 2 4 3 2 2 2" xfId="39675"/>
    <cellStyle name="Normal 5 2 2 4 3 2 2 2 2" xfId="39676"/>
    <cellStyle name="Normal 5 2 2 4 3 2 2 3" xfId="39677"/>
    <cellStyle name="Normal 5 2 2 4 3 2 2 3 2" xfId="39678"/>
    <cellStyle name="Normal 5 2 2 4 3 2 2 3 2 2" xfId="39679"/>
    <cellStyle name="Normal 5 2 2 4 3 2 2 3 3" xfId="39680"/>
    <cellStyle name="Normal 5 2 2 4 3 2 2 4" xfId="39681"/>
    <cellStyle name="Normal 5 2 2 4 3 2 3" xfId="39682"/>
    <cellStyle name="Normal 5 2 2 4 3 2 3 2" xfId="39683"/>
    <cellStyle name="Normal 5 2 2 4 3 2 4" xfId="39684"/>
    <cellStyle name="Normal 5 2 2 4 3 2 4 2" xfId="39685"/>
    <cellStyle name="Normal 5 2 2 4 3 2 4 2 2" xfId="39686"/>
    <cellStyle name="Normal 5 2 2 4 3 2 4 3" xfId="39687"/>
    <cellStyle name="Normal 5 2 2 4 3 2 5" xfId="39688"/>
    <cellStyle name="Normal 5 2 2 4 3 3" xfId="39689"/>
    <cellStyle name="Normal 5 2 2 4 3 3 2" xfId="39690"/>
    <cellStyle name="Normal 5 2 2 4 3 3 2 2" xfId="39691"/>
    <cellStyle name="Normal 5 2 2 4 3 3 3" xfId="39692"/>
    <cellStyle name="Normal 5 2 2 4 3 3 3 2" xfId="39693"/>
    <cellStyle name="Normal 5 2 2 4 3 3 3 2 2" xfId="39694"/>
    <cellStyle name="Normal 5 2 2 4 3 3 3 3" xfId="39695"/>
    <cellStyle name="Normal 5 2 2 4 3 3 4" xfId="39696"/>
    <cellStyle name="Normal 5 2 2 4 3 4" xfId="39697"/>
    <cellStyle name="Normal 5 2 2 4 3 4 2" xfId="39698"/>
    <cellStyle name="Normal 5 2 2 4 3 4 2 2" xfId="39699"/>
    <cellStyle name="Normal 5 2 2 4 3 4 3" xfId="39700"/>
    <cellStyle name="Normal 5 2 2 4 3 4 3 2" xfId="39701"/>
    <cellStyle name="Normal 5 2 2 4 3 4 3 2 2" xfId="39702"/>
    <cellStyle name="Normal 5 2 2 4 3 4 3 3" xfId="39703"/>
    <cellStyle name="Normal 5 2 2 4 3 4 4" xfId="39704"/>
    <cellStyle name="Normal 5 2 2 4 3 5" xfId="39705"/>
    <cellStyle name="Normal 5 2 2 4 3 5 2" xfId="39706"/>
    <cellStyle name="Normal 5 2 2 4 3 6" xfId="39707"/>
    <cellStyle name="Normal 5 2 2 4 3 6 2" xfId="39708"/>
    <cellStyle name="Normal 5 2 2 4 3 6 2 2" xfId="39709"/>
    <cellStyle name="Normal 5 2 2 4 3 6 3" xfId="39710"/>
    <cellStyle name="Normal 5 2 2 4 3 7" xfId="39711"/>
    <cellStyle name="Normal 5 2 2 4 3 7 2" xfId="39712"/>
    <cellStyle name="Normal 5 2 2 4 3 8" xfId="39713"/>
    <cellStyle name="Normal 5 2 2 4 4" xfId="39714"/>
    <cellStyle name="Normal 5 2 2 4 4 2" xfId="39715"/>
    <cellStyle name="Normal 5 2 2 4 4 2 2" xfId="39716"/>
    <cellStyle name="Normal 5 2 2 4 4 2 2 2" xfId="39717"/>
    <cellStyle name="Normal 5 2 2 4 4 2 3" xfId="39718"/>
    <cellStyle name="Normal 5 2 2 4 4 2 3 2" xfId="39719"/>
    <cellStyle name="Normal 5 2 2 4 4 2 3 2 2" xfId="39720"/>
    <cellStyle name="Normal 5 2 2 4 4 2 3 3" xfId="39721"/>
    <cellStyle name="Normal 5 2 2 4 4 2 4" xfId="39722"/>
    <cellStyle name="Normal 5 2 2 4 4 3" xfId="39723"/>
    <cellStyle name="Normal 5 2 2 4 4 3 2" xfId="39724"/>
    <cellStyle name="Normal 5 2 2 4 4 4" xfId="39725"/>
    <cellStyle name="Normal 5 2 2 4 4 4 2" xfId="39726"/>
    <cellStyle name="Normal 5 2 2 4 4 4 2 2" xfId="39727"/>
    <cellStyle name="Normal 5 2 2 4 4 4 3" xfId="39728"/>
    <cellStyle name="Normal 5 2 2 4 4 5" xfId="39729"/>
    <cellStyle name="Normal 5 2 2 4 5" xfId="39730"/>
    <cellStyle name="Normal 5 2 2 4 5 2" xfId="39731"/>
    <cellStyle name="Normal 5 2 2 4 5 2 2" xfId="39732"/>
    <cellStyle name="Normal 5 2 2 4 5 3" xfId="39733"/>
    <cellStyle name="Normal 5 2 2 4 5 3 2" xfId="39734"/>
    <cellStyle name="Normal 5 2 2 4 5 3 2 2" xfId="39735"/>
    <cellStyle name="Normal 5 2 2 4 5 3 3" xfId="39736"/>
    <cellStyle name="Normal 5 2 2 4 5 4" xfId="39737"/>
    <cellStyle name="Normal 5 2 2 4 6" xfId="39738"/>
    <cellStyle name="Normal 5 2 2 4 6 2" xfId="39739"/>
    <cellStyle name="Normal 5 2 2 4 6 2 2" xfId="39740"/>
    <cellStyle name="Normal 5 2 2 4 6 3" xfId="39741"/>
    <cellStyle name="Normal 5 2 2 4 6 3 2" xfId="39742"/>
    <cellStyle name="Normal 5 2 2 4 6 3 2 2" xfId="39743"/>
    <cellStyle name="Normal 5 2 2 4 6 3 3" xfId="39744"/>
    <cellStyle name="Normal 5 2 2 4 6 4" xfId="39745"/>
    <cellStyle name="Normal 5 2 2 4 7" xfId="39746"/>
    <cellStyle name="Normal 5 2 2 4 7 2" xfId="39747"/>
    <cellStyle name="Normal 5 2 2 4 8" xfId="39748"/>
    <cellStyle name="Normal 5 2 2 4 8 2" xfId="39749"/>
    <cellStyle name="Normal 5 2 2 4 8 2 2" xfId="39750"/>
    <cellStyle name="Normal 5 2 2 4 8 3" xfId="39751"/>
    <cellStyle name="Normal 5 2 2 4 9" xfId="39752"/>
    <cellStyle name="Normal 5 2 2 4 9 2" xfId="39753"/>
    <cellStyle name="Normal 5 2 2 5" xfId="39754"/>
    <cellStyle name="Normal 5 2 2 5 10" xfId="39755"/>
    <cellStyle name="Normal 5 2 2 5 11" xfId="39756"/>
    <cellStyle name="Normal 5 2 2 5 2" xfId="39757"/>
    <cellStyle name="Normal 5 2 2 5 2 10" xfId="39758"/>
    <cellStyle name="Normal 5 2 2 5 2 2" xfId="39759"/>
    <cellStyle name="Normal 5 2 2 5 2 2 2" xfId="39760"/>
    <cellStyle name="Normal 5 2 2 5 2 2 2 2" xfId="39761"/>
    <cellStyle name="Normal 5 2 2 5 2 2 2 2 2" xfId="39762"/>
    <cellStyle name="Normal 5 2 2 5 2 2 2 2 2 2" xfId="39763"/>
    <cellStyle name="Normal 5 2 2 5 2 2 2 2 3" xfId="39764"/>
    <cellStyle name="Normal 5 2 2 5 2 2 2 2 3 2" xfId="39765"/>
    <cellStyle name="Normal 5 2 2 5 2 2 2 2 3 2 2" xfId="39766"/>
    <cellStyle name="Normal 5 2 2 5 2 2 2 2 3 3" xfId="39767"/>
    <cellStyle name="Normal 5 2 2 5 2 2 2 2 4" xfId="39768"/>
    <cellStyle name="Normal 5 2 2 5 2 2 2 3" xfId="39769"/>
    <cellStyle name="Normal 5 2 2 5 2 2 2 3 2" xfId="39770"/>
    <cellStyle name="Normal 5 2 2 5 2 2 2 4" xfId="39771"/>
    <cellStyle name="Normal 5 2 2 5 2 2 2 4 2" xfId="39772"/>
    <cellStyle name="Normal 5 2 2 5 2 2 2 4 2 2" xfId="39773"/>
    <cellStyle name="Normal 5 2 2 5 2 2 2 4 3" xfId="39774"/>
    <cellStyle name="Normal 5 2 2 5 2 2 2 5" xfId="39775"/>
    <cellStyle name="Normal 5 2 2 5 2 2 3" xfId="39776"/>
    <cellStyle name="Normal 5 2 2 5 2 2 3 2" xfId="39777"/>
    <cellStyle name="Normal 5 2 2 5 2 2 3 2 2" xfId="39778"/>
    <cellStyle name="Normal 5 2 2 5 2 2 3 3" xfId="39779"/>
    <cellStyle name="Normal 5 2 2 5 2 2 3 3 2" xfId="39780"/>
    <cellStyle name="Normal 5 2 2 5 2 2 3 3 2 2" xfId="39781"/>
    <cellStyle name="Normal 5 2 2 5 2 2 3 3 3" xfId="39782"/>
    <cellStyle name="Normal 5 2 2 5 2 2 3 4" xfId="39783"/>
    <cellStyle name="Normal 5 2 2 5 2 2 4" xfId="39784"/>
    <cellStyle name="Normal 5 2 2 5 2 2 4 2" xfId="39785"/>
    <cellStyle name="Normal 5 2 2 5 2 2 4 2 2" xfId="39786"/>
    <cellStyle name="Normal 5 2 2 5 2 2 4 3" xfId="39787"/>
    <cellStyle name="Normal 5 2 2 5 2 2 4 3 2" xfId="39788"/>
    <cellStyle name="Normal 5 2 2 5 2 2 4 3 2 2" xfId="39789"/>
    <cellStyle name="Normal 5 2 2 5 2 2 4 3 3" xfId="39790"/>
    <cellStyle name="Normal 5 2 2 5 2 2 4 4" xfId="39791"/>
    <cellStyle name="Normal 5 2 2 5 2 2 5" xfId="39792"/>
    <cellStyle name="Normal 5 2 2 5 2 2 5 2" xfId="39793"/>
    <cellStyle name="Normal 5 2 2 5 2 2 6" xfId="39794"/>
    <cellStyle name="Normal 5 2 2 5 2 2 6 2" xfId="39795"/>
    <cellStyle name="Normal 5 2 2 5 2 2 6 2 2" xfId="39796"/>
    <cellStyle name="Normal 5 2 2 5 2 2 6 3" xfId="39797"/>
    <cellStyle name="Normal 5 2 2 5 2 2 7" xfId="39798"/>
    <cellStyle name="Normal 5 2 2 5 2 2 7 2" xfId="39799"/>
    <cellStyle name="Normal 5 2 2 5 2 2 8" xfId="39800"/>
    <cellStyle name="Normal 5 2 2 5 2 3" xfId="39801"/>
    <cellStyle name="Normal 5 2 2 5 2 3 2" xfId="39802"/>
    <cellStyle name="Normal 5 2 2 5 2 3 2 2" xfId="39803"/>
    <cellStyle name="Normal 5 2 2 5 2 3 2 2 2" xfId="39804"/>
    <cellStyle name="Normal 5 2 2 5 2 3 2 3" xfId="39805"/>
    <cellStyle name="Normal 5 2 2 5 2 3 2 3 2" xfId="39806"/>
    <cellStyle name="Normal 5 2 2 5 2 3 2 3 2 2" xfId="39807"/>
    <cellStyle name="Normal 5 2 2 5 2 3 2 3 3" xfId="39808"/>
    <cellStyle name="Normal 5 2 2 5 2 3 2 4" xfId="39809"/>
    <cellStyle name="Normal 5 2 2 5 2 3 3" xfId="39810"/>
    <cellStyle name="Normal 5 2 2 5 2 3 3 2" xfId="39811"/>
    <cellStyle name="Normal 5 2 2 5 2 3 4" xfId="39812"/>
    <cellStyle name="Normal 5 2 2 5 2 3 4 2" xfId="39813"/>
    <cellStyle name="Normal 5 2 2 5 2 3 4 2 2" xfId="39814"/>
    <cellStyle name="Normal 5 2 2 5 2 3 4 3" xfId="39815"/>
    <cellStyle name="Normal 5 2 2 5 2 3 5" xfId="39816"/>
    <cellStyle name="Normal 5 2 2 5 2 4" xfId="39817"/>
    <cellStyle name="Normal 5 2 2 5 2 4 2" xfId="39818"/>
    <cellStyle name="Normal 5 2 2 5 2 4 2 2" xfId="39819"/>
    <cellStyle name="Normal 5 2 2 5 2 4 3" xfId="39820"/>
    <cellStyle name="Normal 5 2 2 5 2 4 3 2" xfId="39821"/>
    <cellStyle name="Normal 5 2 2 5 2 4 3 2 2" xfId="39822"/>
    <cellStyle name="Normal 5 2 2 5 2 4 3 3" xfId="39823"/>
    <cellStyle name="Normal 5 2 2 5 2 4 4" xfId="39824"/>
    <cellStyle name="Normal 5 2 2 5 2 5" xfId="39825"/>
    <cellStyle name="Normal 5 2 2 5 2 5 2" xfId="39826"/>
    <cellStyle name="Normal 5 2 2 5 2 5 2 2" xfId="39827"/>
    <cellStyle name="Normal 5 2 2 5 2 5 3" xfId="39828"/>
    <cellStyle name="Normal 5 2 2 5 2 5 3 2" xfId="39829"/>
    <cellStyle name="Normal 5 2 2 5 2 5 3 2 2" xfId="39830"/>
    <cellStyle name="Normal 5 2 2 5 2 5 3 3" xfId="39831"/>
    <cellStyle name="Normal 5 2 2 5 2 5 4" xfId="39832"/>
    <cellStyle name="Normal 5 2 2 5 2 6" xfId="39833"/>
    <cellStyle name="Normal 5 2 2 5 2 6 2" xfId="39834"/>
    <cellStyle name="Normal 5 2 2 5 2 7" xfId="39835"/>
    <cellStyle name="Normal 5 2 2 5 2 7 2" xfId="39836"/>
    <cellStyle name="Normal 5 2 2 5 2 7 2 2" xfId="39837"/>
    <cellStyle name="Normal 5 2 2 5 2 7 3" xfId="39838"/>
    <cellStyle name="Normal 5 2 2 5 2 8" xfId="39839"/>
    <cellStyle name="Normal 5 2 2 5 2 8 2" xfId="39840"/>
    <cellStyle name="Normal 5 2 2 5 2 9" xfId="39841"/>
    <cellStyle name="Normal 5 2 2 5 3" xfId="39842"/>
    <cellStyle name="Normal 5 2 2 5 3 2" xfId="39843"/>
    <cellStyle name="Normal 5 2 2 5 3 2 2" xfId="39844"/>
    <cellStyle name="Normal 5 2 2 5 3 2 2 2" xfId="39845"/>
    <cellStyle name="Normal 5 2 2 5 3 2 2 2 2" xfId="39846"/>
    <cellStyle name="Normal 5 2 2 5 3 2 2 3" xfId="39847"/>
    <cellStyle name="Normal 5 2 2 5 3 2 2 3 2" xfId="39848"/>
    <cellStyle name="Normal 5 2 2 5 3 2 2 3 2 2" xfId="39849"/>
    <cellStyle name="Normal 5 2 2 5 3 2 2 3 3" xfId="39850"/>
    <cellStyle name="Normal 5 2 2 5 3 2 2 4" xfId="39851"/>
    <cellStyle name="Normal 5 2 2 5 3 2 3" xfId="39852"/>
    <cellStyle name="Normal 5 2 2 5 3 2 3 2" xfId="39853"/>
    <cellStyle name="Normal 5 2 2 5 3 2 4" xfId="39854"/>
    <cellStyle name="Normal 5 2 2 5 3 2 4 2" xfId="39855"/>
    <cellStyle name="Normal 5 2 2 5 3 2 4 2 2" xfId="39856"/>
    <cellStyle name="Normal 5 2 2 5 3 2 4 3" xfId="39857"/>
    <cellStyle name="Normal 5 2 2 5 3 2 5" xfId="39858"/>
    <cellStyle name="Normal 5 2 2 5 3 3" xfId="39859"/>
    <cellStyle name="Normal 5 2 2 5 3 3 2" xfId="39860"/>
    <cellStyle name="Normal 5 2 2 5 3 3 2 2" xfId="39861"/>
    <cellStyle name="Normal 5 2 2 5 3 3 3" xfId="39862"/>
    <cellStyle name="Normal 5 2 2 5 3 3 3 2" xfId="39863"/>
    <cellStyle name="Normal 5 2 2 5 3 3 3 2 2" xfId="39864"/>
    <cellStyle name="Normal 5 2 2 5 3 3 3 3" xfId="39865"/>
    <cellStyle name="Normal 5 2 2 5 3 3 4" xfId="39866"/>
    <cellStyle name="Normal 5 2 2 5 3 4" xfId="39867"/>
    <cellStyle name="Normal 5 2 2 5 3 4 2" xfId="39868"/>
    <cellStyle name="Normal 5 2 2 5 3 4 2 2" xfId="39869"/>
    <cellStyle name="Normal 5 2 2 5 3 4 3" xfId="39870"/>
    <cellStyle name="Normal 5 2 2 5 3 4 3 2" xfId="39871"/>
    <cellStyle name="Normal 5 2 2 5 3 4 3 2 2" xfId="39872"/>
    <cellStyle name="Normal 5 2 2 5 3 4 3 3" xfId="39873"/>
    <cellStyle name="Normal 5 2 2 5 3 4 4" xfId="39874"/>
    <cellStyle name="Normal 5 2 2 5 3 5" xfId="39875"/>
    <cellStyle name="Normal 5 2 2 5 3 5 2" xfId="39876"/>
    <cellStyle name="Normal 5 2 2 5 3 6" xfId="39877"/>
    <cellStyle name="Normal 5 2 2 5 3 6 2" xfId="39878"/>
    <cellStyle name="Normal 5 2 2 5 3 6 2 2" xfId="39879"/>
    <cellStyle name="Normal 5 2 2 5 3 6 3" xfId="39880"/>
    <cellStyle name="Normal 5 2 2 5 3 7" xfId="39881"/>
    <cellStyle name="Normal 5 2 2 5 3 7 2" xfId="39882"/>
    <cellStyle name="Normal 5 2 2 5 3 8" xfId="39883"/>
    <cellStyle name="Normal 5 2 2 5 4" xfId="39884"/>
    <cellStyle name="Normal 5 2 2 5 4 2" xfId="39885"/>
    <cellStyle name="Normal 5 2 2 5 4 2 2" xfId="39886"/>
    <cellStyle name="Normal 5 2 2 5 4 2 2 2" xfId="39887"/>
    <cellStyle name="Normal 5 2 2 5 4 2 3" xfId="39888"/>
    <cellStyle name="Normal 5 2 2 5 4 2 3 2" xfId="39889"/>
    <cellStyle name="Normal 5 2 2 5 4 2 3 2 2" xfId="39890"/>
    <cellStyle name="Normal 5 2 2 5 4 2 3 3" xfId="39891"/>
    <cellStyle name="Normal 5 2 2 5 4 2 4" xfId="39892"/>
    <cellStyle name="Normal 5 2 2 5 4 3" xfId="39893"/>
    <cellStyle name="Normal 5 2 2 5 4 3 2" xfId="39894"/>
    <cellStyle name="Normal 5 2 2 5 4 4" xfId="39895"/>
    <cellStyle name="Normal 5 2 2 5 4 4 2" xfId="39896"/>
    <cellStyle name="Normal 5 2 2 5 4 4 2 2" xfId="39897"/>
    <cellStyle name="Normal 5 2 2 5 4 4 3" xfId="39898"/>
    <cellStyle name="Normal 5 2 2 5 4 5" xfId="39899"/>
    <cellStyle name="Normal 5 2 2 5 5" xfId="39900"/>
    <cellStyle name="Normal 5 2 2 5 5 2" xfId="39901"/>
    <cellStyle name="Normal 5 2 2 5 5 2 2" xfId="39902"/>
    <cellStyle name="Normal 5 2 2 5 5 3" xfId="39903"/>
    <cellStyle name="Normal 5 2 2 5 5 3 2" xfId="39904"/>
    <cellStyle name="Normal 5 2 2 5 5 3 2 2" xfId="39905"/>
    <cellStyle name="Normal 5 2 2 5 5 3 3" xfId="39906"/>
    <cellStyle name="Normal 5 2 2 5 5 4" xfId="39907"/>
    <cellStyle name="Normal 5 2 2 5 6" xfId="39908"/>
    <cellStyle name="Normal 5 2 2 5 6 2" xfId="39909"/>
    <cellStyle name="Normal 5 2 2 5 6 2 2" xfId="39910"/>
    <cellStyle name="Normal 5 2 2 5 6 3" xfId="39911"/>
    <cellStyle name="Normal 5 2 2 5 6 3 2" xfId="39912"/>
    <cellStyle name="Normal 5 2 2 5 6 3 2 2" xfId="39913"/>
    <cellStyle name="Normal 5 2 2 5 6 3 3" xfId="39914"/>
    <cellStyle name="Normal 5 2 2 5 6 4" xfId="39915"/>
    <cellStyle name="Normal 5 2 2 5 7" xfId="39916"/>
    <cellStyle name="Normal 5 2 2 5 7 2" xfId="39917"/>
    <cellStyle name="Normal 5 2 2 5 8" xfId="39918"/>
    <cellStyle name="Normal 5 2 2 5 8 2" xfId="39919"/>
    <cellStyle name="Normal 5 2 2 5 8 2 2" xfId="39920"/>
    <cellStyle name="Normal 5 2 2 5 8 3" xfId="39921"/>
    <cellStyle name="Normal 5 2 2 5 9" xfId="39922"/>
    <cellStyle name="Normal 5 2 2 5 9 2" xfId="39923"/>
    <cellStyle name="Normal 5 2 2 6" xfId="39924"/>
    <cellStyle name="Normal 5 2 2 6 10" xfId="39925"/>
    <cellStyle name="Normal 5 2 2 6 11" xfId="39926"/>
    <cellStyle name="Normal 5 2 2 6 2" xfId="39927"/>
    <cellStyle name="Normal 5 2 2 6 2 2" xfId="39928"/>
    <cellStyle name="Normal 5 2 2 6 2 2 2" xfId="39929"/>
    <cellStyle name="Normal 5 2 2 6 2 2 2 2" xfId="39930"/>
    <cellStyle name="Normal 5 2 2 6 2 2 2 2 2" xfId="39931"/>
    <cellStyle name="Normal 5 2 2 6 2 2 2 2 2 2" xfId="39932"/>
    <cellStyle name="Normal 5 2 2 6 2 2 2 2 3" xfId="39933"/>
    <cellStyle name="Normal 5 2 2 6 2 2 2 2 3 2" xfId="39934"/>
    <cellStyle name="Normal 5 2 2 6 2 2 2 2 3 2 2" xfId="39935"/>
    <cellStyle name="Normal 5 2 2 6 2 2 2 2 3 3" xfId="39936"/>
    <cellStyle name="Normal 5 2 2 6 2 2 2 2 4" xfId="39937"/>
    <cellStyle name="Normal 5 2 2 6 2 2 2 3" xfId="39938"/>
    <cellStyle name="Normal 5 2 2 6 2 2 2 3 2" xfId="39939"/>
    <cellStyle name="Normal 5 2 2 6 2 2 2 4" xfId="39940"/>
    <cellStyle name="Normal 5 2 2 6 2 2 2 4 2" xfId="39941"/>
    <cellStyle name="Normal 5 2 2 6 2 2 2 4 2 2" xfId="39942"/>
    <cellStyle name="Normal 5 2 2 6 2 2 2 4 3" xfId="39943"/>
    <cellStyle name="Normal 5 2 2 6 2 2 2 5" xfId="39944"/>
    <cellStyle name="Normal 5 2 2 6 2 2 3" xfId="39945"/>
    <cellStyle name="Normal 5 2 2 6 2 2 3 2" xfId="39946"/>
    <cellStyle name="Normal 5 2 2 6 2 2 3 2 2" xfId="39947"/>
    <cellStyle name="Normal 5 2 2 6 2 2 3 3" xfId="39948"/>
    <cellStyle name="Normal 5 2 2 6 2 2 3 3 2" xfId="39949"/>
    <cellStyle name="Normal 5 2 2 6 2 2 3 3 2 2" xfId="39950"/>
    <cellStyle name="Normal 5 2 2 6 2 2 3 3 3" xfId="39951"/>
    <cellStyle name="Normal 5 2 2 6 2 2 3 4" xfId="39952"/>
    <cellStyle name="Normal 5 2 2 6 2 2 4" xfId="39953"/>
    <cellStyle name="Normal 5 2 2 6 2 2 4 2" xfId="39954"/>
    <cellStyle name="Normal 5 2 2 6 2 2 4 2 2" xfId="39955"/>
    <cellStyle name="Normal 5 2 2 6 2 2 4 3" xfId="39956"/>
    <cellStyle name="Normal 5 2 2 6 2 2 4 3 2" xfId="39957"/>
    <cellStyle name="Normal 5 2 2 6 2 2 4 3 2 2" xfId="39958"/>
    <cellStyle name="Normal 5 2 2 6 2 2 4 3 3" xfId="39959"/>
    <cellStyle name="Normal 5 2 2 6 2 2 4 4" xfId="39960"/>
    <cellStyle name="Normal 5 2 2 6 2 2 5" xfId="39961"/>
    <cellStyle name="Normal 5 2 2 6 2 2 5 2" xfId="39962"/>
    <cellStyle name="Normal 5 2 2 6 2 2 6" xfId="39963"/>
    <cellStyle name="Normal 5 2 2 6 2 2 6 2" xfId="39964"/>
    <cellStyle name="Normal 5 2 2 6 2 2 6 2 2" xfId="39965"/>
    <cellStyle name="Normal 5 2 2 6 2 2 6 3" xfId="39966"/>
    <cellStyle name="Normal 5 2 2 6 2 2 7" xfId="39967"/>
    <cellStyle name="Normal 5 2 2 6 2 2 7 2" xfId="39968"/>
    <cellStyle name="Normal 5 2 2 6 2 2 8" xfId="39969"/>
    <cellStyle name="Normal 5 2 2 6 2 3" xfId="39970"/>
    <cellStyle name="Normal 5 2 2 6 2 3 2" xfId="39971"/>
    <cellStyle name="Normal 5 2 2 6 2 3 2 2" xfId="39972"/>
    <cellStyle name="Normal 5 2 2 6 2 3 2 2 2" xfId="39973"/>
    <cellStyle name="Normal 5 2 2 6 2 3 2 3" xfId="39974"/>
    <cellStyle name="Normal 5 2 2 6 2 3 2 3 2" xfId="39975"/>
    <cellStyle name="Normal 5 2 2 6 2 3 2 3 2 2" xfId="39976"/>
    <cellStyle name="Normal 5 2 2 6 2 3 2 3 3" xfId="39977"/>
    <cellStyle name="Normal 5 2 2 6 2 3 2 4" xfId="39978"/>
    <cellStyle name="Normal 5 2 2 6 2 3 3" xfId="39979"/>
    <cellStyle name="Normal 5 2 2 6 2 3 3 2" xfId="39980"/>
    <cellStyle name="Normal 5 2 2 6 2 3 4" xfId="39981"/>
    <cellStyle name="Normal 5 2 2 6 2 3 4 2" xfId="39982"/>
    <cellStyle name="Normal 5 2 2 6 2 3 4 2 2" xfId="39983"/>
    <cellStyle name="Normal 5 2 2 6 2 3 4 3" xfId="39984"/>
    <cellStyle name="Normal 5 2 2 6 2 3 5" xfId="39985"/>
    <cellStyle name="Normal 5 2 2 6 2 4" xfId="39986"/>
    <cellStyle name="Normal 5 2 2 6 2 4 2" xfId="39987"/>
    <cellStyle name="Normal 5 2 2 6 2 4 2 2" xfId="39988"/>
    <cellStyle name="Normal 5 2 2 6 2 4 3" xfId="39989"/>
    <cellStyle name="Normal 5 2 2 6 2 4 3 2" xfId="39990"/>
    <cellStyle name="Normal 5 2 2 6 2 4 3 2 2" xfId="39991"/>
    <cellStyle name="Normal 5 2 2 6 2 4 3 3" xfId="39992"/>
    <cellStyle name="Normal 5 2 2 6 2 4 4" xfId="39993"/>
    <cellStyle name="Normal 5 2 2 6 2 5" xfId="39994"/>
    <cellStyle name="Normal 5 2 2 6 2 5 2" xfId="39995"/>
    <cellStyle name="Normal 5 2 2 6 2 5 2 2" xfId="39996"/>
    <cellStyle name="Normal 5 2 2 6 2 5 3" xfId="39997"/>
    <cellStyle name="Normal 5 2 2 6 2 5 3 2" xfId="39998"/>
    <cellStyle name="Normal 5 2 2 6 2 5 3 2 2" xfId="39999"/>
    <cellStyle name="Normal 5 2 2 6 2 5 3 3" xfId="40000"/>
    <cellStyle name="Normal 5 2 2 6 2 5 4" xfId="40001"/>
    <cellStyle name="Normal 5 2 2 6 2 6" xfId="40002"/>
    <cellStyle name="Normal 5 2 2 6 2 6 2" xfId="40003"/>
    <cellStyle name="Normal 5 2 2 6 2 7" xfId="40004"/>
    <cellStyle name="Normal 5 2 2 6 2 7 2" xfId="40005"/>
    <cellStyle name="Normal 5 2 2 6 2 7 2 2" xfId="40006"/>
    <cellStyle name="Normal 5 2 2 6 2 7 3" xfId="40007"/>
    <cellStyle name="Normal 5 2 2 6 2 8" xfId="40008"/>
    <cellStyle name="Normal 5 2 2 6 2 8 2" xfId="40009"/>
    <cellStyle name="Normal 5 2 2 6 2 9" xfId="40010"/>
    <cellStyle name="Normal 5 2 2 6 3" xfId="40011"/>
    <cellStyle name="Normal 5 2 2 6 3 2" xfId="40012"/>
    <cellStyle name="Normal 5 2 2 6 3 2 2" xfId="40013"/>
    <cellStyle name="Normal 5 2 2 6 3 2 2 2" xfId="40014"/>
    <cellStyle name="Normal 5 2 2 6 3 2 2 2 2" xfId="40015"/>
    <cellStyle name="Normal 5 2 2 6 3 2 2 3" xfId="40016"/>
    <cellStyle name="Normal 5 2 2 6 3 2 2 3 2" xfId="40017"/>
    <cellStyle name="Normal 5 2 2 6 3 2 2 3 2 2" xfId="40018"/>
    <cellStyle name="Normal 5 2 2 6 3 2 2 3 3" xfId="40019"/>
    <cellStyle name="Normal 5 2 2 6 3 2 2 4" xfId="40020"/>
    <cellStyle name="Normal 5 2 2 6 3 2 3" xfId="40021"/>
    <cellStyle name="Normal 5 2 2 6 3 2 3 2" xfId="40022"/>
    <cellStyle name="Normal 5 2 2 6 3 2 4" xfId="40023"/>
    <cellStyle name="Normal 5 2 2 6 3 2 4 2" xfId="40024"/>
    <cellStyle name="Normal 5 2 2 6 3 2 4 2 2" xfId="40025"/>
    <cellStyle name="Normal 5 2 2 6 3 2 4 3" xfId="40026"/>
    <cellStyle name="Normal 5 2 2 6 3 2 5" xfId="40027"/>
    <cellStyle name="Normal 5 2 2 6 3 3" xfId="40028"/>
    <cellStyle name="Normal 5 2 2 6 3 3 2" xfId="40029"/>
    <cellStyle name="Normal 5 2 2 6 3 3 2 2" xfId="40030"/>
    <cellStyle name="Normal 5 2 2 6 3 3 3" xfId="40031"/>
    <cellStyle name="Normal 5 2 2 6 3 3 3 2" xfId="40032"/>
    <cellStyle name="Normal 5 2 2 6 3 3 3 2 2" xfId="40033"/>
    <cellStyle name="Normal 5 2 2 6 3 3 3 3" xfId="40034"/>
    <cellStyle name="Normal 5 2 2 6 3 3 4" xfId="40035"/>
    <cellStyle name="Normal 5 2 2 6 3 4" xfId="40036"/>
    <cellStyle name="Normal 5 2 2 6 3 4 2" xfId="40037"/>
    <cellStyle name="Normal 5 2 2 6 3 4 2 2" xfId="40038"/>
    <cellStyle name="Normal 5 2 2 6 3 4 3" xfId="40039"/>
    <cellStyle name="Normal 5 2 2 6 3 4 3 2" xfId="40040"/>
    <cellStyle name="Normal 5 2 2 6 3 4 3 2 2" xfId="40041"/>
    <cellStyle name="Normal 5 2 2 6 3 4 3 3" xfId="40042"/>
    <cellStyle name="Normal 5 2 2 6 3 4 4" xfId="40043"/>
    <cellStyle name="Normal 5 2 2 6 3 5" xfId="40044"/>
    <cellStyle name="Normal 5 2 2 6 3 5 2" xfId="40045"/>
    <cellStyle name="Normal 5 2 2 6 3 6" xfId="40046"/>
    <cellStyle name="Normal 5 2 2 6 3 6 2" xfId="40047"/>
    <cellStyle name="Normal 5 2 2 6 3 6 2 2" xfId="40048"/>
    <cellStyle name="Normal 5 2 2 6 3 6 3" xfId="40049"/>
    <cellStyle name="Normal 5 2 2 6 3 7" xfId="40050"/>
    <cellStyle name="Normal 5 2 2 6 3 7 2" xfId="40051"/>
    <cellStyle name="Normal 5 2 2 6 3 8" xfId="40052"/>
    <cellStyle name="Normal 5 2 2 6 4" xfId="40053"/>
    <cellStyle name="Normal 5 2 2 6 4 2" xfId="40054"/>
    <cellStyle name="Normal 5 2 2 6 4 2 2" xfId="40055"/>
    <cellStyle name="Normal 5 2 2 6 4 2 2 2" xfId="40056"/>
    <cellStyle name="Normal 5 2 2 6 4 2 3" xfId="40057"/>
    <cellStyle name="Normal 5 2 2 6 4 2 3 2" xfId="40058"/>
    <cellStyle name="Normal 5 2 2 6 4 2 3 2 2" xfId="40059"/>
    <cellStyle name="Normal 5 2 2 6 4 2 3 3" xfId="40060"/>
    <cellStyle name="Normal 5 2 2 6 4 2 4" xfId="40061"/>
    <cellStyle name="Normal 5 2 2 6 4 3" xfId="40062"/>
    <cellStyle name="Normal 5 2 2 6 4 3 2" xfId="40063"/>
    <cellStyle name="Normal 5 2 2 6 4 4" xfId="40064"/>
    <cellStyle name="Normal 5 2 2 6 4 4 2" xfId="40065"/>
    <cellStyle name="Normal 5 2 2 6 4 4 2 2" xfId="40066"/>
    <cellStyle name="Normal 5 2 2 6 4 4 3" xfId="40067"/>
    <cellStyle name="Normal 5 2 2 6 4 5" xfId="40068"/>
    <cellStyle name="Normal 5 2 2 6 5" xfId="40069"/>
    <cellStyle name="Normal 5 2 2 6 5 2" xfId="40070"/>
    <cellStyle name="Normal 5 2 2 6 5 2 2" xfId="40071"/>
    <cellStyle name="Normal 5 2 2 6 5 3" xfId="40072"/>
    <cellStyle name="Normal 5 2 2 6 5 3 2" xfId="40073"/>
    <cellStyle name="Normal 5 2 2 6 5 3 2 2" xfId="40074"/>
    <cellStyle name="Normal 5 2 2 6 5 3 3" xfId="40075"/>
    <cellStyle name="Normal 5 2 2 6 5 4" xfId="40076"/>
    <cellStyle name="Normal 5 2 2 6 6" xfId="40077"/>
    <cellStyle name="Normal 5 2 2 6 6 2" xfId="40078"/>
    <cellStyle name="Normal 5 2 2 6 6 2 2" xfId="40079"/>
    <cellStyle name="Normal 5 2 2 6 6 3" xfId="40080"/>
    <cellStyle name="Normal 5 2 2 6 6 3 2" xfId="40081"/>
    <cellStyle name="Normal 5 2 2 6 6 3 2 2" xfId="40082"/>
    <cellStyle name="Normal 5 2 2 6 6 3 3" xfId="40083"/>
    <cellStyle name="Normal 5 2 2 6 6 4" xfId="40084"/>
    <cellStyle name="Normal 5 2 2 6 7" xfId="40085"/>
    <cellStyle name="Normal 5 2 2 6 7 2" xfId="40086"/>
    <cellStyle name="Normal 5 2 2 6 8" xfId="40087"/>
    <cellStyle name="Normal 5 2 2 6 8 2" xfId="40088"/>
    <cellStyle name="Normal 5 2 2 6 8 2 2" xfId="40089"/>
    <cellStyle name="Normal 5 2 2 6 8 3" xfId="40090"/>
    <cellStyle name="Normal 5 2 2 6 9" xfId="40091"/>
    <cellStyle name="Normal 5 2 2 6 9 2" xfId="40092"/>
    <cellStyle name="Normal 5 2 2 7" xfId="40093"/>
    <cellStyle name="Normal 5 2 2 7 2" xfId="40094"/>
    <cellStyle name="Normal 5 2 2 7 2 2" xfId="40095"/>
    <cellStyle name="Normal 5 2 2 7 2 2 2" xfId="40096"/>
    <cellStyle name="Normal 5 2 2 7 2 2 2 2" xfId="40097"/>
    <cellStyle name="Normal 5 2 2 7 2 2 2 2 2" xfId="40098"/>
    <cellStyle name="Normal 5 2 2 7 2 2 2 3" xfId="40099"/>
    <cellStyle name="Normal 5 2 2 7 2 2 2 3 2" xfId="40100"/>
    <cellStyle name="Normal 5 2 2 7 2 2 2 3 2 2" xfId="40101"/>
    <cellStyle name="Normal 5 2 2 7 2 2 2 3 3" xfId="40102"/>
    <cellStyle name="Normal 5 2 2 7 2 2 2 4" xfId="40103"/>
    <cellStyle name="Normal 5 2 2 7 2 2 3" xfId="40104"/>
    <cellStyle name="Normal 5 2 2 7 2 2 3 2" xfId="40105"/>
    <cellStyle name="Normal 5 2 2 7 2 2 4" xfId="40106"/>
    <cellStyle name="Normal 5 2 2 7 2 2 4 2" xfId="40107"/>
    <cellStyle name="Normal 5 2 2 7 2 2 4 2 2" xfId="40108"/>
    <cellStyle name="Normal 5 2 2 7 2 2 4 3" xfId="40109"/>
    <cellStyle name="Normal 5 2 2 7 2 2 5" xfId="40110"/>
    <cellStyle name="Normal 5 2 2 7 2 3" xfId="40111"/>
    <cellStyle name="Normal 5 2 2 7 2 3 2" xfId="40112"/>
    <cellStyle name="Normal 5 2 2 7 2 3 2 2" xfId="40113"/>
    <cellStyle name="Normal 5 2 2 7 2 3 3" xfId="40114"/>
    <cellStyle name="Normal 5 2 2 7 2 3 3 2" xfId="40115"/>
    <cellStyle name="Normal 5 2 2 7 2 3 3 2 2" xfId="40116"/>
    <cellStyle name="Normal 5 2 2 7 2 3 3 3" xfId="40117"/>
    <cellStyle name="Normal 5 2 2 7 2 3 4" xfId="40118"/>
    <cellStyle name="Normal 5 2 2 7 2 4" xfId="40119"/>
    <cellStyle name="Normal 5 2 2 7 2 4 2" xfId="40120"/>
    <cellStyle name="Normal 5 2 2 7 2 4 2 2" xfId="40121"/>
    <cellStyle name="Normal 5 2 2 7 2 4 3" xfId="40122"/>
    <cellStyle name="Normal 5 2 2 7 2 4 3 2" xfId="40123"/>
    <cellStyle name="Normal 5 2 2 7 2 4 3 2 2" xfId="40124"/>
    <cellStyle name="Normal 5 2 2 7 2 4 3 3" xfId="40125"/>
    <cellStyle name="Normal 5 2 2 7 2 4 4" xfId="40126"/>
    <cellStyle name="Normal 5 2 2 7 2 5" xfId="40127"/>
    <cellStyle name="Normal 5 2 2 7 2 5 2" xfId="40128"/>
    <cellStyle name="Normal 5 2 2 7 2 6" xfId="40129"/>
    <cellStyle name="Normal 5 2 2 7 2 6 2" xfId="40130"/>
    <cellStyle name="Normal 5 2 2 7 2 6 2 2" xfId="40131"/>
    <cellStyle name="Normal 5 2 2 7 2 6 3" xfId="40132"/>
    <cellStyle name="Normal 5 2 2 7 2 7" xfId="40133"/>
    <cellStyle name="Normal 5 2 2 7 2 7 2" xfId="40134"/>
    <cellStyle name="Normal 5 2 2 7 2 8" xfId="40135"/>
    <cellStyle name="Normal 5 2 2 7 3" xfId="40136"/>
    <cellStyle name="Normal 5 2 2 7 3 2" xfId="40137"/>
    <cellStyle name="Normal 5 2 2 7 3 2 2" xfId="40138"/>
    <cellStyle name="Normal 5 2 2 7 3 2 2 2" xfId="40139"/>
    <cellStyle name="Normal 5 2 2 7 3 2 3" xfId="40140"/>
    <cellStyle name="Normal 5 2 2 7 3 2 3 2" xfId="40141"/>
    <cellStyle name="Normal 5 2 2 7 3 2 3 2 2" xfId="40142"/>
    <cellStyle name="Normal 5 2 2 7 3 2 3 3" xfId="40143"/>
    <cellStyle name="Normal 5 2 2 7 3 2 4" xfId="40144"/>
    <cellStyle name="Normal 5 2 2 7 3 3" xfId="40145"/>
    <cellStyle name="Normal 5 2 2 7 3 3 2" xfId="40146"/>
    <cellStyle name="Normal 5 2 2 7 3 4" xfId="40147"/>
    <cellStyle name="Normal 5 2 2 7 3 4 2" xfId="40148"/>
    <cellStyle name="Normal 5 2 2 7 3 4 2 2" xfId="40149"/>
    <cellStyle name="Normal 5 2 2 7 3 4 3" xfId="40150"/>
    <cellStyle name="Normal 5 2 2 7 3 5" xfId="40151"/>
    <cellStyle name="Normal 5 2 2 7 4" xfId="40152"/>
    <cellStyle name="Normal 5 2 2 7 4 2" xfId="40153"/>
    <cellStyle name="Normal 5 2 2 7 4 2 2" xfId="40154"/>
    <cellStyle name="Normal 5 2 2 7 4 3" xfId="40155"/>
    <cellStyle name="Normal 5 2 2 7 4 3 2" xfId="40156"/>
    <cellStyle name="Normal 5 2 2 7 4 3 2 2" xfId="40157"/>
    <cellStyle name="Normal 5 2 2 7 4 3 3" xfId="40158"/>
    <cellStyle name="Normal 5 2 2 7 4 4" xfId="40159"/>
    <cellStyle name="Normal 5 2 2 7 5" xfId="40160"/>
    <cellStyle name="Normal 5 2 2 7 5 2" xfId="40161"/>
    <cellStyle name="Normal 5 2 2 7 5 2 2" xfId="40162"/>
    <cellStyle name="Normal 5 2 2 7 5 3" xfId="40163"/>
    <cellStyle name="Normal 5 2 2 7 5 3 2" xfId="40164"/>
    <cellStyle name="Normal 5 2 2 7 5 3 2 2" xfId="40165"/>
    <cellStyle name="Normal 5 2 2 7 5 3 3" xfId="40166"/>
    <cellStyle name="Normal 5 2 2 7 5 4" xfId="40167"/>
    <cellStyle name="Normal 5 2 2 7 6" xfId="40168"/>
    <cellStyle name="Normal 5 2 2 7 6 2" xfId="40169"/>
    <cellStyle name="Normal 5 2 2 7 7" xfId="40170"/>
    <cellStyle name="Normal 5 2 2 7 7 2" xfId="40171"/>
    <cellStyle name="Normal 5 2 2 7 7 2 2" xfId="40172"/>
    <cellStyle name="Normal 5 2 2 7 7 3" xfId="40173"/>
    <cellStyle name="Normal 5 2 2 7 8" xfId="40174"/>
    <cellStyle name="Normal 5 2 2 7 8 2" xfId="40175"/>
    <cellStyle name="Normal 5 2 2 7 9" xfId="40176"/>
    <cellStyle name="Normal 5 2 2 8" xfId="40177"/>
    <cellStyle name="Normal 5 2 2 8 2" xfId="40178"/>
    <cellStyle name="Normal 5 2 2 8 2 2" xfId="40179"/>
    <cellStyle name="Normal 5 2 2 8 2 2 2" xfId="40180"/>
    <cellStyle name="Normal 5 2 2 8 2 2 2 2" xfId="40181"/>
    <cellStyle name="Normal 5 2 2 8 2 2 3" xfId="40182"/>
    <cellStyle name="Normal 5 2 2 8 2 2 3 2" xfId="40183"/>
    <cellStyle name="Normal 5 2 2 8 2 2 3 2 2" xfId="40184"/>
    <cellStyle name="Normal 5 2 2 8 2 2 3 3" xfId="40185"/>
    <cellStyle name="Normal 5 2 2 8 2 2 4" xfId="40186"/>
    <cellStyle name="Normal 5 2 2 8 2 3" xfId="40187"/>
    <cellStyle name="Normal 5 2 2 8 2 3 2" xfId="40188"/>
    <cellStyle name="Normal 5 2 2 8 2 4" xfId="40189"/>
    <cellStyle name="Normal 5 2 2 8 2 4 2" xfId="40190"/>
    <cellStyle name="Normal 5 2 2 8 2 4 2 2" xfId="40191"/>
    <cellStyle name="Normal 5 2 2 8 2 4 3" xfId="40192"/>
    <cellStyle name="Normal 5 2 2 8 2 5" xfId="40193"/>
    <cellStyle name="Normal 5 2 2 8 3" xfId="40194"/>
    <cellStyle name="Normal 5 2 2 8 3 2" xfId="40195"/>
    <cellStyle name="Normal 5 2 2 8 3 2 2" xfId="40196"/>
    <cellStyle name="Normal 5 2 2 8 3 3" xfId="40197"/>
    <cellStyle name="Normal 5 2 2 8 3 3 2" xfId="40198"/>
    <cellStyle name="Normal 5 2 2 8 3 3 2 2" xfId="40199"/>
    <cellStyle name="Normal 5 2 2 8 3 3 3" xfId="40200"/>
    <cellStyle name="Normal 5 2 2 8 3 4" xfId="40201"/>
    <cellStyle name="Normal 5 2 2 8 4" xfId="40202"/>
    <cellStyle name="Normal 5 2 2 8 4 2" xfId="40203"/>
    <cellStyle name="Normal 5 2 2 8 4 2 2" xfId="40204"/>
    <cellStyle name="Normal 5 2 2 8 4 3" xfId="40205"/>
    <cellStyle name="Normal 5 2 2 8 4 3 2" xfId="40206"/>
    <cellStyle name="Normal 5 2 2 8 4 3 2 2" xfId="40207"/>
    <cellStyle name="Normal 5 2 2 8 4 3 3" xfId="40208"/>
    <cellStyle name="Normal 5 2 2 8 4 4" xfId="40209"/>
    <cellStyle name="Normal 5 2 2 8 5" xfId="40210"/>
    <cellStyle name="Normal 5 2 2 8 5 2" xfId="40211"/>
    <cellStyle name="Normal 5 2 2 8 6" xfId="40212"/>
    <cellStyle name="Normal 5 2 2 8 6 2" xfId="40213"/>
    <cellStyle name="Normal 5 2 2 8 6 2 2" xfId="40214"/>
    <cellStyle name="Normal 5 2 2 8 6 3" xfId="40215"/>
    <cellStyle name="Normal 5 2 2 8 7" xfId="40216"/>
    <cellStyle name="Normal 5 2 2 8 7 2" xfId="40217"/>
    <cellStyle name="Normal 5 2 2 8 8" xfId="40218"/>
    <cellStyle name="Normal 5 2 2 9" xfId="40219"/>
    <cellStyle name="Normal 5 2 2 9 2" xfId="40220"/>
    <cellStyle name="Normal 5 2 2 9 2 2" xfId="40221"/>
    <cellStyle name="Normal 5 2 2 9 2 2 2" xfId="40222"/>
    <cellStyle name="Normal 5 2 2 9 2 2 2 2" xfId="40223"/>
    <cellStyle name="Normal 5 2 2 9 2 2 3" xfId="40224"/>
    <cellStyle name="Normal 5 2 2 9 2 2 3 2" xfId="40225"/>
    <cellStyle name="Normal 5 2 2 9 2 2 3 2 2" xfId="40226"/>
    <cellStyle name="Normal 5 2 2 9 2 2 3 3" xfId="40227"/>
    <cellStyle name="Normal 5 2 2 9 2 2 4" xfId="40228"/>
    <cellStyle name="Normal 5 2 2 9 2 3" xfId="40229"/>
    <cellStyle name="Normal 5 2 2 9 2 3 2" xfId="40230"/>
    <cellStyle name="Normal 5 2 2 9 2 4" xfId="40231"/>
    <cellStyle name="Normal 5 2 2 9 2 4 2" xfId="40232"/>
    <cellStyle name="Normal 5 2 2 9 2 4 2 2" xfId="40233"/>
    <cellStyle name="Normal 5 2 2 9 2 4 3" xfId="40234"/>
    <cellStyle name="Normal 5 2 2 9 2 5" xfId="40235"/>
    <cellStyle name="Normal 5 2 2 9 3" xfId="40236"/>
    <cellStyle name="Normal 5 2 2 9 3 2" xfId="40237"/>
    <cellStyle name="Normal 5 2 2 9 3 2 2" xfId="40238"/>
    <cellStyle name="Normal 5 2 2 9 3 3" xfId="40239"/>
    <cellStyle name="Normal 5 2 2 9 3 3 2" xfId="40240"/>
    <cellStyle name="Normal 5 2 2 9 3 3 2 2" xfId="40241"/>
    <cellStyle name="Normal 5 2 2 9 3 3 3" xfId="40242"/>
    <cellStyle name="Normal 5 2 2 9 3 4" xfId="40243"/>
    <cellStyle name="Normal 5 2 2 9 4" xfId="40244"/>
    <cellStyle name="Normal 5 2 2 9 4 2" xfId="40245"/>
    <cellStyle name="Normal 5 2 2 9 4 2 2" xfId="40246"/>
    <cellStyle name="Normal 5 2 2 9 4 3" xfId="40247"/>
    <cellStyle name="Normal 5 2 2 9 4 3 2" xfId="40248"/>
    <cellStyle name="Normal 5 2 2 9 4 3 2 2" xfId="40249"/>
    <cellStyle name="Normal 5 2 2 9 4 3 3" xfId="40250"/>
    <cellStyle name="Normal 5 2 2 9 4 4" xfId="40251"/>
    <cellStyle name="Normal 5 2 2 9 5" xfId="40252"/>
    <cellStyle name="Normal 5 2 2 9 5 2" xfId="40253"/>
    <cellStyle name="Normal 5 2 2 9 6" xfId="40254"/>
    <cellStyle name="Normal 5 2 2 9 6 2" xfId="40255"/>
    <cellStyle name="Normal 5 2 2 9 6 2 2" xfId="40256"/>
    <cellStyle name="Normal 5 2 2 9 6 3" xfId="40257"/>
    <cellStyle name="Normal 5 2 2 9 7" xfId="40258"/>
    <cellStyle name="Normal 5 2 2 9 7 2" xfId="40259"/>
    <cellStyle name="Normal 5 2 2 9 8" xfId="40260"/>
    <cellStyle name="Normal 5 2 2_Sheet1" xfId="40261"/>
    <cellStyle name="Normal 5 2 20" xfId="40262"/>
    <cellStyle name="Normal 5 2 21" xfId="40263"/>
    <cellStyle name="Normal 5 2 3" xfId="40264"/>
    <cellStyle name="Normal 5 2 3 10" xfId="40265"/>
    <cellStyle name="Normal 5 2 3 10 2" xfId="40266"/>
    <cellStyle name="Normal 5 2 3 10 2 2" xfId="40267"/>
    <cellStyle name="Normal 5 2 3 10 2 2 2" xfId="40268"/>
    <cellStyle name="Normal 5 2 3 10 2 2 2 2" xfId="40269"/>
    <cellStyle name="Normal 5 2 3 10 2 2 3" xfId="40270"/>
    <cellStyle name="Normal 5 2 3 10 2 2 3 2" xfId="40271"/>
    <cellStyle name="Normal 5 2 3 10 2 2 3 2 2" xfId="40272"/>
    <cellStyle name="Normal 5 2 3 10 2 2 3 3" xfId="40273"/>
    <cellStyle name="Normal 5 2 3 10 2 2 4" xfId="40274"/>
    <cellStyle name="Normal 5 2 3 10 2 3" xfId="40275"/>
    <cellStyle name="Normal 5 2 3 10 2 3 2" xfId="40276"/>
    <cellStyle name="Normal 5 2 3 10 2 4" xfId="40277"/>
    <cellStyle name="Normal 5 2 3 10 2 4 2" xfId="40278"/>
    <cellStyle name="Normal 5 2 3 10 2 4 2 2" xfId="40279"/>
    <cellStyle name="Normal 5 2 3 10 2 4 3" xfId="40280"/>
    <cellStyle name="Normal 5 2 3 10 2 5" xfId="40281"/>
    <cellStyle name="Normal 5 2 3 10 3" xfId="40282"/>
    <cellStyle name="Normal 5 2 3 10 3 2" xfId="40283"/>
    <cellStyle name="Normal 5 2 3 10 3 2 2" xfId="40284"/>
    <cellStyle name="Normal 5 2 3 10 3 3" xfId="40285"/>
    <cellStyle name="Normal 5 2 3 10 3 3 2" xfId="40286"/>
    <cellStyle name="Normal 5 2 3 10 3 3 2 2" xfId="40287"/>
    <cellStyle name="Normal 5 2 3 10 3 3 3" xfId="40288"/>
    <cellStyle name="Normal 5 2 3 10 3 4" xfId="40289"/>
    <cellStyle name="Normal 5 2 3 10 4" xfId="40290"/>
    <cellStyle name="Normal 5 2 3 10 4 2" xfId="40291"/>
    <cellStyle name="Normal 5 2 3 10 5" xfId="40292"/>
    <cellStyle name="Normal 5 2 3 10 5 2" xfId="40293"/>
    <cellStyle name="Normal 5 2 3 10 5 2 2" xfId="40294"/>
    <cellStyle name="Normal 5 2 3 10 5 3" xfId="40295"/>
    <cellStyle name="Normal 5 2 3 10 6" xfId="40296"/>
    <cellStyle name="Normal 5 2 3 11" xfId="40297"/>
    <cellStyle name="Normal 5 2 3 11 2" xfId="40298"/>
    <cellStyle name="Normal 5 2 3 11 2 2" xfId="40299"/>
    <cellStyle name="Normal 5 2 3 11 2 2 2" xfId="40300"/>
    <cellStyle name="Normal 5 2 3 11 2 3" xfId="40301"/>
    <cellStyle name="Normal 5 2 3 11 2 3 2" xfId="40302"/>
    <cellStyle name="Normal 5 2 3 11 2 3 2 2" xfId="40303"/>
    <cellStyle name="Normal 5 2 3 11 2 3 3" xfId="40304"/>
    <cellStyle name="Normal 5 2 3 11 2 4" xfId="40305"/>
    <cellStyle name="Normal 5 2 3 11 3" xfId="40306"/>
    <cellStyle name="Normal 5 2 3 11 3 2" xfId="40307"/>
    <cellStyle name="Normal 5 2 3 11 4" xfId="40308"/>
    <cellStyle name="Normal 5 2 3 11 4 2" xfId="40309"/>
    <cellStyle name="Normal 5 2 3 11 4 2 2" xfId="40310"/>
    <cellStyle name="Normal 5 2 3 11 4 3" xfId="40311"/>
    <cellStyle name="Normal 5 2 3 11 5" xfId="40312"/>
    <cellStyle name="Normal 5 2 3 12" xfId="40313"/>
    <cellStyle name="Normal 5 2 3 12 2" xfId="40314"/>
    <cellStyle name="Normal 5 2 3 12 2 2" xfId="40315"/>
    <cellStyle name="Normal 5 2 3 12 3" xfId="40316"/>
    <cellStyle name="Normal 5 2 3 12 3 2" xfId="40317"/>
    <cellStyle name="Normal 5 2 3 12 3 2 2" xfId="40318"/>
    <cellStyle name="Normal 5 2 3 12 3 3" xfId="40319"/>
    <cellStyle name="Normal 5 2 3 12 4" xfId="40320"/>
    <cellStyle name="Normal 5 2 3 13" xfId="40321"/>
    <cellStyle name="Normal 5 2 3 13 2" xfId="40322"/>
    <cellStyle name="Normal 5 2 3 13 2 2" xfId="40323"/>
    <cellStyle name="Normal 5 2 3 13 3" xfId="40324"/>
    <cellStyle name="Normal 5 2 3 13 3 2" xfId="40325"/>
    <cellStyle name="Normal 5 2 3 13 3 2 2" xfId="40326"/>
    <cellStyle name="Normal 5 2 3 13 3 3" xfId="40327"/>
    <cellStyle name="Normal 5 2 3 13 4" xfId="40328"/>
    <cellStyle name="Normal 5 2 3 14" xfId="40329"/>
    <cellStyle name="Normal 5 2 3 14 2" xfId="40330"/>
    <cellStyle name="Normal 5 2 3 14 2 2" xfId="40331"/>
    <cellStyle name="Normal 5 2 3 14 3" xfId="40332"/>
    <cellStyle name="Normal 5 2 3 14 3 2" xfId="40333"/>
    <cellStyle name="Normal 5 2 3 14 3 2 2" xfId="40334"/>
    <cellStyle name="Normal 5 2 3 14 3 3" xfId="40335"/>
    <cellStyle name="Normal 5 2 3 14 4" xfId="40336"/>
    <cellStyle name="Normal 5 2 3 15" xfId="40337"/>
    <cellStyle name="Normal 5 2 3 15 2" xfId="40338"/>
    <cellStyle name="Normal 5 2 3 15 2 2" xfId="40339"/>
    <cellStyle name="Normal 5 2 3 15 3" xfId="40340"/>
    <cellStyle name="Normal 5 2 3 16" xfId="40341"/>
    <cellStyle name="Normal 5 2 3 16 2" xfId="40342"/>
    <cellStyle name="Normal 5 2 3 17" xfId="40343"/>
    <cellStyle name="Normal 5 2 3 17 2" xfId="40344"/>
    <cellStyle name="Normal 5 2 3 18" xfId="40345"/>
    <cellStyle name="Normal 5 2 3 19" xfId="40346"/>
    <cellStyle name="Normal 5 2 3 2" xfId="40347"/>
    <cellStyle name="Normal 5 2 3 2 10" xfId="40348"/>
    <cellStyle name="Normal 5 2 3 2 10 2" xfId="40349"/>
    <cellStyle name="Normal 5 2 3 2 10 2 2" xfId="40350"/>
    <cellStyle name="Normal 5 2 3 2 10 3" xfId="40351"/>
    <cellStyle name="Normal 5 2 3 2 10 3 2" xfId="40352"/>
    <cellStyle name="Normal 5 2 3 2 10 3 2 2" xfId="40353"/>
    <cellStyle name="Normal 5 2 3 2 10 3 3" xfId="40354"/>
    <cellStyle name="Normal 5 2 3 2 10 4" xfId="40355"/>
    <cellStyle name="Normal 5 2 3 2 11" xfId="40356"/>
    <cellStyle name="Normal 5 2 3 2 11 2" xfId="40357"/>
    <cellStyle name="Normal 5 2 3 2 11 2 2" xfId="40358"/>
    <cellStyle name="Normal 5 2 3 2 11 3" xfId="40359"/>
    <cellStyle name="Normal 5 2 3 2 11 3 2" xfId="40360"/>
    <cellStyle name="Normal 5 2 3 2 11 3 2 2" xfId="40361"/>
    <cellStyle name="Normal 5 2 3 2 11 3 3" xfId="40362"/>
    <cellStyle name="Normal 5 2 3 2 11 4" xfId="40363"/>
    <cellStyle name="Normal 5 2 3 2 12" xfId="40364"/>
    <cellStyle name="Normal 5 2 3 2 12 2" xfId="40365"/>
    <cellStyle name="Normal 5 2 3 2 12 2 2" xfId="40366"/>
    <cellStyle name="Normal 5 2 3 2 12 3" xfId="40367"/>
    <cellStyle name="Normal 5 2 3 2 12 3 2" xfId="40368"/>
    <cellStyle name="Normal 5 2 3 2 12 3 2 2" xfId="40369"/>
    <cellStyle name="Normal 5 2 3 2 12 3 3" xfId="40370"/>
    <cellStyle name="Normal 5 2 3 2 12 4" xfId="40371"/>
    <cellStyle name="Normal 5 2 3 2 13" xfId="40372"/>
    <cellStyle name="Normal 5 2 3 2 13 2" xfId="40373"/>
    <cellStyle name="Normal 5 2 3 2 13 2 2" xfId="40374"/>
    <cellStyle name="Normal 5 2 3 2 13 3" xfId="40375"/>
    <cellStyle name="Normal 5 2 3 2 14" xfId="40376"/>
    <cellStyle name="Normal 5 2 3 2 14 2" xfId="40377"/>
    <cellStyle name="Normal 5 2 3 2 15" xfId="40378"/>
    <cellStyle name="Normal 5 2 3 2 15 2" xfId="40379"/>
    <cellStyle name="Normal 5 2 3 2 16" xfId="40380"/>
    <cellStyle name="Normal 5 2 3 2 17" xfId="40381"/>
    <cellStyle name="Normal 5 2 3 2 2" xfId="40382"/>
    <cellStyle name="Normal 5 2 3 2 2 10" xfId="40383"/>
    <cellStyle name="Normal 5 2 3 2 2 11" xfId="40384"/>
    <cellStyle name="Normal 5 2 3 2 2 2" xfId="40385"/>
    <cellStyle name="Normal 5 2 3 2 2 2 10" xfId="40386"/>
    <cellStyle name="Normal 5 2 3 2 2 2 2" xfId="40387"/>
    <cellStyle name="Normal 5 2 3 2 2 2 2 2" xfId="40388"/>
    <cellStyle name="Normal 5 2 3 2 2 2 2 2 2" xfId="40389"/>
    <cellStyle name="Normal 5 2 3 2 2 2 2 2 2 2" xfId="40390"/>
    <cellStyle name="Normal 5 2 3 2 2 2 2 2 2 2 2" xfId="40391"/>
    <cellStyle name="Normal 5 2 3 2 2 2 2 2 2 3" xfId="40392"/>
    <cellStyle name="Normal 5 2 3 2 2 2 2 2 2 3 2" xfId="40393"/>
    <cellStyle name="Normal 5 2 3 2 2 2 2 2 2 3 2 2" xfId="40394"/>
    <cellStyle name="Normal 5 2 3 2 2 2 2 2 2 3 3" xfId="40395"/>
    <cellStyle name="Normal 5 2 3 2 2 2 2 2 2 4" xfId="40396"/>
    <cellStyle name="Normal 5 2 3 2 2 2 2 2 3" xfId="40397"/>
    <cellStyle name="Normal 5 2 3 2 2 2 2 2 3 2" xfId="40398"/>
    <cellStyle name="Normal 5 2 3 2 2 2 2 2 4" xfId="40399"/>
    <cellStyle name="Normal 5 2 3 2 2 2 2 2 4 2" xfId="40400"/>
    <cellStyle name="Normal 5 2 3 2 2 2 2 2 4 2 2" xfId="40401"/>
    <cellStyle name="Normal 5 2 3 2 2 2 2 2 4 3" xfId="40402"/>
    <cellStyle name="Normal 5 2 3 2 2 2 2 2 5" xfId="40403"/>
    <cellStyle name="Normal 5 2 3 2 2 2 2 3" xfId="40404"/>
    <cellStyle name="Normal 5 2 3 2 2 2 2 3 2" xfId="40405"/>
    <cellStyle name="Normal 5 2 3 2 2 2 2 3 2 2" xfId="40406"/>
    <cellStyle name="Normal 5 2 3 2 2 2 2 3 3" xfId="40407"/>
    <cellStyle name="Normal 5 2 3 2 2 2 2 3 3 2" xfId="40408"/>
    <cellStyle name="Normal 5 2 3 2 2 2 2 3 3 2 2" xfId="40409"/>
    <cellStyle name="Normal 5 2 3 2 2 2 2 3 3 3" xfId="40410"/>
    <cellStyle name="Normal 5 2 3 2 2 2 2 3 4" xfId="40411"/>
    <cellStyle name="Normal 5 2 3 2 2 2 2 4" xfId="40412"/>
    <cellStyle name="Normal 5 2 3 2 2 2 2 4 2" xfId="40413"/>
    <cellStyle name="Normal 5 2 3 2 2 2 2 4 2 2" xfId="40414"/>
    <cellStyle name="Normal 5 2 3 2 2 2 2 4 3" xfId="40415"/>
    <cellStyle name="Normal 5 2 3 2 2 2 2 4 3 2" xfId="40416"/>
    <cellStyle name="Normal 5 2 3 2 2 2 2 4 3 2 2" xfId="40417"/>
    <cellStyle name="Normal 5 2 3 2 2 2 2 4 3 3" xfId="40418"/>
    <cellStyle name="Normal 5 2 3 2 2 2 2 4 4" xfId="40419"/>
    <cellStyle name="Normal 5 2 3 2 2 2 2 5" xfId="40420"/>
    <cellStyle name="Normal 5 2 3 2 2 2 2 5 2" xfId="40421"/>
    <cellStyle name="Normal 5 2 3 2 2 2 2 6" xfId="40422"/>
    <cellStyle name="Normal 5 2 3 2 2 2 2 6 2" xfId="40423"/>
    <cellStyle name="Normal 5 2 3 2 2 2 2 6 2 2" xfId="40424"/>
    <cellStyle name="Normal 5 2 3 2 2 2 2 6 3" xfId="40425"/>
    <cellStyle name="Normal 5 2 3 2 2 2 2 7" xfId="40426"/>
    <cellStyle name="Normal 5 2 3 2 2 2 2 7 2" xfId="40427"/>
    <cellStyle name="Normal 5 2 3 2 2 2 2 8" xfId="40428"/>
    <cellStyle name="Normal 5 2 3 2 2 2 3" xfId="40429"/>
    <cellStyle name="Normal 5 2 3 2 2 2 3 2" xfId="40430"/>
    <cellStyle name="Normal 5 2 3 2 2 2 3 2 2" xfId="40431"/>
    <cellStyle name="Normal 5 2 3 2 2 2 3 2 2 2" xfId="40432"/>
    <cellStyle name="Normal 5 2 3 2 2 2 3 2 3" xfId="40433"/>
    <cellStyle name="Normal 5 2 3 2 2 2 3 2 3 2" xfId="40434"/>
    <cellStyle name="Normal 5 2 3 2 2 2 3 2 3 2 2" xfId="40435"/>
    <cellStyle name="Normal 5 2 3 2 2 2 3 2 3 3" xfId="40436"/>
    <cellStyle name="Normal 5 2 3 2 2 2 3 2 4" xfId="40437"/>
    <cellStyle name="Normal 5 2 3 2 2 2 3 3" xfId="40438"/>
    <cellStyle name="Normal 5 2 3 2 2 2 3 3 2" xfId="40439"/>
    <cellStyle name="Normal 5 2 3 2 2 2 3 4" xfId="40440"/>
    <cellStyle name="Normal 5 2 3 2 2 2 3 4 2" xfId="40441"/>
    <cellStyle name="Normal 5 2 3 2 2 2 3 4 2 2" xfId="40442"/>
    <cellStyle name="Normal 5 2 3 2 2 2 3 4 3" xfId="40443"/>
    <cellStyle name="Normal 5 2 3 2 2 2 3 5" xfId="40444"/>
    <cellStyle name="Normal 5 2 3 2 2 2 4" xfId="40445"/>
    <cellStyle name="Normal 5 2 3 2 2 2 4 2" xfId="40446"/>
    <cellStyle name="Normal 5 2 3 2 2 2 4 2 2" xfId="40447"/>
    <cellStyle name="Normal 5 2 3 2 2 2 4 3" xfId="40448"/>
    <cellStyle name="Normal 5 2 3 2 2 2 4 3 2" xfId="40449"/>
    <cellStyle name="Normal 5 2 3 2 2 2 4 3 2 2" xfId="40450"/>
    <cellStyle name="Normal 5 2 3 2 2 2 4 3 3" xfId="40451"/>
    <cellStyle name="Normal 5 2 3 2 2 2 4 4" xfId="40452"/>
    <cellStyle name="Normal 5 2 3 2 2 2 5" xfId="40453"/>
    <cellStyle name="Normal 5 2 3 2 2 2 5 2" xfId="40454"/>
    <cellStyle name="Normal 5 2 3 2 2 2 5 2 2" xfId="40455"/>
    <cellStyle name="Normal 5 2 3 2 2 2 5 3" xfId="40456"/>
    <cellStyle name="Normal 5 2 3 2 2 2 5 3 2" xfId="40457"/>
    <cellStyle name="Normal 5 2 3 2 2 2 5 3 2 2" xfId="40458"/>
    <cellStyle name="Normal 5 2 3 2 2 2 5 3 3" xfId="40459"/>
    <cellStyle name="Normal 5 2 3 2 2 2 5 4" xfId="40460"/>
    <cellStyle name="Normal 5 2 3 2 2 2 6" xfId="40461"/>
    <cellStyle name="Normal 5 2 3 2 2 2 6 2" xfId="40462"/>
    <cellStyle name="Normal 5 2 3 2 2 2 7" xfId="40463"/>
    <cellStyle name="Normal 5 2 3 2 2 2 7 2" xfId="40464"/>
    <cellStyle name="Normal 5 2 3 2 2 2 7 2 2" xfId="40465"/>
    <cellStyle name="Normal 5 2 3 2 2 2 7 3" xfId="40466"/>
    <cellStyle name="Normal 5 2 3 2 2 2 8" xfId="40467"/>
    <cellStyle name="Normal 5 2 3 2 2 2 8 2" xfId="40468"/>
    <cellStyle name="Normal 5 2 3 2 2 2 9" xfId="40469"/>
    <cellStyle name="Normal 5 2 3 2 2 3" xfId="40470"/>
    <cellStyle name="Normal 5 2 3 2 2 3 2" xfId="40471"/>
    <cellStyle name="Normal 5 2 3 2 2 3 2 2" xfId="40472"/>
    <cellStyle name="Normal 5 2 3 2 2 3 2 2 2" xfId="40473"/>
    <cellStyle name="Normal 5 2 3 2 2 3 2 2 2 2" xfId="40474"/>
    <cellStyle name="Normal 5 2 3 2 2 3 2 2 3" xfId="40475"/>
    <cellStyle name="Normal 5 2 3 2 2 3 2 2 3 2" xfId="40476"/>
    <cellStyle name="Normal 5 2 3 2 2 3 2 2 3 2 2" xfId="40477"/>
    <cellStyle name="Normal 5 2 3 2 2 3 2 2 3 3" xfId="40478"/>
    <cellStyle name="Normal 5 2 3 2 2 3 2 2 4" xfId="40479"/>
    <cellStyle name="Normal 5 2 3 2 2 3 2 3" xfId="40480"/>
    <cellStyle name="Normal 5 2 3 2 2 3 2 3 2" xfId="40481"/>
    <cellStyle name="Normal 5 2 3 2 2 3 2 4" xfId="40482"/>
    <cellStyle name="Normal 5 2 3 2 2 3 2 4 2" xfId="40483"/>
    <cellStyle name="Normal 5 2 3 2 2 3 2 4 2 2" xfId="40484"/>
    <cellStyle name="Normal 5 2 3 2 2 3 2 4 3" xfId="40485"/>
    <cellStyle name="Normal 5 2 3 2 2 3 2 5" xfId="40486"/>
    <cellStyle name="Normal 5 2 3 2 2 3 3" xfId="40487"/>
    <cellStyle name="Normal 5 2 3 2 2 3 3 2" xfId="40488"/>
    <cellStyle name="Normal 5 2 3 2 2 3 3 2 2" xfId="40489"/>
    <cellStyle name="Normal 5 2 3 2 2 3 3 3" xfId="40490"/>
    <cellStyle name="Normal 5 2 3 2 2 3 3 3 2" xfId="40491"/>
    <cellStyle name="Normal 5 2 3 2 2 3 3 3 2 2" xfId="40492"/>
    <cellStyle name="Normal 5 2 3 2 2 3 3 3 3" xfId="40493"/>
    <cellStyle name="Normal 5 2 3 2 2 3 3 4" xfId="40494"/>
    <cellStyle name="Normal 5 2 3 2 2 3 4" xfId="40495"/>
    <cellStyle name="Normal 5 2 3 2 2 3 4 2" xfId="40496"/>
    <cellStyle name="Normal 5 2 3 2 2 3 4 2 2" xfId="40497"/>
    <cellStyle name="Normal 5 2 3 2 2 3 4 3" xfId="40498"/>
    <cellStyle name="Normal 5 2 3 2 2 3 4 3 2" xfId="40499"/>
    <cellStyle name="Normal 5 2 3 2 2 3 4 3 2 2" xfId="40500"/>
    <cellStyle name="Normal 5 2 3 2 2 3 4 3 3" xfId="40501"/>
    <cellStyle name="Normal 5 2 3 2 2 3 4 4" xfId="40502"/>
    <cellStyle name="Normal 5 2 3 2 2 3 5" xfId="40503"/>
    <cellStyle name="Normal 5 2 3 2 2 3 5 2" xfId="40504"/>
    <cellStyle name="Normal 5 2 3 2 2 3 6" xfId="40505"/>
    <cellStyle name="Normal 5 2 3 2 2 3 6 2" xfId="40506"/>
    <cellStyle name="Normal 5 2 3 2 2 3 6 2 2" xfId="40507"/>
    <cellStyle name="Normal 5 2 3 2 2 3 6 3" xfId="40508"/>
    <cellStyle name="Normal 5 2 3 2 2 3 7" xfId="40509"/>
    <cellStyle name="Normal 5 2 3 2 2 3 7 2" xfId="40510"/>
    <cellStyle name="Normal 5 2 3 2 2 3 8" xfId="40511"/>
    <cellStyle name="Normal 5 2 3 2 2 4" xfId="40512"/>
    <cellStyle name="Normal 5 2 3 2 2 4 2" xfId="40513"/>
    <cellStyle name="Normal 5 2 3 2 2 4 2 2" xfId="40514"/>
    <cellStyle name="Normal 5 2 3 2 2 4 2 2 2" xfId="40515"/>
    <cellStyle name="Normal 5 2 3 2 2 4 2 3" xfId="40516"/>
    <cellStyle name="Normal 5 2 3 2 2 4 2 3 2" xfId="40517"/>
    <cellStyle name="Normal 5 2 3 2 2 4 2 3 2 2" xfId="40518"/>
    <cellStyle name="Normal 5 2 3 2 2 4 2 3 3" xfId="40519"/>
    <cellStyle name="Normal 5 2 3 2 2 4 2 4" xfId="40520"/>
    <cellStyle name="Normal 5 2 3 2 2 4 3" xfId="40521"/>
    <cellStyle name="Normal 5 2 3 2 2 4 3 2" xfId="40522"/>
    <cellStyle name="Normal 5 2 3 2 2 4 4" xfId="40523"/>
    <cellStyle name="Normal 5 2 3 2 2 4 4 2" xfId="40524"/>
    <cellStyle name="Normal 5 2 3 2 2 4 4 2 2" xfId="40525"/>
    <cellStyle name="Normal 5 2 3 2 2 4 4 3" xfId="40526"/>
    <cellStyle name="Normal 5 2 3 2 2 4 5" xfId="40527"/>
    <cellStyle name="Normal 5 2 3 2 2 5" xfId="40528"/>
    <cellStyle name="Normal 5 2 3 2 2 5 2" xfId="40529"/>
    <cellStyle name="Normal 5 2 3 2 2 5 2 2" xfId="40530"/>
    <cellStyle name="Normal 5 2 3 2 2 5 3" xfId="40531"/>
    <cellStyle name="Normal 5 2 3 2 2 5 3 2" xfId="40532"/>
    <cellStyle name="Normal 5 2 3 2 2 5 3 2 2" xfId="40533"/>
    <cellStyle name="Normal 5 2 3 2 2 5 3 3" xfId="40534"/>
    <cellStyle name="Normal 5 2 3 2 2 5 4" xfId="40535"/>
    <cellStyle name="Normal 5 2 3 2 2 6" xfId="40536"/>
    <cellStyle name="Normal 5 2 3 2 2 6 2" xfId="40537"/>
    <cellStyle name="Normal 5 2 3 2 2 6 2 2" xfId="40538"/>
    <cellStyle name="Normal 5 2 3 2 2 6 3" xfId="40539"/>
    <cellStyle name="Normal 5 2 3 2 2 6 3 2" xfId="40540"/>
    <cellStyle name="Normal 5 2 3 2 2 6 3 2 2" xfId="40541"/>
    <cellStyle name="Normal 5 2 3 2 2 6 3 3" xfId="40542"/>
    <cellStyle name="Normal 5 2 3 2 2 6 4" xfId="40543"/>
    <cellStyle name="Normal 5 2 3 2 2 7" xfId="40544"/>
    <cellStyle name="Normal 5 2 3 2 2 7 2" xfId="40545"/>
    <cellStyle name="Normal 5 2 3 2 2 8" xfId="40546"/>
    <cellStyle name="Normal 5 2 3 2 2 8 2" xfId="40547"/>
    <cellStyle name="Normal 5 2 3 2 2 8 2 2" xfId="40548"/>
    <cellStyle name="Normal 5 2 3 2 2 8 3" xfId="40549"/>
    <cellStyle name="Normal 5 2 3 2 2 9" xfId="40550"/>
    <cellStyle name="Normal 5 2 3 2 2 9 2" xfId="40551"/>
    <cellStyle name="Normal 5 2 3 2 3" xfId="40552"/>
    <cellStyle name="Normal 5 2 3 2 3 10" xfId="40553"/>
    <cellStyle name="Normal 5 2 3 2 3 11" xfId="40554"/>
    <cellStyle name="Normal 5 2 3 2 3 2" xfId="40555"/>
    <cellStyle name="Normal 5 2 3 2 3 2 10" xfId="40556"/>
    <cellStyle name="Normal 5 2 3 2 3 2 2" xfId="40557"/>
    <cellStyle name="Normal 5 2 3 2 3 2 2 2" xfId="40558"/>
    <cellStyle name="Normal 5 2 3 2 3 2 2 2 2" xfId="40559"/>
    <cellStyle name="Normal 5 2 3 2 3 2 2 2 2 2" xfId="40560"/>
    <cellStyle name="Normal 5 2 3 2 3 2 2 2 2 2 2" xfId="40561"/>
    <cellStyle name="Normal 5 2 3 2 3 2 2 2 2 3" xfId="40562"/>
    <cellStyle name="Normal 5 2 3 2 3 2 2 2 2 3 2" xfId="40563"/>
    <cellStyle name="Normal 5 2 3 2 3 2 2 2 2 3 2 2" xfId="40564"/>
    <cellStyle name="Normal 5 2 3 2 3 2 2 2 2 3 3" xfId="40565"/>
    <cellStyle name="Normal 5 2 3 2 3 2 2 2 2 4" xfId="40566"/>
    <cellStyle name="Normal 5 2 3 2 3 2 2 2 3" xfId="40567"/>
    <cellStyle name="Normal 5 2 3 2 3 2 2 2 3 2" xfId="40568"/>
    <cellStyle name="Normal 5 2 3 2 3 2 2 2 4" xfId="40569"/>
    <cellStyle name="Normal 5 2 3 2 3 2 2 2 4 2" xfId="40570"/>
    <cellStyle name="Normal 5 2 3 2 3 2 2 2 4 2 2" xfId="40571"/>
    <cellStyle name="Normal 5 2 3 2 3 2 2 2 4 3" xfId="40572"/>
    <cellStyle name="Normal 5 2 3 2 3 2 2 2 5" xfId="40573"/>
    <cellStyle name="Normal 5 2 3 2 3 2 2 3" xfId="40574"/>
    <cellStyle name="Normal 5 2 3 2 3 2 2 3 2" xfId="40575"/>
    <cellStyle name="Normal 5 2 3 2 3 2 2 3 2 2" xfId="40576"/>
    <cellStyle name="Normal 5 2 3 2 3 2 2 3 3" xfId="40577"/>
    <cellStyle name="Normal 5 2 3 2 3 2 2 3 3 2" xfId="40578"/>
    <cellStyle name="Normal 5 2 3 2 3 2 2 3 3 2 2" xfId="40579"/>
    <cellStyle name="Normal 5 2 3 2 3 2 2 3 3 3" xfId="40580"/>
    <cellStyle name="Normal 5 2 3 2 3 2 2 3 4" xfId="40581"/>
    <cellStyle name="Normal 5 2 3 2 3 2 2 4" xfId="40582"/>
    <cellStyle name="Normal 5 2 3 2 3 2 2 4 2" xfId="40583"/>
    <cellStyle name="Normal 5 2 3 2 3 2 2 4 2 2" xfId="40584"/>
    <cellStyle name="Normal 5 2 3 2 3 2 2 4 3" xfId="40585"/>
    <cellStyle name="Normal 5 2 3 2 3 2 2 4 3 2" xfId="40586"/>
    <cellStyle name="Normal 5 2 3 2 3 2 2 4 3 2 2" xfId="40587"/>
    <cellStyle name="Normal 5 2 3 2 3 2 2 4 3 3" xfId="40588"/>
    <cellStyle name="Normal 5 2 3 2 3 2 2 4 4" xfId="40589"/>
    <cellStyle name="Normal 5 2 3 2 3 2 2 5" xfId="40590"/>
    <cellStyle name="Normal 5 2 3 2 3 2 2 5 2" xfId="40591"/>
    <cellStyle name="Normal 5 2 3 2 3 2 2 6" xfId="40592"/>
    <cellStyle name="Normal 5 2 3 2 3 2 2 6 2" xfId="40593"/>
    <cellStyle name="Normal 5 2 3 2 3 2 2 6 2 2" xfId="40594"/>
    <cellStyle name="Normal 5 2 3 2 3 2 2 6 3" xfId="40595"/>
    <cellStyle name="Normal 5 2 3 2 3 2 2 7" xfId="40596"/>
    <cellStyle name="Normal 5 2 3 2 3 2 2 7 2" xfId="40597"/>
    <cellStyle name="Normal 5 2 3 2 3 2 2 8" xfId="40598"/>
    <cellStyle name="Normal 5 2 3 2 3 2 3" xfId="40599"/>
    <cellStyle name="Normal 5 2 3 2 3 2 3 2" xfId="40600"/>
    <cellStyle name="Normal 5 2 3 2 3 2 3 2 2" xfId="40601"/>
    <cellStyle name="Normal 5 2 3 2 3 2 3 2 2 2" xfId="40602"/>
    <cellStyle name="Normal 5 2 3 2 3 2 3 2 3" xfId="40603"/>
    <cellStyle name="Normal 5 2 3 2 3 2 3 2 3 2" xfId="40604"/>
    <cellStyle name="Normal 5 2 3 2 3 2 3 2 3 2 2" xfId="40605"/>
    <cellStyle name="Normal 5 2 3 2 3 2 3 2 3 3" xfId="40606"/>
    <cellStyle name="Normal 5 2 3 2 3 2 3 2 4" xfId="40607"/>
    <cellStyle name="Normal 5 2 3 2 3 2 3 3" xfId="40608"/>
    <cellStyle name="Normal 5 2 3 2 3 2 3 3 2" xfId="40609"/>
    <cellStyle name="Normal 5 2 3 2 3 2 3 4" xfId="40610"/>
    <cellStyle name="Normal 5 2 3 2 3 2 3 4 2" xfId="40611"/>
    <cellStyle name="Normal 5 2 3 2 3 2 3 4 2 2" xfId="40612"/>
    <cellStyle name="Normal 5 2 3 2 3 2 3 4 3" xfId="40613"/>
    <cellStyle name="Normal 5 2 3 2 3 2 3 5" xfId="40614"/>
    <cellStyle name="Normal 5 2 3 2 3 2 4" xfId="40615"/>
    <cellStyle name="Normal 5 2 3 2 3 2 4 2" xfId="40616"/>
    <cellStyle name="Normal 5 2 3 2 3 2 4 2 2" xfId="40617"/>
    <cellStyle name="Normal 5 2 3 2 3 2 4 3" xfId="40618"/>
    <cellStyle name="Normal 5 2 3 2 3 2 4 3 2" xfId="40619"/>
    <cellStyle name="Normal 5 2 3 2 3 2 4 3 2 2" xfId="40620"/>
    <cellStyle name="Normal 5 2 3 2 3 2 4 3 3" xfId="40621"/>
    <cellStyle name="Normal 5 2 3 2 3 2 4 4" xfId="40622"/>
    <cellStyle name="Normal 5 2 3 2 3 2 5" xfId="40623"/>
    <cellStyle name="Normal 5 2 3 2 3 2 5 2" xfId="40624"/>
    <cellStyle name="Normal 5 2 3 2 3 2 5 2 2" xfId="40625"/>
    <cellStyle name="Normal 5 2 3 2 3 2 5 3" xfId="40626"/>
    <cellStyle name="Normal 5 2 3 2 3 2 5 3 2" xfId="40627"/>
    <cellStyle name="Normal 5 2 3 2 3 2 5 3 2 2" xfId="40628"/>
    <cellStyle name="Normal 5 2 3 2 3 2 5 3 3" xfId="40629"/>
    <cellStyle name="Normal 5 2 3 2 3 2 5 4" xfId="40630"/>
    <cellStyle name="Normal 5 2 3 2 3 2 6" xfId="40631"/>
    <cellStyle name="Normal 5 2 3 2 3 2 6 2" xfId="40632"/>
    <cellStyle name="Normal 5 2 3 2 3 2 7" xfId="40633"/>
    <cellStyle name="Normal 5 2 3 2 3 2 7 2" xfId="40634"/>
    <cellStyle name="Normal 5 2 3 2 3 2 7 2 2" xfId="40635"/>
    <cellStyle name="Normal 5 2 3 2 3 2 7 3" xfId="40636"/>
    <cellStyle name="Normal 5 2 3 2 3 2 8" xfId="40637"/>
    <cellStyle name="Normal 5 2 3 2 3 2 8 2" xfId="40638"/>
    <cellStyle name="Normal 5 2 3 2 3 2 9" xfId="40639"/>
    <cellStyle name="Normal 5 2 3 2 3 3" xfId="40640"/>
    <cellStyle name="Normal 5 2 3 2 3 3 2" xfId="40641"/>
    <cellStyle name="Normal 5 2 3 2 3 3 2 2" xfId="40642"/>
    <cellStyle name="Normal 5 2 3 2 3 3 2 2 2" xfId="40643"/>
    <cellStyle name="Normal 5 2 3 2 3 3 2 2 2 2" xfId="40644"/>
    <cellStyle name="Normal 5 2 3 2 3 3 2 2 3" xfId="40645"/>
    <cellStyle name="Normal 5 2 3 2 3 3 2 2 3 2" xfId="40646"/>
    <cellStyle name="Normal 5 2 3 2 3 3 2 2 3 2 2" xfId="40647"/>
    <cellStyle name="Normal 5 2 3 2 3 3 2 2 3 3" xfId="40648"/>
    <cellStyle name="Normal 5 2 3 2 3 3 2 2 4" xfId="40649"/>
    <cellStyle name="Normal 5 2 3 2 3 3 2 3" xfId="40650"/>
    <cellStyle name="Normal 5 2 3 2 3 3 2 3 2" xfId="40651"/>
    <cellStyle name="Normal 5 2 3 2 3 3 2 4" xfId="40652"/>
    <cellStyle name="Normal 5 2 3 2 3 3 2 4 2" xfId="40653"/>
    <cellStyle name="Normal 5 2 3 2 3 3 2 4 2 2" xfId="40654"/>
    <cellStyle name="Normal 5 2 3 2 3 3 2 4 3" xfId="40655"/>
    <cellStyle name="Normal 5 2 3 2 3 3 2 5" xfId="40656"/>
    <cellStyle name="Normal 5 2 3 2 3 3 3" xfId="40657"/>
    <cellStyle name="Normal 5 2 3 2 3 3 3 2" xfId="40658"/>
    <cellStyle name="Normal 5 2 3 2 3 3 3 2 2" xfId="40659"/>
    <cellStyle name="Normal 5 2 3 2 3 3 3 3" xfId="40660"/>
    <cellStyle name="Normal 5 2 3 2 3 3 3 3 2" xfId="40661"/>
    <cellStyle name="Normal 5 2 3 2 3 3 3 3 2 2" xfId="40662"/>
    <cellStyle name="Normal 5 2 3 2 3 3 3 3 3" xfId="40663"/>
    <cellStyle name="Normal 5 2 3 2 3 3 3 4" xfId="40664"/>
    <cellStyle name="Normal 5 2 3 2 3 3 4" xfId="40665"/>
    <cellStyle name="Normal 5 2 3 2 3 3 4 2" xfId="40666"/>
    <cellStyle name="Normal 5 2 3 2 3 3 4 2 2" xfId="40667"/>
    <cellStyle name="Normal 5 2 3 2 3 3 4 3" xfId="40668"/>
    <cellStyle name="Normal 5 2 3 2 3 3 4 3 2" xfId="40669"/>
    <cellStyle name="Normal 5 2 3 2 3 3 4 3 2 2" xfId="40670"/>
    <cellStyle name="Normal 5 2 3 2 3 3 4 3 3" xfId="40671"/>
    <cellStyle name="Normal 5 2 3 2 3 3 4 4" xfId="40672"/>
    <cellStyle name="Normal 5 2 3 2 3 3 5" xfId="40673"/>
    <cellStyle name="Normal 5 2 3 2 3 3 5 2" xfId="40674"/>
    <cellStyle name="Normal 5 2 3 2 3 3 6" xfId="40675"/>
    <cellStyle name="Normal 5 2 3 2 3 3 6 2" xfId="40676"/>
    <cellStyle name="Normal 5 2 3 2 3 3 6 2 2" xfId="40677"/>
    <cellStyle name="Normal 5 2 3 2 3 3 6 3" xfId="40678"/>
    <cellStyle name="Normal 5 2 3 2 3 3 7" xfId="40679"/>
    <cellStyle name="Normal 5 2 3 2 3 3 7 2" xfId="40680"/>
    <cellStyle name="Normal 5 2 3 2 3 3 8" xfId="40681"/>
    <cellStyle name="Normal 5 2 3 2 3 4" xfId="40682"/>
    <cellStyle name="Normal 5 2 3 2 3 4 2" xfId="40683"/>
    <cellStyle name="Normal 5 2 3 2 3 4 2 2" xfId="40684"/>
    <cellStyle name="Normal 5 2 3 2 3 4 2 2 2" xfId="40685"/>
    <cellStyle name="Normal 5 2 3 2 3 4 2 3" xfId="40686"/>
    <cellStyle name="Normal 5 2 3 2 3 4 2 3 2" xfId="40687"/>
    <cellStyle name="Normal 5 2 3 2 3 4 2 3 2 2" xfId="40688"/>
    <cellStyle name="Normal 5 2 3 2 3 4 2 3 3" xfId="40689"/>
    <cellStyle name="Normal 5 2 3 2 3 4 2 4" xfId="40690"/>
    <cellStyle name="Normal 5 2 3 2 3 4 3" xfId="40691"/>
    <cellStyle name="Normal 5 2 3 2 3 4 3 2" xfId="40692"/>
    <cellStyle name="Normal 5 2 3 2 3 4 4" xfId="40693"/>
    <cellStyle name="Normal 5 2 3 2 3 4 4 2" xfId="40694"/>
    <cellStyle name="Normal 5 2 3 2 3 4 4 2 2" xfId="40695"/>
    <cellStyle name="Normal 5 2 3 2 3 4 4 3" xfId="40696"/>
    <cellStyle name="Normal 5 2 3 2 3 4 5" xfId="40697"/>
    <cellStyle name="Normal 5 2 3 2 3 5" xfId="40698"/>
    <cellStyle name="Normal 5 2 3 2 3 5 2" xfId="40699"/>
    <cellStyle name="Normal 5 2 3 2 3 5 2 2" xfId="40700"/>
    <cellStyle name="Normal 5 2 3 2 3 5 3" xfId="40701"/>
    <cellStyle name="Normal 5 2 3 2 3 5 3 2" xfId="40702"/>
    <cellStyle name="Normal 5 2 3 2 3 5 3 2 2" xfId="40703"/>
    <cellStyle name="Normal 5 2 3 2 3 5 3 3" xfId="40704"/>
    <cellStyle name="Normal 5 2 3 2 3 5 4" xfId="40705"/>
    <cellStyle name="Normal 5 2 3 2 3 6" xfId="40706"/>
    <cellStyle name="Normal 5 2 3 2 3 6 2" xfId="40707"/>
    <cellStyle name="Normal 5 2 3 2 3 6 2 2" xfId="40708"/>
    <cellStyle name="Normal 5 2 3 2 3 6 3" xfId="40709"/>
    <cellStyle name="Normal 5 2 3 2 3 6 3 2" xfId="40710"/>
    <cellStyle name="Normal 5 2 3 2 3 6 3 2 2" xfId="40711"/>
    <cellStyle name="Normal 5 2 3 2 3 6 3 3" xfId="40712"/>
    <cellStyle name="Normal 5 2 3 2 3 6 4" xfId="40713"/>
    <cellStyle name="Normal 5 2 3 2 3 7" xfId="40714"/>
    <cellStyle name="Normal 5 2 3 2 3 7 2" xfId="40715"/>
    <cellStyle name="Normal 5 2 3 2 3 8" xfId="40716"/>
    <cellStyle name="Normal 5 2 3 2 3 8 2" xfId="40717"/>
    <cellStyle name="Normal 5 2 3 2 3 8 2 2" xfId="40718"/>
    <cellStyle name="Normal 5 2 3 2 3 8 3" xfId="40719"/>
    <cellStyle name="Normal 5 2 3 2 3 9" xfId="40720"/>
    <cellStyle name="Normal 5 2 3 2 3 9 2" xfId="40721"/>
    <cellStyle name="Normal 5 2 3 2 4" xfId="40722"/>
    <cellStyle name="Normal 5 2 3 2 4 10" xfId="40723"/>
    <cellStyle name="Normal 5 2 3 2 4 11" xfId="40724"/>
    <cellStyle name="Normal 5 2 3 2 4 2" xfId="40725"/>
    <cellStyle name="Normal 5 2 3 2 4 2 2" xfId="40726"/>
    <cellStyle name="Normal 5 2 3 2 4 2 2 2" xfId="40727"/>
    <cellStyle name="Normal 5 2 3 2 4 2 2 2 2" xfId="40728"/>
    <cellStyle name="Normal 5 2 3 2 4 2 2 2 2 2" xfId="40729"/>
    <cellStyle name="Normal 5 2 3 2 4 2 2 2 2 2 2" xfId="40730"/>
    <cellStyle name="Normal 5 2 3 2 4 2 2 2 2 3" xfId="40731"/>
    <cellStyle name="Normal 5 2 3 2 4 2 2 2 2 3 2" xfId="40732"/>
    <cellStyle name="Normal 5 2 3 2 4 2 2 2 2 3 2 2" xfId="40733"/>
    <cellStyle name="Normal 5 2 3 2 4 2 2 2 2 3 3" xfId="40734"/>
    <cellStyle name="Normal 5 2 3 2 4 2 2 2 2 4" xfId="40735"/>
    <cellStyle name="Normal 5 2 3 2 4 2 2 2 3" xfId="40736"/>
    <cellStyle name="Normal 5 2 3 2 4 2 2 2 3 2" xfId="40737"/>
    <cellStyle name="Normal 5 2 3 2 4 2 2 2 4" xfId="40738"/>
    <cellStyle name="Normal 5 2 3 2 4 2 2 2 4 2" xfId="40739"/>
    <cellStyle name="Normal 5 2 3 2 4 2 2 2 4 2 2" xfId="40740"/>
    <cellStyle name="Normal 5 2 3 2 4 2 2 2 4 3" xfId="40741"/>
    <cellStyle name="Normal 5 2 3 2 4 2 2 2 5" xfId="40742"/>
    <cellStyle name="Normal 5 2 3 2 4 2 2 3" xfId="40743"/>
    <cellStyle name="Normal 5 2 3 2 4 2 2 3 2" xfId="40744"/>
    <cellStyle name="Normal 5 2 3 2 4 2 2 3 2 2" xfId="40745"/>
    <cellStyle name="Normal 5 2 3 2 4 2 2 3 3" xfId="40746"/>
    <cellStyle name="Normal 5 2 3 2 4 2 2 3 3 2" xfId="40747"/>
    <cellStyle name="Normal 5 2 3 2 4 2 2 3 3 2 2" xfId="40748"/>
    <cellStyle name="Normal 5 2 3 2 4 2 2 3 3 3" xfId="40749"/>
    <cellStyle name="Normal 5 2 3 2 4 2 2 3 4" xfId="40750"/>
    <cellStyle name="Normal 5 2 3 2 4 2 2 4" xfId="40751"/>
    <cellStyle name="Normal 5 2 3 2 4 2 2 4 2" xfId="40752"/>
    <cellStyle name="Normal 5 2 3 2 4 2 2 4 2 2" xfId="40753"/>
    <cellStyle name="Normal 5 2 3 2 4 2 2 4 3" xfId="40754"/>
    <cellStyle name="Normal 5 2 3 2 4 2 2 4 3 2" xfId="40755"/>
    <cellStyle name="Normal 5 2 3 2 4 2 2 4 3 2 2" xfId="40756"/>
    <cellStyle name="Normal 5 2 3 2 4 2 2 4 3 3" xfId="40757"/>
    <cellStyle name="Normal 5 2 3 2 4 2 2 4 4" xfId="40758"/>
    <cellStyle name="Normal 5 2 3 2 4 2 2 5" xfId="40759"/>
    <cellStyle name="Normal 5 2 3 2 4 2 2 5 2" xfId="40760"/>
    <cellStyle name="Normal 5 2 3 2 4 2 2 6" xfId="40761"/>
    <cellStyle name="Normal 5 2 3 2 4 2 2 6 2" xfId="40762"/>
    <cellStyle name="Normal 5 2 3 2 4 2 2 6 2 2" xfId="40763"/>
    <cellStyle name="Normal 5 2 3 2 4 2 2 6 3" xfId="40764"/>
    <cellStyle name="Normal 5 2 3 2 4 2 2 7" xfId="40765"/>
    <cellStyle name="Normal 5 2 3 2 4 2 2 7 2" xfId="40766"/>
    <cellStyle name="Normal 5 2 3 2 4 2 2 8" xfId="40767"/>
    <cellStyle name="Normal 5 2 3 2 4 2 3" xfId="40768"/>
    <cellStyle name="Normal 5 2 3 2 4 2 3 2" xfId="40769"/>
    <cellStyle name="Normal 5 2 3 2 4 2 3 2 2" xfId="40770"/>
    <cellStyle name="Normal 5 2 3 2 4 2 3 2 2 2" xfId="40771"/>
    <cellStyle name="Normal 5 2 3 2 4 2 3 2 3" xfId="40772"/>
    <cellStyle name="Normal 5 2 3 2 4 2 3 2 3 2" xfId="40773"/>
    <cellStyle name="Normal 5 2 3 2 4 2 3 2 3 2 2" xfId="40774"/>
    <cellStyle name="Normal 5 2 3 2 4 2 3 2 3 3" xfId="40775"/>
    <cellStyle name="Normal 5 2 3 2 4 2 3 2 4" xfId="40776"/>
    <cellStyle name="Normal 5 2 3 2 4 2 3 3" xfId="40777"/>
    <cellStyle name="Normal 5 2 3 2 4 2 3 3 2" xfId="40778"/>
    <cellStyle name="Normal 5 2 3 2 4 2 3 4" xfId="40779"/>
    <cellStyle name="Normal 5 2 3 2 4 2 3 4 2" xfId="40780"/>
    <cellStyle name="Normal 5 2 3 2 4 2 3 4 2 2" xfId="40781"/>
    <cellStyle name="Normal 5 2 3 2 4 2 3 4 3" xfId="40782"/>
    <cellStyle name="Normal 5 2 3 2 4 2 3 5" xfId="40783"/>
    <cellStyle name="Normal 5 2 3 2 4 2 4" xfId="40784"/>
    <cellStyle name="Normal 5 2 3 2 4 2 4 2" xfId="40785"/>
    <cellStyle name="Normal 5 2 3 2 4 2 4 2 2" xfId="40786"/>
    <cellStyle name="Normal 5 2 3 2 4 2 4 3" xfId="40787"/>
    <cellStyle name="Normal 5 2 3 2 4 2 4 3 2" xfId="40788"/>
    <cellStyle name="Normal 5 2 3 2 4 2 4 3 2 2" xfId="40789"/>
    <cellStyle name="Normal 5 2 3 2 4 2 4 3 3" xfId="40790"/>
    <cellStyle name="Normal 5 2 3 2 4 2 4 4" xfId="40791"/>
    <cellStyle name="Normal 5 2 3 2 4 2 5" xfId="40792"/>
    <cellStyle name="Normal 5 2 3 2 4 2 5 2" xfId="40793"/>
    <cellStyle name="Normal 5 2 3 2 4 2 5 2 2" xfId="40794"/>
    <cellStyle name="Normal 5 2 3 2 4 2 5 3" xfId="40795"/>
    <cellStyle name="Normal 5 2 3 2 4 2 5 3 2" xfId="40796"/>
    <cellStyle name="Normal 5 2 3 2 4 2 5 3 2 2" xfId="40797"/>
    <cellStyle name="Normal 5 2 3 2 4 2 5 3 3" xfId="40798"/>
    <cellStyle name="Normal 5 2 3 2 4 2 5 4" xfId="40799"/>
    <cellStyle name="Normal 5 2 3 2 4 2 6" xfId="40800"/>
    <cellStyle name="Normal 5 2 3 2 4 2 6 2" xfId="40801"/>
    <cellStyle name="Normal 5 2 3 2 4 2 7" xfId="40802"/>
    <cellStyle name="Normal 5 2 3 2 4 2 7 2" xfId="40803"/>
    <cellStyle name="Normal 5 2 3 2 4 2 7 2 2" xfId="40804"/>
    <cellStyle name="Normal 5 2 3 2 4 2 7 3" xfId="40805"/>
    <cellStyle name="Normal 5 2 3 2 4 2 8" xfId="40806"/>
    <cellStyle name="Normal 5 2 3 2 4 2 8 2" xfId="40807"/>
    <cellStyle name="Normal 5 2 3 2 4 2 9" xfId="40808"/>
    <cellStyle name="Normal 5 2 3 2 4 3" xfId="40809"/>
    <cellStyle name="Normal 5 2 3 2 4 3 2" xfId="40810"/>
    <cellStyle name="Normal 5 2 3 2 4 3 2 2" xfId="40811"/>
    <cellStyle name="Normal 5 2 3 2 4 3 2 2 2" xfId="40812"/>
    <cellStyle name="Normal 5 2 3 2 4 3 2 2 2 2" xfId="40813"/>
    <cellStyle name="Normal 5 2 3 2 4 3 2 2 3" xfId="40814"/>
    <cellStyle name="Normal 5 2 3 2 4 3 2 2 3 2" xfId="40815"/>
    <cellStyle name="Normal 5 2 3 2 4 3 2 2 3 2 2" xfId="40816"/>
    <cellStyle name="Normal 5 2 3 2 4 3 2 2 3 3" xfId="40817"/>
    <cellStyle name="Normal 5 2 3 2 4 3 2 2 4" xfId="40818"/>
    <cellStyle name="Normal 5 2 3 2 4 3 2 3" xfId="40819"/>
    <cellStyle name="Normal 5 2 3 2 4 3 2 3 2" xfId="40820"/>
    <cellStyle name="Normal 5 2 3 2 4 3 2 4" xfId="40821"/>
    <cellStyle name="Normal 5 2 3 2 4 3 2 4 2" xfId="40822"/>
    <cellStyle name="Normal 5 2 3 2 4 3 2 4 2 2" xfId="40823"/>
    <cellStyle name="Normal 5 2 3 2 4 3 2 4 3" xfId="40824"/>
    <cellStyle name="Normal 5 2 3 2 4 3 2 5" xfId="40825"/>
    <cellStyle name="Normal 5 2 3 2 4 3 3" xfId="40826"/>
    <cellStyle name="Normal 5 2 3 2 4 3 3 2" xfId="40827"/>
    <cellStyle name="Normal 5 2 3 2 4 3 3 2 2" xfId="40828"/>
    <cellStyle name="Normal 5 2 3 2 4 3 3 3" xfId="40829"/>
    <cellStyle name="Normal 5 2 3 2 4 3 3 3 2" xfId="40830"/>
    <cellStyle name="Normal 5 2 3 2 4 3 3 3 2 2" xfId="40831"/>
    <cellStyle name="Normal 5 2 3 2 4 3 3 3 3" xfId="40832"/>
    <cellStyle name="Normal 5 2 3 2 4 3 3 4" xfId="40833"/>
    <cellStyle name="Normal 5 2 3 2 4 3 4" xfId="40834"/>
    <cellStyle name="Normal 5 2 3 2 4 3 4 2" xfId="40835"/>
    <cellStyle name="Normal 5 2 3 2 4 3 4 2 2" xfId="40836"/>
    <cellStyle name="Normal 5 2 3 2 4 3 4 3" xfId="40837"/>
    <cellStyle name="Normal 5 2 3 2 4 3 4 3 2" xfId="40838"/>
    <cellStyle name="Normal 5 2 3 2 4 3 4 3 2 2" xfId="40839"/>
    <cellStyle name="Normal 5 2 3 2 4 3 4 3 3" xfId="40840"/>
    <cellStyle name="Normal 5 2 3 2 4 3 4 4" xfId="40841"/>
    <cellStyle name="Normal 5 2 3 2 4 3 5" xfId="40842"/>
    <cellStyle name="Normal 5 2 3 2 4 3 5 2" xfId="40843"/>
    <cellStyle name="Normal 5 2 3 2 4 3 6" xfId="40844"/>
    <cellStyle name="Normal 5 2 3 2 4 3 6 2" xfId="40845"/>
    <cellStyle name="Normal 5 2 3 2 4 3 6 2 2" xfId="40846"/>
    <cellStyle name="Normal 5 2 3 2 4 3 6 3" xfId="40847"/>
    <cellStyle name="Normal 5 2 3 2 4 3 7" xfId="40848"/>
    <cellStyle name="Normal 5 2 3 2 4 3 7 2" xfId="40849"/>
    <cellStyle name="Normal 5 2 3 2 4 3 8" xfId="40850"/>
    <cellStyle name="Normal 5 2 3 2 4 4" xfId="40851"/>
    <cellStyle name="Normal 5 2 3 2 4 4 2" xfId="40852"/>
    <cellStyle name="Normal 5 2 3 2 4 4 2 2" xfId="40853"/>
    <cellStyle name="Normal 5 2 3 2 4 4 2 2 2" xfId="40854"/>
    <cellStyle name="Normal 5 2 3 2 4 4 2 3" xfId="40855"/>
    <cellStyle name="Normal 5 2 3 2 4 4 2 3 2" xfId="40856"/>
    <cellStyle name="Normal 5 2 3 2 4 4 2 3 2 2" xfId="40857"/>
    <cellStyle name="Normal 5 2 3 2 4 4 2 3 3" xfId="40858"/>
    <cellStyle name="Normal 5 2 3 2 4 4 2 4" xfId="40859"/>
    <cellStyle name="Normal 5 2 3 2 4 4 3" xfId="40860"/>
    <cellStyle name="Normal 5 2 3 2 4 4 3 2" xfId="40861"/>
    <cellStyle name="Normal 5 2 3 2 4 4 4" xfId="40862"/>
    <cellStyle name="Normal 5 2 3 2 4 4 4 2" xfId="40863"/>
    <cellStyle name="Normal 5 2 3 2 4 4 4 2 2" xfId="40864"/>
    <cellStyle name="Normal 5 2 3 2 4 4 4 3" xfId="40865"/>
    <cellStyle name="Normal 5 2 3 2 4 4 5" xfId="40866"/>
    <cellStyle name="Normal 5 2 3 2 4 5" xfId="40867"/>
    <cellStyle name="Normal 5 2 3 2 4 5 2" xfId="40868"/>
    <cellStyle name="Normal 5 2 3 2 4 5 2 2" xfId="40869"/>
    <cellStyle name="Normal 5 2 3 2 4 5 3" xfId="40870"/>
    <cellStyle name="Normal 5 2 3 2 4 5 3 2" xfId="40871"/>
    <cellStyle name="Normal 5 2 3 2 4 5 3 2 2" xfId="40872"/>
    <cellStyle name="Normal 5 2 3 2 4 5 3 3" xfId="40873"/>
    <cellStyle name="Normal 5 2 3 2 4 5 4" xfId="40874"/>
    <cellStyle name="Normal 5 2 3 2 4 6" xfId="40875"/>
    <cellStyle name="Normal 5 2 3 2 4 6 2" xfId="40876"/>
    <cellStyle name="Normal 5 2 3 2 4 6 2 2" xfId="40877"/>
    <cellStyle name="Normal 5 2 3 2 4 6 3" xfId="40878"/>
    <cellStyle name="Normal 5 2 3 2 4 6 3 2" xfId="40879"/>
    <cellStyle name="Normal 5 2 3 2 4 6 3 2 2" xfId="40880"/>
    <cellStyle name="Normal 5 2 3 2 4 6 3 3" xfId="40881"/>
    <cellStyle name="Normal 5 2 3 2 4 6 4" xfId="40882"/>
    <cellStyle name="Normal 5 2 3 2 4 7" xfId="40883"/>
    <cellStyle name="Normal 5 2 3 2 4 7 2" xfId="40884"/>
    <cellStyle name="Normal 5 2 3 2 4 8" xfId="40885"/>
    <cellStyle name="Normal 5 2 3 2 4 8 2" xfId="40886"/>
    <cellStyle name="Normal 5 2 3 2 4 8 2 2" xfId="40887"/>
    <cellStyle name="Normal 5 2 3 2 4 8 3" xfId="40888"/>
    <cellStyle name="Normal 5 2 3 2 4 9" xfId="40889"/>
    <cellStyle name="Normal 5 2 3 2 4 9 2" xfId="40890"/>
    <cellStyle name="Normal 5 2 3 2 5" xfId="40891"/>
    <cellStyle name="Normal 5 2 3 2 5 2" xfId="40892"/>
    <cellStyle name="Normal 5 2 3 2 5 2 2" xfId="40893"/>
    <cellStyle name="Normal 5 2 3 2 5 2 2 2" xfId="40894"/>
    <cellStyle name="Normal 5 2 3 2 5 2 2 2 2" xfId="40895"/>
    <cellStyle name="Normal 5 2 3 2 5 2 2 2 2 2" xfId="40896"/>
    <cellStyle name="Normal 5 2 3 2 5 2 2 2 3" xfId="40897"/>
    <cellStyle name="Normal 5 2 3 2 5 2 2 2 3 2" xfId="40898"/>
    <cellStyle name="Normal 5 2 3 2 5 2 2 2 3 2 2" xfId="40899"/>
    <cellStyle name="Normal 5 2 3 2 5 2 2 2 3 3" xfId="40900"/>
    <cellStyle name="Normal 5 2 3 2 5 2 2 2 4" xfId="40901"/>
    <cellStyle name="Normal 5 2 3 2 5 2 2 3" xfId="40902"/>
    <cellStyle name="Normal 5 2 3 2 5 2 2 3 2" xfId="40903"/>
    <cellStyle name="Normal 5 2 3 2 5 2 2 4" xfId="40904"/>
    <cellStyle name="Normal 5 2 3 2 5 2 2 4 2" xfId="40905"/>
    <cellStyle name="Normal 5 2 3 2 5 2 2 4 2 2" xfId="40906"/>
    <cellStyle name="Normal 5 2 3 2 5 2 2 4 3" xfId="40907"/>
    <cellStyle name="Normal 5 2 3 2 5 2 2 5" xfId="40908"/>
    <cellStyle name="Normal 5 2 3 2 5 2 3" xfId="40909"/>
    <cellStyle name="Normal 5 2 3 2 5 2 3 2" xfId="40910"/>
    <cellStyle name="Normal 5 2 3 2 5 2 3 2 2" xfId="40911"/>
    <cellStyle name="Normal 5 2 3 2 5 2 3 3" xfId="40912"/>
    <cellStyle name="Normal 5 2 3 2 5 2 3 3 2" xfId="40913"/>
    <cellStyle name="Normal 5 2 3 2 5 2 3 3 2 2" xfId="40914"/>
    <cellStyle name="Normal 5 2 3 2 5 2 3 3 3" xfId="40915"/>
    <cellStyle name="Normal 5 2 3 2 5 2 3 4" xfId="40916"/>
    <cellStyle name="Normal 5 2 3 2 5 2 4" xfId="40917"/>
    <cellStyle name="Normal 5 2 3 2 5 2 4 2" xfId="40918"/>
    <cellStyle name="Normal 5 2 3 2 5 2 4 2 2" xfId="40919"/>
    <cellStyle name="Normal 5 2 3 2 5 2 4 3" xfId="40920"/>
    <cellStyle name="Normal 5 2 3 2 5 2 4 3 2" xfId="40921"/>
    <cellStyle name="Normal 5 2 3 2 5 2 4 3 2 2" xfId="40922"/>
    <cellStyle name="Normal 5 2 3 2 5 2 4 3 3" xfId="40923"/>
    <cellStyle name="Normal 5 2 3 2 5 2 4 4" xfId="40924"/>
    <cellStyle name="Normal 5 2 3 2 5 2 5" xfId="40925"/>
    <cellStyle name="Normal 5 2 3 2 5 2 5 2" xfId="40926"/>
    <cellStyle name="Normal 5 2 3 2 5 2 6" xfId="40927"/>
    <cellStyle name="Normal 5 2 3 2 5 2 6 2" xfId="40928"/>
    <cellStyle name="Normal 5 2 3 2 5 2 6 2 2" xfId="40929"/>
    <cellStyle name="Normal 5 2 3 2 5 2 6 3" xfId="40930"/>
    <cellStyle name="Normal 5 2 3 2 5 2 7" xfId="40931"/>
    <cellStyle name="Normal 5 2 3 2 5 2 7 2" xfId="40932"/>
    <cellStyle name="Normal 5 2 3 2 5 2 8" xfId="40933"/>
    <cellStyle name="Normal 5 2 3 2 5 3" xfId="40934"/>
    <cellStyle name="Normal 5 2 3 2 5 3 2" xfId="40935"/>
    <cellStyle name="Normal 5 2 3 2 5 3 2 2" xfId="40936"/>
    <cellStyle name="Normal 5 2 3 2 5 3 2 2 2" xfId="40937"/>
    <cellStyle name="Normal 5 2 3 2 5 3 2 3" xfId="40938"/>
    <cellStyle name="Normal 5 2 3 2 5 3 2 3 2" xfId="40939"/>
    <cellStyle name="Normal 5 2 3 2 5 3 2 3 2 2" xfId="40940"/>
    <cellStyle name="Normal 5 2 3 2 5 3 2 3 3" xfId="40941"/>
    <cellStyle name="Normal 5 2 3 2 5 3 2 4" xfId="40942"/>
    <cellStyle name="Normal 5 2 3 2 5 3 3" xfId="40943"/>
    <cellStyle name="Normal 5 2 3 2 5 3 3 2" xfId="40944"/>
    <cellStyle name="Normal 5 2 3 2 5 3 4" xfId="40945"/>
    <cellStyle name="Normal 5 2 3 2 5 3 4 2" xfId="40946"/>
    <cellStyle name="Normal 5 2 3 2 5 3 4 2 2" xfId="40947"/>
    <cellStyle name="Normal 5 2 3 2 5 3 4 3" xfId="40948"/>
    <cellStyle name="Normal 5 2 3 2 5 3 5" xfId="40949"/>
    <cellStyle name="Normal 5 2 3 2 5 4" xfId="40950"/>
    <cellStyle name="Normal 5 2 3 2 5 4 2" xfId="40951"/>
    <cellStyle name="Normal 5 2 3 2 5 4 2 2" xfId="40952"/>
    <cellStyle name="Normal 5 2 3 2 5 4 3" xfId="40953"/>
    <cellStyle name="Normal 5 2 3 2 5 4 3 2" xfId="40954"/>
    <cellStyle name="Normal 5 2 3 2 5 4 3 2 2" xfId="40955"/>
    <cellStyle name="Normal 5 2 3 2 5 4 3 3" xfId="40956"/>
    <cellStyle name="Normal 5 2 3 2 5 4 4" xfId="40957"/>
    <cellStyle name="Normal 5 2 3 2 5 5" xfId="40958"/>
    <cellStyle name="Normal 5 2 3 2 5 5 2" xfId="40959"/>
    <cellStyle name="Normal 5 2 3 2 5 5 2 2" xfId="40960"/>
    <cellStyle name="Normal 5 2 3 2 5 5 3" xfId="40961"/>
    <cellStyle name="Normal 5 2 3 2 5 5 3 2" xfId="40962"/>
    <cellStyle name="Normal 5 2 3 2 5 5 3 2 2" xfId="40963"/>
    <cellStyle name="Normal 5 2 3 2 5 5 3 3" xfId="40964"/>
    <cellStyle name="Normal 5 2 3 2 5 5 4" xfId="40965"/>
    <cellStyle name="Normal 5 2 3 2 5 6" xfId="40966"/>
    <cellStyle name="Normal 5 2 3 2 5 6 2" xfId="40967"/>
    <cellStyle name="Normal 5 2 3 2 5 7" xfId="40968"/>
    <cellStyle name="Normal 5 2 3 2 5 7 2" xfId="40969"/>
    <cellStyle name="Normal 5 2 3 2 5 7 2 2" xfId="40970"/>
    <cellStyle name="Normal 5 2 3 2 5 7 3" xfId="40971"/>
    <cellStyle name="Normal 5 2 3 2 5 8" xfId="40972"/>
    <cellStyle name="Normal 5 2 3 2 5 8 2" xfId="40973"/>
    <cellStyle name="Normal 5 2 3 2 5 9" xfId="40974"/>
    <cellStyle name="Normal 5 2 3 2 6" xfId="40975"/>
    <cellStyle name="Normal 5 2 3 2 6 2" xfId="40976"/>
    <cellStyle name="Normal 5 2 3 2 6 2 2" xfId="40977"/>
    <cellStyle name="Normal 5 2 3 2 6 2 2 2" xfId="40978"/>
    <cellStyle name="Normal 5 2 3 2 6 2 2 2 2" xfId="40979"/>
    <cellStyle name="Normal 5 2 3 2 6 2 2 3" xfId="40980"/>
    <cellStyle name="Normal 5 2 3 2 6 2 2 3 2" xfId="40981"/>
    <cellStyle name="Normal 5 2 3 2 6 2 2 3 2 2" xfId="40982"/>
    <cellStyle name="Normal 5 2 3 2 6 2 2 3 3" xfId="40983"/>
    <cellStyle name="Normal 5 2 3 2 6 2 2 4" xfId="40984"/>
    <cellStyle name="Normal 5 2 3 2 6 2 3" xfId="40985"/>
    <cellStyle name="Normal 5 2 3 2 6 2 3 2" xfId="40986"/>
    <cellStyle name="Normal 5 2 3 2 6 2 4" xfId="40987"/>
    <cellStyle name="Normal 5 2 3 2 6 2 4 2" xfId="40988"/>
    <cellStyle name="Normal 5 2 3 2 6 2 4 2 2" xfId="40989"/>
    <cellStyle name="Normal 5 2 3 2 6 2 4 3" xfId="40990"/>
    <cellStyle name="Normal 5 2 3 2 6 2 5" xfId="40991"/>
    <cellStyle name="Normal 5 2 3 2 6 3" xfId="40992"/>
    <cellStyle name="Normal 5 2 3 2 6 3 2" xfId="40993"/>
    <cellStyle name="Normal 5 2 3 2 6 3 2 2" xfId="40994"/>
    <cellStyle name="Normal 5 2 3 2 6 3 3" xfId="40995"/>
    <cellStyle name="Normal 5 2 3 2 6 3 3 2" xfId="40996"/>
    <cellStyle name="Normal 5 2 3 2 6 3 3 2 2" xfId="40997"/>
    <cellStyle name="Normal 5 2 3 2 6 3 3 3" xfId="40998"/>
    <cellStyle name="Normal 5 2 3 2 6 3 4" xfId="40999"/>
    <cellStyle name="Normal 5 2 3 2 6 4" xfId="41000"/>
    <cellStyle name="Normal 5 2 3 2 6 4 2" xfId="41001"/>
    <cellStyle name="Normal 5 2 3 2 6 4 2 2" xfId="41002"/>
    <cellStyle name="Normal 5 2 3 2 6 4 3" xfId="41003"/>
    <cellStyle name="Normal 5 2 3 2 6 4 3 2" xfId="41004"/>
    <cellStyle name="Normal 5 2 3 2 6 4 3 2 2" xfId="41005"/>
    <cellStyle name="Normal 5 2 3 2 6 4 3 3" xfId="41006"/>
    <cellStyle name="Normal 5 2 3 2 6 4 4" xfId="41007"/>
    <cellStyle name="Normal 5 2 3 2 6 5" xfId="41008"/>
    <cellStyle name="Normal 5 2 3 2 6 5 2" xfId="41009"/>
    <cellStyle name="Normal 5 2 3 2 6 6" xfId="41010"/>
    <cellStyle name="Normal 5 2 3 2 6 6 2" xfId="41011"/>
    <cellStyle name="Normal 5 2 3 2 6 6 2 2" xfId="41012"/>
    <cellStyle name="Normal 5 2 3 2 6 6 3" xfId="41013"/>
    <cellStyle name="Normal 5 2 3 2 6 7" xfId="41014"/>
    <cellStyle name="Normal 5 2 3 2 6 7 2" xfId="41015"/>
    <cellStyle name="Normal 5 2 3 2 6 8" xfId="41016"/>
    <cellStyle name="Normal 5 2 3 2 7" xfId="41017"/>
    <cellStyle name="Normal 5 2 3 2 7 2" xfId="41018"/>
    <cellStyle name="Normal 5 2 3 2 7 2 2" xfId="41019"/>
    <cellStyle name="Normal 5 2 3 2 7 2 2 2" xfId="41020"/>
    <cellStyle name="Normal 5 2 3 2 7 2 2 2 2" xfId="41021"/>
    <cellStyle name="Normal 5 2 3 2 7 2 2 3" xfId="41022"/>
    <cellStyle name="Normal 5 2 3 2 7 2 2 3 2" xfId="41023"/>
    <cellStyle name="Normal 5 2 3 2 7 2 2 3 2 2" xfId="41024"/>
    <cellStyle name="Normal 5 2 3 2 7 2 2 3 3" xfId="41025"/>
    <cellStyle name="Normal 5 2 3 2 7 2 2 4" xfId="41026"/>
    <cellStyle name="Normal 5 2 3 2 7 2 3" xfId="41027"/>
    <cellStyle name="Normal 5 2 3 2 7 2 3 2" xfId="41028"/>
    <cellStyle name="Normal 5 2 3 2 7 2 4" xfId="41029"/>
    <cellStyle name="Normal 5 2 3 2 7 2 4 2" xfId="41030"/>
    <cellStyle name="Normal 5 2 3 2 7 2 4 2 2" xfId="41031"/>
    <cellStyle name="Normal 5 2 3 2 7 2 4 3" xfId="41032"/>
    <cellStyle name="Normal 5 2 3 2 7 2 5" xfId="41033"/>
    <cellStyle name="Normal 5 2 3 2 7 3" xfId="41034"/>
    <cellStyle name="Normal 5 2 3 2 7 3 2" xfId="41035"/>
    <cellStyle name="Normal 5 2 3 2 7 3 2 2" xfId="41036"/>
    <cellStyle name="Normal 5 2 3 2 7 3 3" xfId="41037"/>
    <cellStyle name="Normal 5 2 3 2 7 3 3 2" xfId="41038"/>
    <cellStyle name="Normal 5 2 3 2 7 3 3 2 2" xfId="41039"/>
    <cellStyle name="Normal 5 2 3 2 7 3 3 3" xfId="41040"/>
    <cellStyle name="Normal 5 2 3 2 7 3 4" xfId="41041"/>
    <cellStyle name="Normal 5 2 3 2 7 4" xfId="41042"/>
    <cellStyle name="Normal 5 2 3 2 7 4 2" xfId="41043"/>
    <cellStyle name="Normal 5 2 3 2 7 5" xfId="41044"/>
    <cellStyle name="Normal 5 2 3 2 7 5 2" xfId="41045"/>
    <cellStyle name="Normal 5 2 3 2 7 5 2 2" xfId="41046"/>
    <cellStyle name="Normal 5 2 3 2 7 5 3" xfId="41047"/>
    <cellStyle name="Normal 5 2 3 2 7 6" xfId="41048"/>
    <cellStyle name="Normal 5 2 3 2 8" xfId="41049"/>
    <cellStyle name="Normal 5 2 3 2 8 2" xfId="41050"/>
    <cellStyle name="Normal 5 2 3 2 8 2 2" xfId="41051"/>
    <cellStyle name="Normal 5 2 3 2 8 2 2 2" xfId="41052"/>
    <cellStyle name="Normal 5 2 3 2 8 2 2 2 2" xfId="41053"/>
    <cellStyle name="Normal 5 2 3 2 8 2 2 3" xfId="41054"/>
    <cellStyle name="Normal 5 2 3 2 8 2 2 3 2" xfId="41055"/>
    <cellStyle name="Normal 5 2 3 2 8 2 2 3 2 2" xfId="41056"/>
    <cellStyle name="Normal 5 2 3 2 8 2 2 3 3" xfId="41057"/>
    <cellStyle name="Normal 5 2 3 2 8 2 2 4" xfId="41058"/>
    <cellStyle name="Normal 5 2 3 2 8 2 3" xfId="41059"/>
    <cellStyle name="Normal 5 2 3 2 8 2 3 2" xfId="41060"/>
    <cellStyle name="Normal 5 2 3 2 8 2 4" xfId="41061"/>
    <cellStyle name="Normal 5 2 3 2 8 2 4 2" xfId="41062"/>
    <cellStyle name="Normal 5 2 3 2 8 2 4 2 2" xfId="41063"/>
    <cellStyle name="Normal 5 2 3 2 8 2 4 3" xfId="41064"/>
    <cellStyle name="Normal 5 2 3 2 8 2 5" xfId="41065"/>
    <cellStyle name="Normal 5 2 3 2 8 3" xfId="41066"/>
    <cellStyle name="Normal 5 2 3 2 8 3 2" xfId="41067"/>
    <cellStyle name="Normal 5 2 3 2 8 3 2 2" xfId="41068"/>
    <cellStyle name="Normal 5 2 3 2 8 3 3" xfId="41069"/>
    <cellStyle name="Normal 5 2 3 2 8 3 3 2" xfId="41070"/>
    <cellStyle name="Normal 5 2 3 2 8 3 3 2 2" xfId="41071"/>
    <cellStyle name="Normal 5 2 3 2 8 3 3 3" xfId="41072"/>
    <cellStyle name="Normal 5 2 3 2 8 3 4" xfId="41073"/>
    <cellStyle name="Normal 5 2 3 2 8 4" xfId="41074"/>
    <cellStyle name="Normal 5 2 3 2 8 4 2" xfId="41075"/>
    <cellStyle name="Normal 5 2 3 2 8 5" xfId="41076"/>
    <cellStyle name="Normal 5 2 3 2 8 5 2" xfId="41077"/>
    <cellStyle name="Normal 5 2 3 2 8 5 2 2" xfId="41078"/>
    <cellStyle name="Normal 5 2 3 2 8 5 3" xfId="41079"/>
    <cellStyle name="Normal 5 2 3 2 8 6" xfId="41080"/>
    <cellStyle name="Normal 5 2 3 2 9" xfId="41081"/>
    <cellStyle name="Normal 5 2 3 2 9 2" xfId="41082"/>
    <cellStyle name="Normal 5 2 3 2 9 2 2" xfId="41083"/>
    <cellStyle name="Normal 5 2 3 2 9 2 2 2" xfId="41084"/>
    <cellStyle name="Normal 5 2 3 2 9 2 3" xfId="41085"/>
    <cellStyle name="Normal 5 2 3 2 9 2 3 2" xfId="41086"/>
    <cellStyle name="Normal 5 2 3 2 9 2 3 2 2" xfId="41087"/>
    <cellStyle name="Normal 5 2 3 2 9 2 3 3" xfId="41088"/>
    <cellStyle name="Normal 5 2 3 2 9 2 4" xfId="41089"/>
    <cellStyle name="Normal 5 2 3 2 9 3" xfId="41090"/>
    <cellStyle name="Normal 5 2 3 2 9 3 2" xfId="41091"/>
    <cellStyle name="Normal 5 2 3 2 9 4" xfId="41092"/>
    <cellStyle name="Normal 5 2 3 2 9 4 2" xfId="41093"/>
    <cellStyle name="Normal 5 2 3 2 9 4 2 2" xfId="41094"/>
    <cellStyle name="Normal 5 2 3 2 9 4 3" xfId="41095"/>
    <cellStyle name="Normal 5 2 3 2 9 5" xfId="41096"/>
    <cellStyle name="Normal 5 2 3 2_T-straight with PEDs adjustor" xfId="41097"/>
    <cellStyle name="Normal 5 2 3 3" xfId="41098"/>
    <cellStyle name="Normal 5 2 3 3 10" xfId="41099"/>
    <cellStyle name="Normal 5 2 3 3 11" xfId="41100"/>
    <cellStyle name="Normal 5 2 3 3 2" xfId="41101"/>
    <cellStyle name="Normal 5 2 3 3 2 10" xfId="41102"/>
    <cellStyle name="Normal 5 2 3 3 2 2" xfId="41103"/>
    <cellStyle name="Normal 5 2 3 3 2 2 2" xfId="41104"/>
    <cellStyle name="Normal 5 2 3 3 2 2 2 2" xfId="41105"/>
    <cellStyle name="Normal 5 2 3 3 2 2 2 2 2" xfId="41106"/>
    <cellStyle name="Normal 5 2 3 3 2 2 2 2 2 2" xfId="41107"/>
    <cellStyle name="Normal 5 2 3 3 2 2 2 2 3" xfId="41108"/>
    <cellStyle name="Normal 5 2 3 3 2 2 2 2 3 2" xfId="41109"/>
    <cellStyle name="Normal 5 2 3 3 2 2 2 2 3 2 2" xfId="41110"/>
    <cellStyle name="Normal 5 2 3 3 2 2 2 2 3 3" xfId="41111"/>
    <cellStyle name="Normal 5 2 3 3 2 2 2 2 4" xfId="41112"/>
    <cellStyle name="Normal 5 2 3 3 2 2 2 3" xfId="41113"/>
    <cellStyle name="Normal 5 2 3 3 2 2 2 3 2" xfId="41114"/>
    <cellStyle name="Normal 5 2 3 3 2 2 2 4" xfId="41115"/>
    <cellStyle name="Normal 5 2 3 3 2 2 2 4 2" xfId="41116"/>
    <cellStyle name="Normal 5 2 3 3 2 2 2 4 2 2" xfId="41117"/>
    <cellStyle name="Normal 5 2 3 3 2 2 2 4 3" xfId="41118"/>
    <cellStyle name="Normal 5 2 3 3 2 2 2 5" xfId="41119"/>
    <cellStyle name="Normal 5 2 3 3 2 2 3" xfId="41120"/>
    <cellStyle name="Normal 5 2 3 3 2 2 3 2" xfId="41121"/>
    <cellStyle name="Normal 5 2 3 3 2 2 3 2 2" xfId="41122"/>
    <cellStyle name="Normal 5 2 3 3 2 2 3 3" xfId="41123"/>
    <cellStyle name="Normal 5 2 3 3 2 2 3 3 2" xfId="41124"/>
    <cellStyle name="Normal 5 2 3 3 2 2 3 3 2 2" xfId="41125"/>
    <cellStyle name="Normal 5 2 3 3 2 2 3 3 3" xfId="41126"/>
    <cellStyle name="Normal 5 2 3 3 2 2 3 4" xfId="41127"/>
    <cellStyle name="Normal 5 2 3 3 2 2 4" xfId="41128"/>
    <cellStyle name="Normal 5 2 3 3 2 2 4 2" xfId="41129"/>
    <cellStyle name="Normal 5 2 3 3 2 2 4 2 2" xfId="41130"/>
    <cellStyle name="Normal 5 2 3 3 2 2 4 3" xfId="41131"/>
    <cellStyle name="Normal 5 2 3 3 2 2 4 3 2" xfId="41132"/>
    <cellStyle name="Normal 5 2 3 3 2 2 4 3 2 2" xfId="41133"/>
    <cellStyle name="Normal 5 2 3 3 2 2 4 3 3" xfId="41134"/>
    <cellStyle name="Normal 5 2 3 3 2 2 4 4" xfId="41135"/>
    <cellStyle name="Normal 5 2 3 3 2 2 5" xfId="41136"/>
    <cellStyle name="Normal 5 2 3 3 2 2 5 2" xfId="41137"/>
    <cellStyle name="Normal 5 2 3 3 2 2 6" xfId="41138"/>
    <cellStyle name="Normal 5 2 3 3 2 2 6 2" xfId="41139"/>
    <cellStyle name="Normal 5 2 3 3 2 2 6 2 2" xfId="41140"/>
    <cellStyle name="Normal 5 2 3 3 2 2 6 3" xfId="41141"/>
    <cellStyle name="Normal 5 2 3 3 2 2 7" xfId="41142"/>
    <cellStyle name="Normal 5 2 3 3 2 2 7 2" xfId="41143"/>
    <cellStyle name="Normal 5 2 3 3 2 2 8" xfId="41144"/>
    <cellStyle name="Normal 5 2 3 3 2 3" xfId="41145"/>
    <cellStyle name="Normal 5 2 3 3 2 3 2" xfId="41146"/>
    <cellStyle name="Normal 5 2 3 3 2 3 2 2" xfId="41147"/>
    <cellStyle name="Normal 5 2 3 3 2 3 2 2 2" xfId="41148"/>
    <cellStyle name="Normal 5 2 3 3 2 3 2 3" xfId="41149"/>
    <cellStyle name="Normal 5 2 3 3 2 3 2 3 2" xfId="41150"/>
    <cellStyle name="Normal 5 2 3 3 2 3 2 3 2 2" xfId="41151"/>
    <cellStyle name="Normal 5 2 3 3 2 3 2 3 3" xfId="41152"/>
    <cellStyle name="Normal 5 2 3 3 2 3 2 4" xfId="41153"/>
    <cellStyle name="Normal 5 2 3 3 2 3 3" xfId="41154"/>
    <cellStyle name="Normal 5 2 3 3 2 3 3 2" xfId="41155"/>
    <cellStyle name="Normal 5 2 3 3 2 3 4" xfId="41156"/>
    <cellStyle name="Normal 5 2 3 3 2 3 4 2" xfId="41157"/>
    <cellStyle name="Normal 5 2 3 3 2 3 4 2 2" xfId="41158"/>
    <cellStyle name="Normal 5 2 3 3 2 3 4 3" xfId="41159"/>
    <cellStyle name="Normal 5 2 3 3 2 3 5" xfId="41160"/>
    <cellStyle name="Normal 5 2 3 3 2 4" xfId="41161"/>
    <cellStyle name="Normal 5 2 3 3 2 4 2" xfId="41162"/>
    <cellStyle name="Normal 5 2 3 3 2 4 2 2" xfId="41163"/>
    <cellStyle name="Normal 5 2 3 3 2 4 3" xfId="41164"/>
    <cellStyle name="Normal 5 2 3 3 2 4 3 2" xfId="41165"/>
    <cellStyle name="Normal 5 2 3 3 2 4 3 2 2" xfId="41166"/>
    <cellStyle name="Normal 5 2 3 3 2 4 3 3" xfId="41167"/>
    <cellStyle name="Normal 5 2 3 3 2 4 4" xfId="41168"/>
    <cellStyle name="Normal 5 2 3 3 2 5" xfId="41169"/>
    <cellStyle name="Normal 5 2 3 3 2 5 2" xfId="41170"/>
    <cellStyle name="Normal 5 2 3 3 2 5 2 2" xfId="41171"/>
    <cellStyle name="Normal 5 2 3 3 2 5 3" xfId="41172"/>
    <cellStyle name="Normal 5 2 3 3 2 5 3 2" xfId="41173"/>
    <cellStyle name="Normal 5 2 3 3 2 5 3 2 2" xfId="41174"/>
    <cellStyle name="Normal 5 2 3 3 2 5 3 3" xfId="41175"/>
    <cellStyle name="Normal 5 2 3 3 2 5 4" xfId="41176"/>
    <cellStyle name="Normal 5 2 3 3 2 6" xfId="41177"/>
    <cellStyle name="Normal 5 2 3 3 2 6 2" xfId="41178"/>
    <cellStyle name="Normal 5 2 3 3 2 7" xfId="41179"/>
    <cellStyle name="Normal 5 2 3 3 2 7 2" xfId="41180"/>
    <cellStyle name="Normal 5 2 3 3 2 7 2 2" xfId="41181"/>
    <cellStyle name="Normal 5 2 3 3 2 7 3" xfId="41182"/>
    <cellStyle name="Normal 5 2 3 3 2 8" xfId="41183"/>
    <cellStyle name="Normal 5 2 3 3 2 8 2" xfId="41184"/>
    <cellStyle name="Normal 5 2 3 3 2 9" xfId="41185"/>
    <cellStyle name="Normal 5 2 3 3 3" xfId="41186"/>
    <cellStyle name="Normal 5 2 3 3 3 2" xfId="41187"/>
    <cellStyle name="Normal 5 2 3 3 3 2 2" xfId="41188"/>
    <cellStyle name="Normal 5 2 3 3 3 2 2 2" xfId="41189"/>
    <cellStyle name="Normal 5 2 3 3 3 2 2 2 2" xfId="41190"/>
    <cellStyle name="Normal 5 2 3 3 3 2 2 3" xfId="41191"/>
    <cellStyle name="Normal 5 2 3 3 3 2 2 3 2" xfId="41192"/>
    <cellStyle name="Normal 5 2 3 3 3 2 2 3 2 2" xfId="41193"/>
    <cellStyle name="Normal 5 2 3 3 3 2 2 3 3" xfId="41194"/>
    <cellStyle name="Normal 5 2 3 3 3 2 2 4" xfId="41195"/>
    <cellStyle name="Normal 5 2 3 3 3 2 3" xfId="41196"/>
    <cellStyle name="Normal 5 2 3 3 3 2 3 2" xfId="41197"/>
    <cellStyle name="Normal 5 2 3 3 3 2 4" xfId="41198"/>
    <cellStyle name="Normal 5 2 3 3 3 2 4 2" xfId="41199"/>
    <cellStyle name="Normal 5 2 3 3 3 2 4 2 2" xfId="41200"/>
    <cellStyle name="Normal 5 2 3 3 3 2 4 3" xfId="41201"/>
    <cellStyle name="Normal 5 2 3 3 3 2 5" xfId="41202"/>
    <cellStyle name="Normal 5 2 3 3 3 3" xfId="41203"/>
    <cellStyle name="Normal 5 2 3 3 3 3 2" xfId="41204"/>
    <cellStyle name="Normal 5 2 3 3 3 3 2 2" xfId="41205"/>
    <cellStyle name="Normal 5 2 3 3 3 3 3" xfId="41206"/>
    <cellStyle name="Normal 5 2 3 3 3 3 3 2" xfId="41207"/>
    <cellStyle name="Normal 5 2 3 3 3 3 3 2 2" xfId="41208"/>
    <cellStyle name="Normal 5 2 3 3 3 3 3 3" xfId="41209"/>
    <cellStyle name="Normal 5 2 3 3 3 3 4" xfId="41210"/>
    <cellStyle name="Normal 5 2 3 3 3 4" xfId="41211"/>
    <cellStyle name="Normal 5 2 3 3 3 4 2" xfId="41212"/>
    <cellStyle name="Normal 5 2 3 3 3 4 2 2" xfId="41213"/>
    <cellStyle name="Normal 5 2 3 3 3 4 3" xfId="41214"/>
    <cellStyle name="Normal 5 2 3 3 3 4 3 2" xfId="41215"/>
    <cellStyle name="Normal 5 2 3 3 3 4 3 2 2" xfId="41216"/>
    <cellStyle name="Normal 5 2 3 3 3 4 3 3" xfId="41217"/>
    <cellStyle name="Normal 5 2 3 3 3 4 4" xfId="41218"/>
    <cellStyle name="Normal 5 2 3 3 3 5" xfId="41219"/>
    <cellStyle name="Normal 5 2 3 3 3 5 2" xfId="41220"/>
    <cellStyle name="Normal 5 2 3 3 3 6" xfId="41221"/>
    <cellStyle name="Normal 5 2 3 3 3 6 2" xfId="41222"/>
    <cellStyle name="Normal 5 2 3 3 3 6 2 2" xfId="41223"/>
    <cellStyle name="Normal 5 2 3 3 3 6 3" xfId="41224"/>
    <cellStyle name="Normal 5 2 3 3 3 7" xfId="41225"/>
    <cellStyle name="Normal 5 2 3 3 3 7 2" xfId="41226"/>
    <cellStyle name="Normal 5 2 3 3 3 8" xfId="41227"/>
    <cellStyle name="Normal 5 2 3 3 4" xfId="41228"/>
    <cellStyle name="Normal 5 2 3 3 4 2" xfId="41229"/>
    <cellStyle name="Normal 5 2 3 3 4 2 2" xfId="41230"/>
    <cellStyle name="Normal 5 2 3 3 4 2 2 2" xfId="41231"/>
    <cellStyle name="Normal 5 2 3 3 4 2 3" xfId="41232"/>
    <cellStyle name="Normal 5 2 3 3 4 2 3 2" xfId="41233"/>
    <cellStyle name="Normal 5 2 3 3 4 2 3 2 2" xfId="41234"/>
    <cellStyle name="Normal 5 2 3 3 4 2 3 3" xfId="41235"/>
    <cellStyle name="Normal 5 2 3 3 4 2 4" xfId="41236"/>
    <cellStyle name="Normal 5 2 3 3 4 3" xfId="41237"/>
    <cellStyle name="Normal 5 2 3 3 4 3 2" xfId="41238"/>
    <cellStyle name="Normal 5 2 3 3 4 4" xfId="41239"/>
    <cellStyle name="Normal 5 2 3 3 4 4 2" xfId="41240"/>
    <cellStyle name="Normal 5 2 3 3 4 4 2 2" xfId="41241"/>
    <cellStyle name="Normal 5 2 3 3 4 4 3" xfId="41242"/>
    <cellStyle name="Normal 5 2 3 3 4 5" xfId="41243"/>
    <cellStyle name="Normal 5 2 3 3 5" xfId="41244"/>
    <cellStyle name="Normal 5 2 3 3 5 2" xfId="41245"/>
    <cellStyle name="Normal 5 2 3 3 5 2 2" xfId="41246"/>
    <cellStyle name="Normal 5 2 3 3 5 3" xfId="41247"/>
    <cellStyle name="Normal 5 2 3 3 5 3 2" xfId="41248"/>
    <cellStyle name="Normal 5 2 3 3 5 3 2 2" xfId="41249"/>
    <cellStyle name="Normal 5 2 3 3 5 3 3" xfId="41250"/>
    <cellStyle name="Normal 5 2 3 3 5 4" xfId="41251"/>
    <cellStyle name="Normal 5 2 3 3 6" xfId="41252"/>
    <cellStyle name="Normal 5 2 3 3 6 2" xfId="41253"/>
    <cellStyle name="Normal 5 2 3 3 6 2 2" xfId="41254"/>
    <cellStyle name="Normal 5 2 3 3 6 3" xfId="41255"/>
    <cellStyle name="Normal 5 2 3 3 6 3 2" xfId="41256"/>
    <cellStyle name="Normal 5 2 3 3 6 3 2 2" xfId="41257"/>
    <cellStyle name="Normal 5 2 3 3 6 3 3" xfId="41258"/>
    <cellStyle name="Normal 5 2 3 3 6 4" xfId="41259"/>
    <cellStyle name="Normal 5 2 3 3 7" xfId="41260"/>
    <cellStyle name="Normal 5 2 3 3 7 2" xfId="41261"/>
    <cellStyle name="Normal 5 2 3 3 8" xfId="41262"/>
    <cellStyle name="Normal 5 2 3 3 8 2" xfId="41263"/>
    <cellStyle name="Normal 5 2 3 3 8 2 2" xfId="41264"/>
    <cellStyle name="Normal 5 2 3 3 8 3" xfId="41265"/>
    <cellStyle name="Normal 5 2 3 3 9" xfId="41266"/>
    <cellStyle name="Normal 5 2 3 3 9 2" xfId="41267"/>
    <cellStyle name="Normal 5 2 3 4" xfId="41268"/>
    <cellStyle name="Normal 5 2 3 4 10" xfId="41269"/>
    <cellStyle name="Normal 5 2 3 4 11" xfId="41270"/>
    <cellStyle name="Normal 5 2 3 4 2" xfId="41271"/>
    <cellStyle name="Normal 5 2 3 4 2 10" xfId="41272"/>
    <cellStyle name="Normal 5 2 3 4 2 2" xfId="41273"/>
    <cellStyle name="Normal 5 2 3 4 2 2 2" xfId="41274"/>
    <cellStyle name="Normal 5 2 3 4 2 2 2 2" xfId="41275"/>
    <cellStyle name="Normal 5 2 3 4 2 2 2 2 2" xfId="41276"/>
    <cellStyle name="Normal 5 2 3 4 2 2 2 2 2 2" xfId="41277"/>
    <cellStyle name="Normal 5 2 3 4 2 2 2 2 3" xfId="41278"/>
    <cellStyle name="Normal 5 2 3 4 2 2 2 2 3 2" xfId="41279"/>
    <cellStyle name="Normal 5 2 3 4 2 2 2 2 3 2 2" xfId="41280"/>
    <cellStyle name="Normal 5 2 3 4 2 2 2 2 3 3" xfId="41281"/>
    <cellStyle name="Normal 5 2 3 4 2 2 2 2 4" xfId="41282"/>
    <cellStyle name="Normal 5 2 3 4 2 2 2 3" xfId="41283"/>
    <cellStyle name="Normal 5 2 3 4 2 2 2 3 2" xfId="41284"/>
    <cellStyle name="Normal 5 2 3 4 2 2 2 4" xfId="41285"/>
    <cellStyle name="Normal 5 2 3 4 2 2 2 4 2" xfId="41286"/>
    <cellStyle name="Normal 5 2 3 4 2 2 2 4 2 2" xfId="41287"/>
    <cellStyle name="Normal 5 2 3 4 2 2 2 4 3" xfId="41288"/>
    <cellStyle name="Normal 5 2 3 4 2 2 2 5" xfId="41289"/>
    <cellStyle name="Normal 5 2 3 4 2 2 3" xfId="41290"/>
    <cellStyle name="Normal 5 2 3 4 2 2 3 2" xfId="41291"/>
    <cellStyle name="Normal 5 2 3 4 2 2 3 2 2" xfId="41292"/>
    <cellStyle name="Normal 5 2 3 4 2 2 3 3" xfId="41293"/>
    <cellStyle name="Normal 5 2 3 4 2 2 3 3 2" xfId="41294"/>
    <cellStyle name="Normal 5 2 3 4 2 2 3 3 2 2" xfId="41295"/>
    <cellStyle name="Normal 5 2 3 4 2 2 3 3 3" xfId="41296"/>
    <cellStyle name="Normal 5 2 3 4 2 2 3 4" xfId="41297"/>
    <cellStyle name="Normal 5 2 3 4 2 2 4" xfId="41298"/>
    <cellStyle name="Normal 5 2 3 4 2 2 4 2" xfId="41299"/>
    <cellStyle name="Normal 5 2 3 4 2 2 4 2 2" xfId="41300"/>
    <cellStyle name="Normal 5 2 3 4 2 2 4 3" xfId="41301"/>
    <cellStyle name="Normal 5 2 3 4 2 2 4 3 2" xfId="41302"/>
    <cellStyle name="Normal 5 2 3 4 2 2 4 3 2 2" xfId="41303"/>
    <cellStyle name="Normal 5 2 3 4 2 2 4 3 3" xfId="41304"/>
    <cellStyle name="Normal 5 2 3 4 2 2 4 4" xfId="41305"/>
    <cellStyle name="Normal 5 2 3 4 2 2 5" xfId="41306"/>
    <cellStyle name="Normal 5 2 3 4 2 2 5 2" xfId="41307"/>
    <cellStyle name="Normal 5 2 3 4 2 2 6" xfId="41308"/>
    <cellStyle name="Normal 5 2 3 4 2 2 6 2" xfId="41309"/>
    <cellStyle name="Normal 5 2 3 4 2 2 6 2 2" xfId="41310"/>
    <cellStyle name="Normal 5 2 3 4 2 2 6 3" xfId="41311"/>
    <cellStyle name="Normal 5 2 3 4 2 2 7" xfId="41312"/>
    <cellStyle name="Normal 5 2 3 4 2 2 7 2" xfId="41313"/>
    <cellStyle name="Normal 5 2 3 4 2 2 8" xfId="41314"/>
    <cellStyle name="Normal 5 2 3 4 2 3" xfId="41315"/>
    <cellStyle name="Normal 5 2 3 4 2 3 2" xfId="41316"/>
    <cellStyle name="Normal 5 2 3 4 2 3 2 2" xfId="41317"/>
    <cellStyle name="Normal 5 2 3 4 2 3 2 2 2" xfId="41318"/>
    <cellStyle name="Normal 5 2 3 4 2 3 2 3" xfId="41319"/>
    <cellStyle name="Normal 5 2 3 4 2 3 2 3 2" xfId="41320"/>
    <cellStyle name="Normal 5 2 3 4 2 3 2 3 2 2" xfId="41321"/>
    <cellStyle name="Normal 5 2 3 4 2 3 2 3 3" xfId="41322"/>
    <cellStyle name="Normal 5 2 3 4 2 3 2 4" xfId="41323"/>
    <cellStyle name="Normal 5 2 3 4 2 3 3" xfId="41324"/>
    <cellStyle name="Normal 5 2 3 4 2 3 3 2" xfId="41325"/>
    <cellStyle name="Normal 5 2 3 4 2 3 4" xfId="41326"/>
    <cellStyle name="Normal 5 2 3 4 2 3 4 2" xfId="41327"/>
    <cellStyle name="Normal 5 2 3 4 2 3 4 2 2" xfId="41328"/>
    <cellStyle name="Normal 5 2 3 4 2 3 4 3" xfId="41329"/>
    <cellStyle name="Normal 5 2 3 4 2 3 5" xfId="41330"/>
    <cellStyle name="Normal 5 2 3 4 2 4" xfId="41331"/>
    <cellStyle name="Normal 5 2 3 4 2 4 2" xfId="41332"/>
    <cellStyle name="Normal 5 2 3 4 2 4 2 2" xfId="41333"/>
    <cellStyle name="Normal 5 2 3 4 2 4 3" xfId="41334"/>
    <cellStyle name="Normal 5 2 3 4 2 4 3 2" xfId="41335"/>
    <cellStyle name="Normal 5 2 3 4 2 4 3 2 2" xfId="41336"/>
    <cellStyle name="Normal 5 2 3 4 2 4 3 3" xfId="41337"/>
    <cellStyle name="Normal 5 2 3 4 2 4 4" xfId="41338"/>
    <cellStyle name="Normal 5 2 3 4 2 5" xfId="41339"/>
    <cellStyle name="Normal 5 2 3 4 2 5 2" xfId="41340"/>
    <cellStyle name="Normal 5 2 3 4 2 5 2 2" xfId="41341"/>
    <cellStyle name="Normal 5 2 3 4 2 5 3" xfId="41342"/>
    <cellStyle name="Normal 5 2 3 4 2 5 3 2" xfId="41343"/>
    <cellStyle name="Normal 5 2 3 4 2 5 3 2 2" xfId="41344"/>
    <cellStyle name="Normal 5 2 3 4 2 5 3 3" xfId="41345"/>
    <cellStyle name="Normal 5 2 3 4 2 5 4" xfId="41346"/>
    <cellStyle name="Normal 5 2 3 4 2 6" xfId="41347"/>
    <cellStyle name="Normal 5 2 3 4 2 6 2" xfId="41348"/>
    <cellStyle name="Normal 5 2 3 4 2 7" xfId="41349"/>
    <cellStyle name="Normal 5 2 3 4 2 7 2" xfId="41350"/>
    <cellStyle name="Normal 5 2 3 4 2 7 2 2" xfId="41351"/>
    <cellStyle name="Normal 5 2 3 4 2 7 3" xfId="41352"/>
    <cellStyle name="Normal 5 2 3 4 2 8" xfId="41353"/>
    <cellStyle name="Normal 5 2 3 4 2 8 2" xfId="41354"/>
    <cellStyle name="Normal 5 2 3 4 2 9" xfId="41355"/>
    <cellStyle name="Normal 5 2 3 4 3" xfId="41356"/>
    <cellStyle name="Normal 5 2 3 4 3 2" xfId="41357"/>
    <cellStyle name="Normal 5 2 3 4 3 2 2" xfId="41358"/>
    <cellStyle name="Normal 5 2 3 4 3 2 2 2" xfId="41359"/>
    <cellStyle name="Normal 5 2 3 4 3 2 2 2 2" xfId="41360"/>
    <cellStyle name="Normal 5 2 3 4 3 2 2 3" xfId="41361"/>
    <cellStyle name="Normal 5 2 3 4 3 2 2 3 2" xfId="41362"/>
    <cellStyle name="Normal 5 2 3 4 3 2 2 3 2 2" xfId="41363"/>
    <cellStyle name="Normal 5 2 3 4 3 2 2 3 3" xfId="41364"/>
    <cellStyle name="Normal 5 2 3 4 3 2 2 4" xfId="41365"/>
    <cellStyle name="Normal 5 2 3 4 3 2 3" xfId="41366"/>
    <cellStyle name="Normal 5 2 3 4 3 2 3 2" xfId="41367"/>
    <cellStyle name="Normal 5 2 3 4 3 2 4" xfId="41368"/>
    <cellStyle name="Normal 5 2 3 4 3 2 4 2" xfId="41369"/>
    <cellStyle name="Normal 5 2 3 4 3 2 4 2 2" xfId="41370"/>
    <cellStyle name="Normal 5 2 3 4 3 2 4 3" xfId="41371"/>
    <cellStyle name="Normal 5 2 3 4 3 2 5" xfId="41372"/>
    <cellStyle name="Normal 5 2 3 4 3 3" xfId="41373"/>
    <cellStyle name="Normal 5 2 3 4 3 3 2" xfId="41374"/>
    <cellStyle name="Normal 5 2 3 4 3 3 2 2" xfId="41375"/>
    <cellStyle name="Normal 5 2 3 4 3 3 3" xfId="41376"/>
    <cellStyle name="Normal 5 2 3 4 3 3 3 2" xfId="41377"/>
    <cellStyle name="Normal 5 2 3 4 3 3 3 2 2" xfId="41378"/>
    <cellStyle name="Normal 5 2 3 4 3 3 3 3" xfId="41379"/>
    <cellStyle name="Normal 5 2 3 4 3 3 4" xfId="41380"/>
    <cellStyle name="Normal 5 2 3 4 3 4" xfId="41381"/>
    <cellStyle name="Normal 5 2 3 4 3 4 2" xfId="41382"/>
    <cellStyle name="Normal 5 2 3 4 3 4 2 2" xfId="41383"/>
    <cellStyle name="Normal 5 2 3 4 3 4 3" xfId="41384"/>
    <cellStyle name="Normal 5 2 3 4 3 4 3 2" xfId="41385"/>
    <cellStyle name="Normal 5 2 3 4 3 4 3 2 2" xfId="41386"/>
    <cellStyle name="Normal 5 2 3 4 3 4 3 3" xfId="41387"/>
    <cellStyle name="Normal 5 2 3 4 3 4 4" xfId="41388"/>
    <cellStyle name="Normal 5 2 3 4 3 5" xfId="41389"/>
    <cellStyle name="Normal 5 2 3 4 3 5 2" xfId="41390"/>
    <cellStyle name="Normal 5 2 3 4 3 6" xfId="41391"/>
    <cellStyle name="Normal 5 2 3 4 3 6 2" xfId="41392"/>
    <cellStyle name="Normal 5 2 3 4 3 6 2 2" xfId="41393"/>
    <cellStyle name="Normal 5 2 3 4 3 6 3" xfId="41394"/>
    <cellStyle name="Normal 5 2 3 4 3 7" xfId="41395"/>
    <cellStyle name="Normal 5 2 3 4 3 7 2" xfId="41396"/>
    <cellStyle name="Normal 5 2 3 4 3 8" xfId="41397"/>
    <cellStyle name="Normal 5 2 3 4 4" xfId="41398"/>
    <cellStyle name="Normal 5 2 3 4 4 2" xfId="41399"/>
    <cellStyle name="Normal 5 2 3 4 4 2 2" xfId="41400"/>
    <cellStyle name="Normal 5 2 3 4 4 2 2 2" xfId="41401"/>
    <cellStyle name="Normal 5 2 3 4 4 2 3" xfId="41402"/>
    <cellStyle name="Normal 5 2 3 4 4 2 3 2" xfId="41403"/>
    <cellStyle name="Normal 5 2 3 4 4 2 3 2 2" xfId="41404"/>
    <cellStyle name="Normal 5 2 3 4 4 2 3 3" xfId="41405"/>
    <cellStyle name="Normal 5 2 3 4 4 2 4" xfId="41406"/>
    <cellStyle name="Normal 5 2 3 4 4 3" xfId="41407"/>
    <cellStyle name="Normal 5 2 3 4 4 3 2" xfId="41408"/>
    <cellStyle name="Normal 5 2 3 4 4 4" xfId="41409"/>
    <cellStyle name="Normal 5 2 3 4 4 4 2" xfId="41410"/>
    <cellStyle name="Normal 5 2 3 4 4 4 2 2" xfId="41411"/>
    <cellStyle name="Normal 5 2 3 4 4 4 3" xfId="41412"/>
    <cellStyle name="Normal 5 2 3 4 4 5" xfId="41413"/>
    <cellStyle name="Normal 5 2 3 4 5" xfId="41414"/>
    <cellStyle name="Normal 5 2 3 4 5 2" xfId="41415"/>
    <cellStyle name="Normal 5 2 3 4 5 2 2" xfId="41416"/>
    <cellStyle name="Normal 5 2 3 4 5 3" xfId="41417"/>
    <cellStyle name="Normal 5 2 3 4 5 3 2" xfId="41418"/>
    <cellStyle name="Normal 5 2 3 4 5 3 2 2" xfId="41419"/>
    <cellStyle name="Normal 5 2 3 4 5 3 3" xfId="41420"/>
    <cellStyle name="Normal 5 2 3 4 5 4" xfId="41421"/>
    <cellStyle name="Normal 5 2 3 4 6" xfId="41422"/>
    <cellStyle name="Normal 5 2 3 4 6 2" xfId="41423"/>
    <cellStyle name="Normal 5 2 3 4 6 2 2" xfId="41424"/>
    <cellStyle name="Normal 5 2 3 4 6 3" xfId="41425"/>
    <cellStyle name="Normal 5 2 3 4 6 3 2" xfId="41426"/>
    <cellStyle name="Normal 5 2 3 4 6 3 2 2" xfId="41427"/>
    <cellStyle name="Normal 5 2 3 4 6 3 3" xfId="41428"/>
    <cellStyle name="Normal 5 2 3 4 6 4" xfId="41429"/>
    <cellStyle name="Normal 5 2 3 4 7" xfId="41430"/>
    <cellStyle name="Normal 5 2 3 4 7 2" xfId="41431"/>
    <cellStyle name="Normal 5 2 3 4 8" xfId="41432"/>
    <cellStyle name="Normal 5 2 3 4 8 2" xfId="41433"/>
    <cellStyle name="Normal 5 2 3 4 8 2 2" xfId="41434"/>
    <cellStyle name="Normal 5 2 3 4 8 3" xfId="41435"/>
    <cellStyle name="Normal 5 2 3 4 9" xfId="41436"/>
    <cellStyle name="Normal 5 2 3 4 9 2" xfId="41437"/>
    <cellStyle name="Normal 5 2 3 5" xfId="41438"/>
    <cellStyle name="Normal 5 2 3 5 10" xfId="41439"/>
    <cellStyle name="Normal 5 2 3 5 11" xfId="41440"/>
    <cellStyle name="Normal 5 2 3 5 2" xfId="41441"/>
    <cellStyle name="Normal 5 2 3 5 2 2" xfId="41442"/>
    <cellStyle name="Normal 5 2 3 5 2 2 2" xfId="41443"/>
    <cellStyle name="Normal 5 2 3 5 2 2 2 2" xfId="41444"/>
    <cellStyle name="Normal 5 2 3 5 2 2 2 2 2" xfId="41445"/>
    <cellStyle name="Normal 5 2 3 5 2 2 2 2 2 2" xfId="41446"/>
    <cellStyle name="Normal 5 2 3 5 2 2 2 2 3" xfId="41447"/>
    <cellStyle name="Normal 5 2 3 5 2 2 2 2 3 2" xfId="41448"/>
    <cellStyle name="Normal 5 2 3 5 2 2 2 2 3 2 2" xfId="41449"/>
    <cellStyle name="Normal 5 2 3 5 2 2 2 2 3 3" xfId="41450"/>
    <cellStyle name="Normal 5 2 3 5 2 2 2 2 4" xfId="41451"/>
    <cellStyle name="Normal 5 2 3 5 2 2 2 3" xfId="41452"/>
    <cellStyle name="Normal 5 2 3 5 2 2 2 3 2" xfId="41453"/>
    <cellStyle name="Normal 5 2 3 5 2 2 2 4" xfId="41454"/>
    <cellStyle name="Normal 5 2 3 5 2 2 2 4 2" xfId="41455"/>
    <cellStyle name="Normal 5 2 3 5 2 2 2 4 2 2" xfId="41456"/>
    <cellStyle name="Normal 5 2 3 5 2 2 2 4 3" xfId="41457"/>
    <cellStyle name="Normal 5 2 3 5 2 2 2 5" xfId="41458"/>
    <cellStyle name="Normal 5 2 3 5 2 2 3" xfId="41459"/>
    <cellStyle name="Normal 5 2 3 5 2 2 3 2" xfId="41460"/>
    <cellStyle name="Normal 5 2 3 5 2 2 3 2 2" xfId="41461"/>
    <cellStyle name="Normal 5 2 3 5 2 2 3 3" xfId="41462"/>
    <cellStyle name="Normal 5 2 3 5 2 2 3 3 2" xfId="41463"/>
    <cellStyle name="Normal 5 2 3 5 2 2 3 3 2 2" xfId="41464"/>
    <cellStyle name="Normal 5 2 3 5 2 2 3 3 3" xfId="41465"/>
    <cellStyle name="Normal 5 2 3 5 2 2 3 4" xfId="41466"/>
    <cellStyle name="Normal 5 2 3 5 2 2 4" xfId="41467"/>
    <cellStyle name="Normal 5 2 3 5 2 2 4 2" xfId="41468"/>
    <cellStyle name="Normal 5 2 3 5 2 2 4 2 2" xfId="41469"/>
    <cellStyle name="Normal 5 2 3 5 2 2 4 3" xfId="41470"/>
    <cellStyle name="Normal 5 2 3 5 2 2 4 3 2" xfId="41471"/>
    <cellStyle name="Normal 5 2 3 5 2 2 4 3 2 2" xfId="41472"/>
    <cellStyle name="Normal 5 2 3 5 2 2 4 3 3" xfId="41473"/>
    <cellStyle name="Normal 5 2 3 5 2 2 4 4" xfId="41474"/>
    <cellStyle name="Normal 5 2 3 5 2 2 5" xfId="41475"/>
    <cellStyle name="Normal 5 2 3 5 2 2 5 2" xfId="41476"/>
    <cellStyle name="Normal 5 2 3 5 2 2 6" xfId="41477"/>
    <cellStyle name="Normal 5 2 3 5 2 2 6 2" xfId="41478"/>
    <cellStyle name="Normal 5 2 3 5 2 2 6 2 2" xfId="41479"/>
    <cellStyle name="Normal 5 2 3 5 2 2 6 3" xfId="41480"/>
    <cellStyle name="Normal 5 2 3 5 2 2 7" xfId="41481"/>
    <cellStyle name="Normal 5 2 3 5 2 2 7 2" xfId="41482"/>
    <cellStyle name="Normal 5 2 3 5 2 2 8" xfId="41483"/>
    <cellStyle name="Normal 5 2 3 5 2 3" xfId="41484"/>
    <cellStyle name="Normal 5 2 3 5 2 3 2" xfId="41485"/>
    <cellStyle name="Normal 5 2 3 5 2 3 2 2" xfId="41486"/>
    <cellStyle name="Normal 5 2 3 5 2 3 2 2 2" xfId="41487"/>
    <cellStyle name="Normal 5 2 3 5 2 3 2 3" xfId="41488"/>
    <cellStyle name="Normal 5 2 3 5 2 3 2 3 2" xfId="41489"/>
    <cellStyle name="Normal 5 2 3 5 2 3 2 3 2 2" xfId="41490"/>
    <cellStyle name="Normal 5 2 3 5 2 3 2 3 3" xfId="41491"/>
    <cellStyle name="Normal 5 2 3 5 2 3 2 4" xfId="41492"/>
    <cellStyle name="Normal 5 2 3 5 2 3 3" xfId="41493"/>
    <cellStyle name="Normal 5 2 3 5 2 3 3 2" xfId="41494"/>
    <cellStyle name="Normal 5 2 3 5 2 3 4" xfId="41495"/>
    <cellStyle name="Normal 5 2 3 5 2 3 4 2" xfId="41496"/>
    <cellStyle name="Normal 5 2 3 5 2 3 4 2 2" xfId="41497"/>
    <cellStyle name="Normal 5 2 3 5 2 3 4 3" xfId="41498"/>
    <cellStyle name="Normal 5 2 3 5 2 3 5" xfId="41499"/>
    <cellStyle name="Normal 5 2 3 5 2 4" xfId="41500"/>
    <cellStyle name="Normal 5 2 3 5 2 4 2" xfId="41501"/>
    <cellStyle name="Normal 5 2 3 5 2 4 2 2" xfId="41502"/>
    <cellStyle name="Normal 5 2 3 5 2 4 3" xfId="41503"/>
    <cellStyle name="Normal 5 2 3 5 2 4 3 2" xfId="41504"/>
    <cellStyle name="Normal 5 2 3 5 2 4 3 2 2" xfId="41505"/>
    <cellStyle name="Normal 5 2 3 5 2 4 3 3" xfId="41506"/>
    <cellStyle name="Normal 5 2 3 5 2 4 4" xfId="41507"/>
    <cellStyle name="Normal 5 2 3 5 2 5" xfId="41508"/>
    <cellStyle name="Normal 5 2 3 5 2 5 2" xfId="41509"/>
    <cellStyle name="Normal 5 2 3 5 2 5 2 2" xfId="41510"/>
    <cellStyle name="Normal 5 2 3 5 2 5 3" xfId="41511"/>
    <cellStyle name="Normal 5 2 3 5 2 5 3 2" xfId="41512"/>
    <cellStyle name="Normal 5 2 3 5 2 5 3 2 2" xfId="41513"/>
    <cellStyle name="Normal 5 2 3 5 2 5 3 3" xfId="41514"/>
    <cellStyle name="Normal 5 2 3 5 2 5 4" xfId="41515"/>
    <cellStyle name="Normal 5 2 3 5 2 6" xfId="41516"/>
    <cellStyle name="Normal 5 2 3 5 2 6 2" xfId="41517"/>
    <cellStyle name="Normal 5 2 3 5 2 7" xfId="41518"/>
    <cellStyle name="Normal 5 2 3 5 2 7 2" xfId="41519"/>
    <cellStyle name="Normal 5 2 3 5 2 7 2 2" xfId="41520"/>
    <cellStyle name="Normal 5 2 3 5 2 7 3" xfId="41521"/>
    <cellStyle name="Normal 5 2 3 5 2 8" xfId="41522"/>
    <cellStyle name="Normal 5 2 3 5 2 8 2" xfId="41523"/>
    <cellStyle name="Normal 5 2 3 5 2 9" xfId="41524"/>
    <cellStyle name="Normal 5 2 3 5 3" xfId="41525"/>
    <cellStyle name="Normal 5 2 3 5 3 2" xfId="41526"/>
    <cellStyle name="Normal 5 2 3 5 3 2 2" xfId="41527"/>
    <cellStyle name="Normal 5 2 3 5 3 2 2 2" xfId="41528"/>
    <cellStyle name="Normal 5 2 3 5 3 2 2 2 2" xfId="41529"/>
    <cellStyle name="Normal 5 2 3 5 3 2 2 3" xfId="41530"/>
    <cellStyle name="Normal 5 2 3 5 3 2 2 3 2" xfId="41531"/>
    <cellStyle name="Normal 5 2 3 5 3 2 2 3 2 2" xfId="41532"/>
    <cellStyle name="Normal 5 2 3 5 3 2 2 3 3" xfId="41533"/>
    <cellStyle name="Normal 5 2 3 5 3 2 2 4" xfId="41534"/>
    <cellStyle name="Normal 5 2 3 5 3 2 3" xfId="41535"/>
    <cellStyle name="Normal 5 2 3 5 3 2 3 2" xfId="41536"/>
    <cellStyle name="Normal 5 2 3 5 3 2 4" xfId="41537"/>
    <cellStyle name="Normal 5 2 3 5 3 2 4 2" xfId="41538"/>
    <cellStyle name="Normal 5 2 3 5 3 2 4 2 2" xfId="41539"/>
    <cellStyle name="Normal 5 2 3 5 3 2 4 3" xfId="41540"/>
    <cellStyle name="Normal 5 2 3 5 3 2 5" xfId="41541"/>
    <cellStyle name="Normal 5 2 3 5 3 3" xfId="41542"/>
    <cellStyle name="Normal 5 2 3 5 3 3 2" xfId="41543"/>
    <cellStyle name="Normal 5 2 3 5 3 3 2 2" xfId="41544"/>
    <cellStyle name="Normal 5 2 3 5 3 3 3" xfId="41545"/>
    <cellStyle name="Normal 5 2 3 5 3 3 3 2" xfId="41546"/>
    <cellStyle name="Normal 5 2 3 5 3 3 3 2 2" xfId="41547"/>
    <cellStyle name="Normal 5 2 3 5 3 3 3 3" xfId="41548"/>
    <cellStyle name="Normal 5 2 3 5 3 3 4" xfId="41549"/>
    <cellStyle name="Normal 5 2 3 5 3 4" xfId="41550"/>
    <cellStyle name="Normal 5 2 3 5 3 4 2" xfId="41551"/>
    <cellStyle name="Normal 5 2 3 5 3 4 2 2" xfId="41552"/>
    <cellStyle name="Normal 5 2 3 5 3 4 3" xfId="41553"/>
    <cellStyle name="Normal 5 2 3 5 3 4 3 2" xfId="41554"/>
    <cellStyle name="Normal 5 2 3 5 3 4 3 2 2" xfId="41555"/>
    <cellStyle name="Normal 5 2 3 5 3 4 3 3" xfId="41556"/>
    <cellStyle name="Normal 5 2 3 5 3 4 4" xfId="41557"/>
    <cellStyle name="Normal 5 2 3 5 3 5" xfId="41558"/>
    <cellStyle name="Normal 5 2 3 5 3 5 2" xfId="41559"/>
    <cellStyle name="Normal 5 2 3 5 3 6" xfId="41560"/>
    <cellStyle name="Normal 5 2 3 5 3 6 2" xfId="41561"/>
    <cellStyle name="Normal 5 2 3 5 3 6 2 2" xfId="41562"/>
    <cellStyle name="Normal 5 2 3 5 3 6 3" xfId="41563"/>
    <cellStyle name="Normal 5 2 3 5 3 7" xfId="41564"/>
    <cellStyle name="Normal 5 2 3 5 3 7 2" xfId="41565"/>
    <cellStyle name="Normal 5 2 3 5 3 8" xfId="41566"/>
    <cellStyle name="Normal 5 2 3 5 4" xfId="41567"/>
    <cellStyle name="Normal 5 2 3 5 4 2" xfId="41568"/>
    <cellStyle name="Normal 5 2 3 5 4 2 2" xfId="41569"/>
    <cellStyle name="Normal 5 2 3 5 4 2 2 2" xfId="41570"/>
    <cellStyle name="Normal 5 2 3 5 4 2 3" xfId="41571"/>
    <cellStyle name="Normal 5 2 3 5 4 2 3 2" xfId="41572"/>
    <cellStyle name="Normal 5 2 3 5 4 2 3 2 2" xfId="41573"/>
    <cellStyle name="Normal 5 2 3 5 4 2 3 3" xfId="41574"/>
    <cellStyle name="Normal 5 2 3 5 4 2 4" xfId="41575"/>
    <cellStyle name="Normal 5 2 3 5 4 3" xfId="41576"/>
    <cellStyle name="Normal 5 2 3 5 4 3 2" xfId="41577"/>
    <cellStyle name="Normal 5 2 3 5 4 4" xfId="41578"/>
    <cellStyle name="Normal 5 2 3 5 4 4 2" xfId="41579"/>
    <cellStyle name="Normal 5 2 3 5 4 4 2 2" xfId="41580"/>
    <cellStyle name="Normal 5 2 3 5 4 4 3" xfId="41581"/>
    <cellStyle name="Normal 5 2 3 5 4 5" xfId="41582"/>
    <cellStyle name="Normal 5 2 3 5 5" xfId="41583"/>
    <cellStyle name="Normal 5 2 3 5 5 2" xfId="41584"/>
    <cellStyle name="Normal 5 2 3 5 5 2 2" xfId="41585"/>
    <cellStyle name="Normal 5 2 3 5 5 3" xfId="41586"/>
    <cellStyle name="Normal 5 2 3 5 5 3 2" xfId="41587"/>
    <cellStyle name="Normal 5 2 3 5 5 3 2 2" xfId="41588"/>
    <cellStyle name="Normal 5 2 3 5 5 3 3" xfId="41589"/>
    <cellStyle name="Normal 5 2 3 5 5 4" xfId="41590"/>
    <cellStyle name="Normal 5 2 3 5 6" xfId="41591"/>
    <cellStyle name="Normal 5 2 3 5 6 2" xfId="41592"/>
    <cellStyle name="Normal 5 2 3 5 6 2 2" xfId="41593"/>
    <cellStyle name="Normal 5 2 3 5 6 3" xfId="41594"/>
    <cellStyle name="Normal 5 2 3 5 6 3 2" xfId="41595"/>
    <cellStyle name="Normal 5 2 3 5 6 3 2 2" xfId="41596"/>
    <cellStyle name="Normal 5 2 3 5 6 3 3" xfId="41597"/>
    <cellStyle name="Normal 5 2 3 5 6 4" xfId="41598"/>
    <cellStyle name="Normal 5 2 3 5 7" xfId="41599"/>
    <cellStyle name="Normal 5 2 3 5 7 2" xfId="41600"/>
    <cellStyle name="Normal 5 2 3 5 8" xfId="41601"/>
    <cellStyle name="Normal 5 2 3 5 8 2" xfId="41602"/>
    <cellStyle name="Normal 5 2 3 5 8 2 2" xfId="41603"/>
    <cellStyle name="Normal 5 2 3 5 8 3" xfId="41604"/>
    <cellStyle name="Normal 5 2 3 5 9" xfId="41605"/>
    <cellStyle name="Normal 5 2 3 5 9 2" xfId="41606"/>
    <cellStyle name="Normal 5 2 3 6" xfId="41607"/>
    <cellStyle name="Normal 5 2 3 6 2" xfId="41608"/>
    <cellStyle name="Normal 5 2 3 6 2 2" xfId="41609"/>
    <cellStyle name="Normal 5 2 3 6 2 2 2" xfId="41610"/>
    <cellStyle name="Normal 5 2 3 6 2 2 2 2" xfId="41611"/>
    <cellStyle name="Normal 5 2 3 6 2 2 2 2 2" xfId="41612"/>
    <cellStyle name="Normal 5 2 3 6 2 2 2 3" xfId="41613"/>
    <cellStyle name="Normal 5 2 3 6 2 2 2 3 2" xfId="41614"/>
    <cellStyle name="Normal 5 2 3 6 2 2 2 3 2 2" xfId="41615"/>
    <cellStyle name="Normal 5 2 3 6 2 2 2 3 3" xfId="41616"/>
    <cellStyle name="Normal 5 2 3 6 2 2 2 4" xfId="41617"/>
    <cellStyle name="Normal 5 2 3 6 2 2 3" xfId="41618"/>
    <cellStyle name="Normal 5 2 3 6 2 2 3 2" xfId="41619"/>
    <cellStyle name="Normal 5 2 3 6 2 2 4" xfId="41620"/>
    <cellStyle name="Normal 5 2 3 6 2 2 4 2" xfId="41621"/>
    <cellStyle name="Normal 5 2 3 6 2 2 4 2 2" xfId="41622"/>
    <cellStyle name="Normal 5 2 3 6 2 2 4 3" xfId="41623"/>
    <cellStyle name="Normal 5 2 3 6 2 2 5" xfId="41624"/>
    <cellStyle name="Normal 5 2 3 6 2 3" xfId="41625"/>
    <cellStyle name="Normal 5 2 3 6 2 3 2" xfId="41626"/>
    <cellStyle name="Normal 5 2 3 6 2 3 2 2" xfId="41627"/>
    <cellStyle name="Normal 5 2 3 6 2 3 3" xfId="41628"/>
    <cellStyle name="Normal 5 2 3 6 2 3 3 2" xfId="41629"/>
    <cellStyle name="Normal 5 2 3 6 2 3 3 2 2" xfId="41630"/>
    <cellStyle name="Normal 5 2 3 6 2 3 3 3" xfId="41631"/>
    <cellStyle name="Normal 5 2 3 6 2 3 4" xfId="41632"/>
    <cellStyle name="Normal 5 2 3 6 2 4" xfId="41633"/>
    <cellStyle name="Normal 5 2 3 6 2 4 2" xfId="41634"/>
    <cellStyle name="Normal 5 2 3 6 2 4 2 2" xfId="41635"/>
    <cellStyle name="Normal 5 2 3 6 2 4 3" xfId="41636"/>
    <cellStyle name="Normal 5 2 3 6 2 4 3 2" xfId="41637"/>
    <cellStyle name="Normal 5 2 3 6 2 4 3 2 2" xfId="41638"/>
    <cellStyle name="Normal 5 2 3 6 2 4 3 3" xfId="41639"/>
    <cellStyle name="Normal 5 2 3 6 2 4 4" xfId="41640"/>
    <cellStyle name="Normal 5 2 3 6 2 5" xfId="41641"/>
    <cellStyle name="Normal 5 2 3 6 2 5 2" xfId="41642"/>
    <cellStyle name="Normal 5 2 3 6 2 6" xfId="41643"/>
    <cellStyle name="Normal 5 2 3 6 2 6 2" xfId="41644"/>
    <cellStyle name="Normal 5 2 3 6 2 6 2 2" xfId="41645"/>
    <cellStyle name="Normal 5 2 3 6 2 6 3" xfId="41646"/>
    <cellStyle name="Normal 5 2 3 6 2 7" xfId="41647"/>
    <cellStyle name="Normal 5 2 3 6 2 7 2" xfId="41648"/>
    <cellStyle name="Normal 5 2 3 6 2 8" xfId="41649"/>
    <cellStyle name="Normal 5 2 3 6 3" xfId="41650"/>
    <cellStyle name="Normal 5 2 3 6 3 2" xfId="41651"/>
    <cellStyle name="Normal 5 2 3 6 3 2 2" xfId="41652"/>
    <cellStyle name="Normal 5 2 3 6 3 2 2 2" xfId="41653"/>
    <cellStyle name="Normal 5 2 3 6 3 2 3" xfId="41654"/>
    <cellStyle name="Normal 5 2 3 6 3 2 3 2" xfId="41655"/>
    <cellStyle name="Normal 5 2 3 6 3 2 3 2 2" xfId="41656"/>
    <cellStyle name="Normal 5 2 3 6 3 2 3 3" xfId="41657"/>
    <cellStyle name="Normal 5 2 3 6 3 2 4" xfId="41658"/>
    <cellStyle name="Normal 5 2 3 6 3 3" xfId="41659"/>
    <cellStyle name="Normal 5 2 3 6 3 3 2" xfId="41660"/>
    <cellStyle name="Normal 5 2 3 6 3 4" xfId="41661"/>
    <cellStyle name="Normal 5 2 3 6 3 4 2" xfId="41662"/>
    <cellStyle name="Normal 5 2 3 6 3 4 2 2" xfId="41663"/>
    <cellStyle name="Normal 5 2 3 6 3 4 3" xfId="41664"/>
    <cellStyle name="Normal 5 2 3 6 3 5" xfId="41665"/>
    <cellStyle name="Normal 5 2 3 6 4" xfId="41666"/>
    <cellStyle name="Normal 5 2 3 6 4 2" xfId="41667"/>
    <cellStyle name="Normal 5 2 3 6 4 2 2" xfId="41668"/>
    <cellStyle name="Normal 5 2 3 6 4 3" xfId="41669"/>
    <cellStyle name="Normal 5 2 3 6 4 3 2" xfId="41670"/>
    <cellStyle name="Normal 5 2 3 6 4 3 2 2" xfId="41671"/>
    <cellStyle name="Normal 5 2 3 6 4 3 3" xfId="41672"/>
    <cellStyle name="Normal 5 2 3 6 4 4" xfId="41673"/>
    <cellStyle name="Normal 5 2 3 6 5" xfId="41674"/>
    <cellStyle name="Normal 5 2 3 6 5 2" xfId="41675"/>
    <cellStyle name="Normal 5 2 3 6 5 2 2" xfId="41676"/>
    <cellStyle name="Normal 5 2 3 6 5 3" xfId="41677"/>
    <cellStyle name="Normal 5 2 3 6 5 3 2" xfId="41678"/>
    <cellStyle name="Normal 5 2 3 6 5 3 2 2" xfId="41679"/>
    <cellStyle name="Normal 5 2 3 6 5 3 3" xfId="41680"/>
    <cellStyle name="Normal 5 2 3 6 5 4" xfId="41681"/>
    <cellStyle name="Normal 5 2 3 6 6" xfId="41682"/>
    <cellStyle name="Normal 5 2 3 6 6 2" xfId="41683"/>
    <cellStyle name="Normal 5 2 3 6 7" xfId="41684"/>
    <cellStyle name="Normal 5 2 3 6 7 2" xfId="41685"/>
    <cellStyle name="Normal 5 2 3 6 7 2 2" xfId="41686"/>
    <cellStyle name="Normal 5 2 3 6 7 3" xfId="41687"/>
    <cellStyle name="Normal 5 2 3 6 8" xfId="41688"/>
    <cellStyle name="Normal 5 2 3 6 8 2" xfId="41689"/>
    <cellStyle name="Normal 5 2 3 6 9" xfId="41690"/>
    <cellStyle name="Normal 5 2 3 7" xfId="41691"/>
    <cellStyle name="Normal 5 2 3 7 2" xfId="41692"/>
    <cellStyle name="Normal 5 2 3 7 2 2" xfId="41693"/>
    <cellStyle name="Normal 5 2 3 7 2 2 2" xfId="41694"/>
    <cellStyle name="Normal 5 2 3 7 2 2 2 2" xfId="41695"/>
    <cellStyle name="Normal 5 2 3 7 2 2 3" xfId="41696"/>
    <cellStyle name="Normal 5 2 3 7 2 2 3 2" xfId="41697"/>
    <cellStyle name="Normal 5 2 3 7 2 2 3 2 2" xfId="41698"/>
    <cellStyle name="Normal 5 2 3 7 2 2 3 3" xfId="41699"/>
    <cellStyle name="Normal 5 2 3 7 2 2 4" xfId="41700"/>
    <cellStyle name="Normal 5 2 3 7 2 3" xfId="41701"/>
    <cellStyle name="Normal 5 2 3 7 2 3 2" xfId="41702"/>
    <cellStyle name="Normal 5 2 3 7 2 4" xfId="41703"/>
    <cellStyle name="Normal 5 2 3 7 2 4 2" xfId="41704"/>
    <cellStyle name="Normal 5 2 3 7 2 4 2 2" xfId="41705"/>
    <cellStyle name="Normal 5 2 3 7 2 4 3" xfId="41706"/>
    <cellStyle name="Normal 5 2 3 7 2 5" xfId="41707"/>
    <cellStyle name="Normal 5 2 3 7 3" xfId="41708"/>
    <cellStyle name="Normal 5 2 3 7 3 2" xfId="41709"/>
    <cellStyle name="Normal 5 2 3 7 3 2 2" xfId="41710"/>
    <cellStyle name="Normal 5 2 3 7 3 3" xfId="41711"/>
    <cellStyle name="Normal 5 2 3 7 3 3 2" xfId="41712"/>
    <cellStyle name="Normal 5 2 3 7 3 3 2 2" xfId="41713"/>
    <cellStyle name="Normal 5 2 3 7 3 3 3" xfId="41714"/>
    <cellStyle name="Normal 5 2 3 7 3 4" xfId="41715"/>
    <cellStyle name="Normal 5 2 3 7 4" xfId="41716"/>
    <cellStyle name="Normal 5 2 3 7 4 2" xfId="41717"/>
    <cellStyle name="Normal 5 2 3 7 4 2 2" xfId="41718"/>
    <cellStyle name="Normal 5 2 3 7 4 3" xfId="41719"/>
    <cellStyle name="Normal 5 2 3 7 4 3 2" xfId="41720"/>
    <cellStyle name="Normal 5 2 3 7 4 3 2 2" xfId="41721"/>
    <cellStyle name="Normal 5 2 3 7 4 3 3" xfId="41722"/>
    <cellStyle name="Normal 5 2 3 7 4 4" xfId="41723"/>
    <cellStyle name="Normal 5 2 3 7 5" xfId="41724"/>
    <cellStyle name="Normal 5 2 3 7 5 2" xfId="41725"/>
    <cellStyle name="Normal 5 2 3 7 6" xfId="41726"/>
    <cellStyle name="Normal 5 2 3 7 6 2" xfId="41727"/>
    <cellStyle name="Normal 5 2 3 7 6 2 2" xfId="41728"/>
    <cellStyle name="Normal 5 2 3 7 6 3" xfId="41729"/>
    <cellStyle name="Normal 5 2 3 7 7" xfId="41730"/>
    <cellStyle name="Normal 5 2 3 7 7 2" xfId="41731"/>
    <cellStyle name="Normal 5 2 3 7 8" xfId="41732"/>
    <cellStyle name="Normal 5 2 3 8" xfId="41733"/>
    <cellStyle name="Normal 5 2 3 8 2" xfId="41734"/>
    <cellStyle name="Normal 5 2 3 8 2 2" xfId="41735"/>
    <cellStyle name="Normal 5 2 3 8 2 2 2" xfId="41736"/>
    <cellStyle name="Normal 5 2 3 8 2 2 2 2" xfId="41737"/>
    <cellStyle name="Normal 5 2 3 8 2 2 3" xfId="41738"/>
    <cellStyle name="Normal 5 2 3 8 2 2 3 2" xfId="41739"/>
    <cellStyle name="Normal 5 2 3 8 2 2 3 2 2" xfId="41740"/>
    <cellStyle name="Normal 5 2 3 8 2 2 3 3" xfId="41741"/>
    <cellStyle name="Normal 5 2 3 8 2 2 4" xfId="41742"/>
    <cellStyle name="Normal 5 2 3 8 2 3" xfId="41743"/>
    <cellStyle name="Normal 5 2 3 8 2 3 2" xfId="41744"/>
    <cellStyle name="Normal 5 2 3 8 2 4" xfId="41745"/>
    <cellStyle name="Normal 5 2 3 8 2 4 2" xfId="41746"/>
    <cellStyle name="Normal 5 2 3 8 2 4 2 2" xfId="41747"/>
    <cellStyle name="Normal 5 2 3 8 2 4 3" xfId="41748"/>
    <cellStyle name="Normal 5 2 3 8 2 5" xfId="41749"/>
    <cellStyle name="Normal 5 2 3 8 3" xfId="41750"/>
    <cellStyle name="Normal 5 2 3 8 3 2" xfId="41751"/>
    <cellStyle name="Normal 5 2 3 8 3 2 2" xfId="41752"/>
    <cellStyle name="Normal 5 2 3 8 3 3" xfId="41753"/>
    <cellStyle name="Normal 5 2 3 8 3 3 2" xfId="41754"/>
    <cellStyle name="Normal 5 2 3 8 3 3 2 2" xfId="41755"/>
    <cellStyle name="Normal 5 2 3 8 3 3 3" xfId="41756"/>
    <cellStyle name="Normal 5 2 3 8 3 4" xfId="41757"/>
    <cellStyle name="Normal 5 2 3 8 4" xfId="41758"/>
    <cellStyle name="Normal 5 2 3 8 4 2" xfId="41759"/>
    <cellStyle name="Normal 5 2 3 8 4 2 2" xfId="41760"/>
    <cellStyle name="Normal 5 2 3 8 4 3" xfId="41761"/>
    <cellStyle name="Normal 5 2 3 8 4 3 2" xfId="41762"/>
    <cellStyle name="Normal 5 2 3 8 4 3 2 2" xfId="41763"/>
    <cellStyle name="Normal 5 2 3 8 4 3 3" xfId="41764"/>
    <cellStyle name="Normal 5 2 3 8 4 4" xfId="41765"/>
    <cellStyle name="Normal 5 2 3 8 5" xfId="41766"/>
    <cellStyle name="Normal 5 2 3 8 5 2" xfId="41767"/>
    <cellStyle name="Normal 5 2 3 8 6" xfId="41768"/>
    <cellStyle name="Normal 5 2 3 8 6 2" xfId="41769"/>
    <cellStyle name="Normal 5 2 3 8 6 2 2" xfId="41770"/>
    <cellStyle name="Normal 5 2 3 8 6 3" xfId="41771"/>
    <cellStyle name="Normal 5 2 3 8 7" xfId="41772"/>
    <cellStyle name="Normal 5 2 3 8 7 2" xfId="41773"/>
    <cellStyle name="Normal 5 2 3 8 8" xfId="41774"/>
    <cellStyle name="Normal 5 2 3 9" xfId="41775"/>
    <cellStyle name="Normal 5 2 3 9 2" xfId="41776"/>
    <cellStyle name="Normal 5 2 3 9 2 2" xfId="41777"/>
    <cellStyle name="Normal 5 2 3 9 2 2 2" xfId="41778"/>
    <cellStyle name="Normal 5 2 3 9 2 2 2 2" xfId="41779"/>
    <cellStyle name="Normal 5 2 3 9 2 2 3" xfId="41780"/>
    <cellStyle name="Normal 5 2 3 9 2 2 3 2" xfId="41781"/>
    <cellStyle name="Normal 5 2 3 9 2 2 3 2 2" xfId="41782"/>
    <cellStyle name="Normal 5 2 3 9 2 2 3 3" xfId="41783"/>
    <cellStyle name="Normal 5 2 3 9 2 2 4" xfId="41784"/>
    <cellStyle name="Normal 5 2 3 9 2 3" xfId="41785"/>
    <cellStyle name="Normal 5 2 3 9 2 3 2" xfId="41786"/>
    <cellStyle name="Normal 5 2 3 9 2 4" xfId="41787"/>
    <cellStyle name="Normal 5 2 3 9 2 4 2" xfId="41788"/>
    <cellStyle name="Normal 5 2 3 9 2 4 2 2" xfId="41789"/>
    <cellStyle name="Normal 5 2 3 9 2 4 3" xfId="41790"/>
    <cellStyle name="Normal 5 2 3 9 2 5" xfId="41791"/>
    <cellStyle name="Normal 5 2 3 9 3" xfId="41792"/>
    <cellStyle name="Normal 5 2 3 9 3 2" xfId="41793"/>
    <cellStyle name="Normal 5 2 3 9 3 2 2" xfId="41794"/>
    <cellStyle name="Normal 5 2 3 9 3 3" xfId="41795"/>
    <cellStyle name="Normal 5 2 3 9 3 3 2" xfId="41796"/>
    <cellStyle name="Normal 5 2 3 9 3 3 2 2" xfId="41797"/>
    <cellStyle name="Normal 5 2 3 9 3 3 3" xfId="41798"/>
    <cellStyle name="Normal 5 2 3 9 3 4" xfId="41799"/>
    <cellStyle name="Normal 5 2 3 9 4" xfId="41800"/>
    <cellStyle name="Normal 5 2 3 9 4 2" xfId="41801"/>
    <cellStyle name="Normal 5 2 3 9 5" xfId="41802"/>
    <cellStyle name="Normal 5 2 3 9 5 2" xfId="41803"/>
    <cellStyle name="Normal 5 2 3 9 5 2 2" xfId="41804"/>
    <cellStyle name="Normal 5 2 3 9 5 3" xfId="41805"/>
    <cellStyle name="Normal 5 2 3 9 6" xfId="41806"/>
    <cellStyle name="Normal 5 2 3_T-straight with PEDs adjustor" xfId="41807"/>
    <cellStyle name="Normal 5 2 4" xfId="41808"/>
    <cellStyle name="Normal 5 2 4 10" xfId="41809"/>
    <cellStyle name="Normal 5 2 4 10 2" xfId="41810"/>
    <cellStyle name="Normal 5 2 4 10 2 2" xfId="41811"/>
    <cellStyle name="Normal 5 2 4 10 3" xfId="41812"/>
    <cellStyle name="Normal 5 2 4 10 3 2" xfId="41813"/>
    <cellStyle name="Normal 5 2 4 10 3 2 2" xfId="41814"/>
    <cellStyle name="Normal 5 2 4 10 3 3" xfId="41815"/>
    <cellStyle name="Normal 5 2 4 10 4" xfId="41816"/>
    <cellStyle name="Normal 5 2 4 11" xfId="41817"/>
    <cellStyle name="Normal 5 2 4 11 2" xfId="41818"/>
    <cellStyle name="Normal 5 2 4 11 2 2" xfId="41819"/>
    <cellStyle name="Normal 5 2 4 11 3" xfId="41820"/>
    <cellStyle name="Normal 5 2 4 11 3 2" xfId="41821"/>
    <cellStyle name="Normal 5 2 4 11 3 2 2" xfId="41822"/>
    <cellStyle name="Normal 5 2 4 11 3 3" xfId="41823"/>
    <cellStyle name="Normal 5 2 4 11 4" xfId="41824"/>
    <cellStyle name="Normal 5 2 4 12" xfId="41825"/>
    <cellStyle name="Normal 5 2 4 12 2" xfId="41826"/>
    <cellStyle name="Normal 5 2 4 12 2 2" xfId="41827"/>
    <cellStyle name="Normal 5 2 4 12 3" xfId="41828"/>
    <cellStyle name="Normal 5 2 4 12 3 2" xfId="41829"/>
    <cellStyle name="Normal 5 2 4 12 3 2 2" xfId="41830"/>
    <cellStyle name="Normal 5 2 4 12 3 3" xfId="41831"/>
    <cellStyle name="Normal 5 2 4 12 4" xfId="41832"/>
    <cellStyle name="Normal 5 2 4 13" xfId="41833"/>
    <cellStyle name="Normal 5 2 4 13 2" xfId="41834"/>
    <cellStyle name="Normal 5 2 4 13 2 2" xfId="41835"/>
    <cellStyle name="Normal 5 2 4 13 3" xfId="41836"/>
    <cellStyle name="Normal 5 2 4 14" xfId="41837"/>
    <cellStyle name="Normal 5 2 4 14 2" xfId="41838"/>
    <cellStyle name="Normal 5 2 4 15" xfId="41839"/>
    <cellStyle name="Normal 5 2 4 15 2" xfId="41840"/>
    <cellStyle name="Normal 5 2 4 16" xfId="41841"/>
    <cellStyle name="Normal 5 2 4 17" xfId="41842"/>
    <cellStyle name="Normal 5 2 4 2" xfId="41843"/>
    <cellStyle name="Normal 5 2 4 2 10" xfId="41844"/>
    <cellStyle name="Normal 5 2 4 2 11" xfId="41845"/>
    <cellStyle name="Normal 5 2 4 2 2" xfId="41846"/>
    <cellStyle name="Normal 5 2 4 2 2 10" xfId="41847"/>
    <cellStyle name="Normal 5 2 4 2 2 2" xfId="41848"/>
    <cellStyle name="Normal 5 2 4 2 2 2 2" xfId="41849"/>
    <cellStyle name="Normal 5 2 4 2 2 2 2 2" xfId="41850"/>
    <cellStyle name="Normal 5 2 4 2 2 2 2 2 2" xfId="41851"/>
    <cellStyle name="Normal 5 2 4 2 2 2 2 2 2 2" xfId="41852"/>
    <cellStyle name="Normal 5 2 4 2 2 2 2 2 3" xfId="41853"/>
    <cellStyle name="Normal 5 2 4 2 2 2 2 2 3 2" xfId="41854"/>
    <cellStyle name="Normal 5 2 4 2 2 2 2 2 3 2 2" xfId="41855"/>
    <cellStyle name="Normal 5 2 4 2 2 2 2 2 3 3" xfId="41856"/>
    <cellStyle name="Normal 5 2 4 2 2 2 2 2 4" xfId="41857"/>
    <cellStyle name="Normal 5 2 4 2 2 2 2 3" xfId="41858"/>
    <cellStyle name="Normal 5 2 4 2 2 2 2 3 2" xfId="41859"/>
    <cellStyle name="Normal 5 2 4 2 2 2 2 4" xfId="41860"/>
    <cellStyle name="Normal 5 2 4 2 2 2 2 4 2" xfId="41861"/>
    <cellStyle name="Normal 5 2 4 2 2 2 2 4 2 2" xfId="41862"/>
    <cellStyle name="Normal 5 2 4 2 2 2 2 4 3" xfId="41863"/>
    <cellStyle name="Normal 5 2 4 2 2 2 2 5" xfId="41864"/>
    <cellStyle name="Normal 5 2 4 2 2 2 3" xfId="41865"/>
    <cellStyle name="Normal 5 2 4 2 2 2 3 2" xfId="41866"/>
    <cellStyle name="Normal 5 2 4 2 2 2 3 2 2" xfId="41867"/>
    <cellStyle name="Normal 5 2 4 2 2 2 3 3" xfId="41868"/>
    <cellStyle name="Normal 5 2 4 2 2 2 3 3 2" xfId="41869"/>
    <cellStyle name="Normal 5 2 4 2 2 2 3 3 2 2" xfId="41870"/>
    <cellStyle name="Normal 5 2 4 2 2 2 3 3 3" xfId="41871"/>
    <cellStyle name="Normal 5 2 4 2 2 2 3 4" xfId="41872"/>
    <cellStyle name="Normal 5 2 4 2 2 2 4" xfId="41873"/>
    <cellStyle name="Normal 5 2 4 2 2 2 4 2" xfId="41874"/>
    <cellStyle name="Normal 5 2 4 2 2 2 4 2 2" xfId="41875"/>
    <cellStyle name="Normal 5 2 4 2 2 2 4 3" xfId="41876"/>
    <cellStyle name="Normal 5 2 4 2 2 2 4 3 2" xfId="41877"/>
    <cellStyle name="Normal 5 2 4 2 2 2 4 3 2 2" xfId="41878"/>
    <cellStyle name="Normal 5 2 4 2 2 2 4 3 3" xfId="41879"/>
    <cellStyle name="Normal 5 2 4 2 2 2 4 4" xfId="41880"/>
    <cellStyle name="Normal 5 2 4 2 2 2 5" xfId="41881"/>
    <cellStyle name="Normal 5 2 4 2 2 2 5 2" xfId="41882"/>
    <cellStyle name="Normal 5 2 4 2 2 2 6" xfId="41883"/>
    <cellStyle name="Normal 5 2 4 2 2 2 6 2" xfId="41884"/>
    <cellStyle name="Normal 5 2 4 2 2 2 6 2 2" xfId="41885"/>
    <cellStyle name="Normal 5 2 4 2 2 2 6 3" xfId="41886"/>
    <cellStyle name="Normal 5 2 4 2 2 2 7" xfId="41887"/>
    <cellStyle name="Normal 5 2 4 2 2 2 7 2" xfId="41888"/>
    <cellStyle name="Normal 5 2 4 2 2 2 8" xfId="41889"/>
    <cellStyle name="Normal 5 2 4 2 2 3" xfId="41890"/>
    <cellStyle name="Normal 5 2 4 2 2 3 2" xfId="41891"/>
    <cellStyle name="Normal 5 2 4 2 2 3 2 2" xfId="41892"/>
    <cellStyle name="Normal 5 2 4 2 2 3 2 2 2" xfId="41893"/>
    <cellStyle name="Normal 5 2 4 2 2 3 2 3" xfId="41894"/>
    <cellStyle name="Normal 5 2 4 2 2 3 2 3 2" xfId="41895"/>
    <cellStyle name="Normal 5 2 4 2 2 3 2 3 2 2" xfId="41896"/>
    <cellStyle name="Normal 5 2 4 2 2 3 2 3 3" xfId="41897"/>
    <cellStyle name="Normal 5 2 4 2 2 3 2 4" xfId="41898"/>
    <cellStyle name="Normal 5 2 4 2 2 3 3" xfId="41899"/>
    <cellStyle name="Normal 5 2 4 2 2 3 3 2" xfId="41900"/>
    <cellStyle name="Normal 5 2 4 2 2 3 4" xfId="41901"/>
    <cellStyle name="Normal 5 2 4 2 2 3 4 2" xfId="41902"/>
    <cellStyle name="Normal 5 2 4 2 2 3 4 2 2" xfId="41903"/>
    <cellStyle name="Normal 5 2 4 2 2 3 4 3" xfId="41904"/>
    <cellStyle name="Normal 5 2 4 2 2 3 5" xfId="41905"/>
    <cellStyle name="Normal 5 2 4 2 2 4" xfId="41906"/>
    <cellStyle name="Normal 5 2 4 2 2 4 2" xfId="41907"/>
    <cellStyle name="Normal 5 2 4 2 2 4 2 2" xfId="41908"/>
    <cellStyle name="Normal 5 2 4 2 2 4 3" xfId="41909"/>
    <cellStyle name="Normal 5 2 4 2 2 4 3 2" xfId="41910"/>
    <cellStyle name="Normal 5 2 4 2 2 4 3 2 2" xfId="41911"/>
    <cellStyle name="Normal 5 2 4 2 2 4 3 3" xfId="41912"/>
    <cellStyle name="Normal 5 2 4 2 2 4 4" xfId="41913"/>
    <cellStyle name="Normal 5 2 4 2 2 5" xfId="41914"/>
    <cellStyle name="Normal 5 2 4 2 2 5 2" xfId="41915"/>
    <cellStyle name="Normal 5 2 4 2 2 5 2 2" xfId="41916"/>
    <cellStyle name="Normal 5 2 4 2 2 5 3" xfId="41917"/>
    <cellStyle name="Normal 5 2 4 2 2 5 3 2" xfId="41918"/>
    <cellStyle name="Normal 5 2 4 2 2 5 3 2 2" xfId="41919"/>
    <cellStyle name="Normal 5 2 4 2 2 5 3 3" xfId="41920"/>
    <cellStyle name="Normal 5 2 4 2 2 5 4" xfId="41921"/>
    <cellStyle name="Normal 5 2 4 2 2 6" xfId="41922"/>
    <cellStyle name="Normal 5 2 4 2 2 6 2" xfId="41923"/>
    <cellStyle name="Normal 5 2 4 2 2 7" xfId="41924"/>
    <cellStyle name="Normal 5 2 4 2 2 7 2" xfId="41925"/>
    <cellStyle name="Normal 5 2 4 2 2 7 2 2" xfId="41926"/>
    <cellStyle name="Normal 5 2 4 2 2 7 3" xfId="41927"/>
    <cellStyle name="Normal 5 2 4 2 2 8" xfId="41928"/>
    <cellStyle name="Normal 5 2 4 2 2 8 2" xfId="41929"/>
    <cellStyle name="Normal 5 2 4 2 2 9" xfId="41930"/>
    <cellStyle name="Normal 5 2 4 2 3" xfId="41931"/>
    <cellStyle name="Normal 5 2 4 2 3 2" xfId="41932"/>
    <cellStyle name="Normal 5 2 4 2 3 2 2" xfId="41933"/>
    <cellStyle name="Normal 5 2 4 2 3 2 2 2" xfId="41934"/>
    <cellStyle name="Normal 5 2 4 2 3 2 2 2 2" xfId="41935"/>
    <cellStyle name="Normal 5 2 4 2 3 2 2 3" xfId="41936"/>
    <cellStyle name="Normal 5 2 4 2 3 2 2 3 2" xfId="41937"/>
    <cellStyle name="Normal 5 2 4 2 3 2 2 3 2 2" xfId="41938"/>
    <cellStyle name="Normal 5 2 4 2 3 2 2 3 3" xfId="41939"/>
    <cellStyle name="Normal 5 2 4 2 3 2 2 4" xfId="41940"/>
    <cellStyle name="Normal 5 2 4 2 3 2 3" xfId="41941"/>
    <cellStyle name="Normal 5 2 4 2 3 2 3 2" xfId="41942"/>
    <cellStyle name="Normal 5 2 4 2 3 2 4" xfId="41943"/>
    <cellStyle name="Normal 5 2 4 2 3 2 4 2" xfId="41944"/>
    <cellStyle name="Normal 5 2 4 2 3 2 4 2 2" xfId="41945"/>
    <cellStyle name="Normal 5 2 4 2 3 2 4 3" xfId="41946"/>
    <cellStyle name="Normal 5 2 4 2 3 2 5" xfId="41947"/>
    <cellStyle name="Normal 5 2 4 2 3 3" xfId="41948"/>
    <cellStyle name="Normal 5 2 4 2 3 3 2" xfId="41949"/>
    <cellStyle name="Normal 5 2 4 2 3 3 2 2" xfId="41950"/>
    <cellStyle name="Normal 5 2 4 2 3 3 3" xfId="41951"/>
    <cellStyle name="Normal 5 2 4 2 3 3 3 2" xfId="41952"/>
    <cellStyle name="Normal 5 2 4 2 3 3 3 2 2" xfId="41953"/>
    <cellStyle name="Normal 5 2 4 2 3 3 3 3" xfId="41954"/>
    <cellStyle name="Normal 5 2 4 2 3 3 4" xfId="41955"/>
    <cellStyle name="Normal 5 2 4 2 3 4" xfId="41956"/>
    <cellStyle name="Normal 5 2 4 2 3 4 2" xfId="41957"/>
    <cellStyle name="Normal 5 2 4 2 3 4 2 2" xfId="41958"/>
    <cellStyle name="Normal 5 2 4 2 3 4 3" xfId="41959"/>
    <cellStyle name="Normal 5 2 4 2 3 4 3 2" xfId="41960"/>
    <cellStyle name="Normal 5 2 4 2 3 4 3 2 2" xfId="41961"/>
    <cellStyle name="Normal 5 2 4 2 3 4 3 3" xfId="41962"/>
    <cellStyle name="Normal 5 2 4 2 3 4 4" xfId="41963"/>
    <cellStyle name="Normal 5 2 4 2 3 5" xfId="41964"/>
    <cellStyle name="Normal 5 2 4 2 3 5 2" xfId="41965"/>
    <cellStyle name="Normal 5 2 4 2 3 6" xfId="41966"/>
    <cellStyle name="Normal 5 2 4 2 3 6 2" xfId="41967"/>
    <cellStyle name="Normal 5 2 4 2 3 6 2 2" xfId="41968"/>
    <cellStyle name="Normal 5 2 4 2 3 6 3" xfId="41969"/>
    <cellStyle name="Normal 5 2 4 2 3 7" xfId="41970"/>
    <cellStyle name="Normal 5 2 4 2 3 7 2" xfId="41971"/>
    <cellStyle name="Normal 5 2 4 2 3 8" xfId="41972"/>
    <cellStyle name="Normal 5 2 4 2 4" xfId="41973"/>
    <cellStyle name="Normal 5 2 4 2 4 2" xfId="41974"/>
    <cellStyle name="Normal 5 2 4 2 4 2 2" xfId="41975"/>
    <cellStyle name="Normal 5 2 4 2 4 2 2 2" xfId="41976"/>
    <cellStyle name="Normal 5 2 4 2 4 2 3" xfId="41977"/>
    <cellStyle name="Normal 5 2 4 2 4 2 3 2" xfId="41978"/>
    <cellStyle name="Normal 5 2 4 2 4 2 3 2 2" xfId="41979"/>
    <cellStyle name="Normal 5 2 4 2 4 2 3 3" xfId="41980"/>
    <cellStyle name="Normal 5 2 4 2 4 2 4" xfId="41981"/>
    <cellStyle name="Normal 5 2 4 2 4 3" xfId="41982"/>
    <cellStyle name="Normal 5 2 4 2 4 3 2" xfId="41983"/>
    <cellStyle name="Normal 5 2 4 2 4 4" xfId="41984"/>
    <cellStyle name="Normal 5 2 4 2 4 4 2" xfId="41985"/>
    <cellStyle name="Normal 5 2 4 2 4 4 2 2" xfId="41986"/>
    <cellStyle name="Normal 5 2 4 2 4 4 3" xfId="41987"/>
    <cellStyle name="Normal 5 2 4 2 4 5" xfId="41988"/>
    <cellStyle name="Normal 5 2 4 2 5" xfId="41989"/>
    <cellStyle name="Normal 5 2 4 2 5 2" xfId="41990"/>
    <cellStyle name="Normal 5 2 4 2 5 2 2" xfId="41991"/>
    <cellStyle name="Normal 5 2 4 2 5 3" xfId="41992"/>
    <cellStyle name="Normal 5 2 4 2 5 3 2" xfId="41993"/>
    <cellStyle name="Normal 5 2 4 2 5 3 2 2" xfId="41994"/>
    <cellStyle name="Normal 5 2 4 2 5 3 3" xfId="41995"/>
    <cellStyle name="Normal 5 2 4 2 5 4" xfId="41996"/>
    <cellStyle name="Normal 5 2 4 2 6" xfId="41997"/>
    <cellStyle name="Normal 5 2 4 2 6 2" xfId="41998"/>
    <cellStyle name="Normal 5 2 4 2 6 2 2" xfId="41999"/>
    <cellStyle name="Normal 5 2 4 2 6 3" xfId="42000"/>
    <cellStyle name="Normal 5 2 4 2 6 3 2" xfId="42001"/>
    <cellStyle name="Normal 5 2 4 2 6 3 2 2" xfId="42002"/>
    <cellStyle name="Normal 5 2 4 2 6 3 3" xfId="42003"/>
    <cellStyle name="Normal 5 2 4 2 6 4" xfId="42004"/>
    <cellStyle name="Normal 5 2 4 2 7" xfId="42005"/>
    <cellStyle name="Normal 5 2 4 2 7 2" xfId="42006"/>
    <cellStyle name="Normal 5 2 4 2 8" xfId="42007"/>
    <cellStyle name="Normal 5 2 4 2 8 2" xfId="42008"/>
    <cellStyle name="Normal 5 2 4 2 8 2 2" xfId="42009"/>
    <cellStyle name="Normal 5 2 4 2 8 3" xfId="42010"/>
    <cellStyle name="Normal 5 2 4 2 9" xfId="42011"/>
    <cellStyle name="Normal 5 2 4 2 9 2" xfId="42012"/>
    <cellStyle name="Normal 5 2 4 3" xfId="42013"/>
    <cellStyle name="Normal 5 2 4 3 10" xfId="42014"/>
    <cellStyle name="Normal 5 2 4 3 11" xfId="42015"/>
    <cellStyle name="Normal 5 2 4 3 2" xfId="42016"/>
    <cellStyle name="Normal 5 2 4 3 2 10" xfId="42017"/>
    <cellStyle name="Normal 5 2 4 3 2 2" xfId="42018"/>
    <cellStyle name="Normal 5 2 4 3 2 2 2" xfId="42019"/>
    <cellStyle name="Normal 5 2 4 3 2 2 2 2" xfId="42020"/>
    <cellStyle name="Normal 5 2 4 3 2 2 2 2 2" xfId="42021"/>
    <cellStyle name="Normal 5 2 4 3 2 2 2 2 2 2" xfId="42022"/>
    <cellStyle name="Normal 5 2 4 3 2 2 2 2 3" xfId="42023"/>
    <cellStyle name="Normal 5 2 4 3 2 2 2 2 3 2" xfId="42024"/>
    <cellStyle name="Normal 5 2 4 3 2 2 2 2 3 2 2" xfId="42025"/>
    <cellStyle name="Normal 5 2 4 3 2 2 2 2 3 3" xfId="42026"/>
    <cellStyle name="Normal 5 2 4 3 2 2 2 2 4" xfId="42027"/>
    <cellStyle name="Normal 5 2 4 3 2 2 2 3" xfId="42028"/>
    <cellStyle name="Normal 5 2 4 3 2 2 2 3 2" xfId="42029"/>
    <cellStyle name="Normal 5 2 4 3 2 2 2 4" xfId="42030"/>
    <cellStyle name="Normal 5 2 4 3 2 2 2 4 2" xfId="42031"/>
    <cellStyle name="Normal 5 2 4 3 2 2 2 4 2 2" xfId="42032"/>
    <cellStyle name="Normal 5 2 4 3 2 2 2 4 3" xfId="42033"/>
    <cellStyle name="Normal 5 2 4 3 2 2 2 5" xfId="42034"/>
    <cellStyle name="Normal 5 2 4 3 2 2 3" xfId="42035"/>
    <cellStyle name="Normal 5 2 4 3 2 2 3 2" xfId="42036"/>
    <cellStyle name="Normal 5 2 4 3 2 2 3 2 2" xfId="42037"/>
    <cellStyle name="Normal 5 2 4 3 2 2 3 3" xfId="42038"/>
    <cellStyle name="Normal 5 2 4 3 2 2 3 3 2" xfId="42039"/>
    <cellStyle name="Normal 5 2 4 3 2 2 3 3 2 2" xfId="42040"/>
    <cellStyle name="Normal 5 2 4 3 2 2 3 3 3" xfId="42041"/>
    <cellStyle name="Normal 5 2 4 3 2 2 3 4" xfId="42042"/>
    <cellStyle name="Normal 5 2 4 3 2 2 4" xfId="42043"/>
    <cellStyle name="Normal 5 2 4 3 2 2 4 2" xfId="42044"/>
    <cellStyle name="Normal 5 2 4 3 2 2 4 2 2" xfId="42045"/>
    <cellStyle name="Normal 5 2 4 3 2 2 4 3" xfId="42046"/>
    <cellStyle name="Normal 5 2 4 3 2 2 4 3 2" xfId="42047"/>
    <cellStyle name="Normal 5 2 4 3 2 2 4 3 2 2" xfId="42048"/>
    <cellStyle name="Normal 5 2 4 3 2 2 4 3 3" xfId="42049"/>
    <cellStyle name="Normal 5 2 4 3 2 2 4 4" xfId="42050"/>
    <cellStyle name="Normal 5 2 4 3 2 2 5" xfId="42051"/>
    <cellStyle name="Normal 5 2 4 3 2 2 5 2" xfId="42052"/>
    <cellStyle name="Normal 5 2 4 3 2 2 6" xfId="42053"/>
    <cellStyle name="Normal 5 2 4 3 2 2 6 2" xfId="42054"/>
    <cellStyle name="Normal 5 2 4 3 2 2 6 2 2" xfId="42055"/>
    <cellStyle name="Normal 5 2 4 3 2 2 6 3" xfId="42056"/>
    <cellStyle name="Normal 5 2 4 3 2 2 7" xfId="42057"/>
    <cellStyle name="Normal 5 2 4 3 2 2 7 2" xfId="42058"/>
    <cellStyle name="Normal 5 2 4 3 2 2 8" xfId="42059"/>
    <cellStyle name="Normal 5 2 4 3 2 3" xfId="42060"/>
    <cellStyle name="Normal 5 2 4 3 2 3 2" xfId="42061"/>
    <cellStyle name="Normal 5 2 4 3 2 3 2 2" xfId="42062"/>
    <cellStyle name="Normal 5 2 4 3 2 3 2 2 2" xfId="42063"/>
    <cellStyle name="Normal 5 2 4 3 2 3 2 3" xfId="42064"/>
    <cellStyle name="Normal 5 2 4 3 2 3 2 3 2" xfId="42065"/>
    <cellStyle name="Normal 5 2 4 3 2 3 2 3 2 2" xfId="42066"/>
    <cellStyle name="Normal 5 2 4 3 2 3 2 3 3" xfId="42067"/>
    <cellStyle name="Normal 5 2 4 3 2 3 2 4" xfId="42068"/>
    <cellStyle name="Normal 5 2 4 3 2 3 3" xfId="42069"/>
    <cellStyle name="Normal 5 2 4 3 2 3 3 2" xfId="42070"/>
    <cellStyle name="Normal 5 2 4 3 2 3 4" xfId="42071"/>
    <cellStyle name="Normal 5 2 4 3 2 3 4 2" xfId="42072"/>
    <cellStyle name="Normal 5 2 4 3 2 3 4 2 2" xfId="42073"/>
    <cellStyle name="Normal 5 2 4 3 2 3 4 3" xfId="42074"/>
    <cellStyle name="Normal 5 2 4 3 2 3 5" xfId="42075"/>
    <cellStyle name="Normal 5 2 4 3 2 4" xfId="42076"/>
    <cellStyle name="Normal 5 2 4 3 2 4 2" xfId="42077"/>
    <cellStyle name="Normal 5 2 4 3 2 4 2 2" xfId="42078"/>
    <cellStyle name="Normal 5 2 4 3 2 4 3" xfId="42079"/>
    <cellStyle name="Normal 5 2 4 3 2 4 3 2" xfId="42080"/>
    <cellStyle name="Normal 5 2 4 3 2 4 3 2 2" xfId="42081"/>
    <cellStyle name="Normal 5 2 4 3 2 4 3 3" xfId="42082"/>
    <cellStyle name="Normal 5 2 4 3 2 4 4" xfId="42083"/>
    <cellStyle name="Normal 5 2 4 3 2 5" xfId="42084"/>
    <cellStyle name="Normal 5 2 4 3 2 5 2" xfId="42085"/>
    <cellStyle name="Normal 5 2 4 3 2 5 2 2" xfId="42086"/>
    <cellStyle name="Normal 5 2 4 3 2 5 3" xfId="42087"/>
    <cellStyle name="Normal 5 2 4 3 2 5 3 2" xfId="42088"/>
    <cellStyle name="Normal 5 2 4 3 2 5 3 2 2" xfId="42089"/>
    <cellStyle name="Normal 5 2 4 3 2 5 3 3" xfId="42090"/>
    <cellStyle name="Normal 5 2 4 3 2 5 4" xfId="42091"/>
    <cellStyle name="Normal 5 2 4 3 2 6" xfId="42092"/>
    <cellStyle name="Normal 5 2 4 3 2 6 2" xfId="42093"/>
    <cellStyle name="Normal 5 2 4 3 2 7" xfId="42094"/>
    <cellStyle name="Normal 5 2 4 3 2 7 2" xfId="42095"/>
    <cellStyle name="Normal 5 2 4 3 2 7 2 2" xfId="42096"/>
    <cellStyle name="Normal 5 2 4 3 2 7 3" xfId="42097"/>
    <cellStyle name="Normal 5 2 4 3 2 8" xfId="42098"/>
    <cellStyle name="Normal 5 2 4 3 2 8 2" xfId="42099"/>
    <cellStyle name="Normal 5 2 4 3 2 9" xfId="42100"/>
    <cellStyle name="Normal 5 2 4 3 3" xfId="42101"/>
    <cellStyle name="Normal 5 2 4 3 3 2" xfId="42102"/>
    <cellStyle name="Normal 5 2 4 3 3 2 2" xfId="42103"/>
    <cellStyle name="Normal 5 2 4 3 3 2 2 2" xfId="42104"/>
    <cellStyle name="Normal 5 2 4 3 3 2 2 2 2" xfId="42105"/>
    <cellStyle name="Normal 5 2 4 3 3 2 2 3" xfId="42106"/>
    <cellStyle name="Normal 5 2 4 3 3 2 2 3 2" xfId="42107"/>
    <cellStyle name="Normal 5 2 4 3 3 2 2 3 2 2" xfId="42108"/>
    <cellStyle name="Normal 5 2 4 3 3 2 2 3 3" xfId="42109"/>
    <cellStyle name="Normal 5 2 4 3 3 2 2 4" xfId="42110"/>
    <cellStyle name="Normal 5 2 4 3 3 2 3" xfId="42111"/>
    <cellStyle name="Normal 5 2 4 3 3 2 3 2" xfId="42112"/>
    <cellStyle name="Normal 5 2 4 3 3 2 4" xfId="42113"/>
    <cellStyle name="Normal 5 2 4 3 3 2 4 2" xfId="42114"/>
    <cellStyle name="Normal 5 2 4 3 3 2 4 2 2" xfId="42115"/>
    <cellStyle name="Normal 5 2 4 3 3 2 4 3" xfId="42116"/>
    <cellStyle name="Normal 5 2 4 3 3 2 5" xfId="42117"/>
    <cellStyle name="Normal 5 2 4 3 3 3" xfId="42118"/>
    <cellStyle name="Normal 5 2 4 3 3 3 2" xfId="42119"/>
    <cellStyle name="Normal 5 2 4 3 3 3 2 2" xfId="42120"/>
    <cellStyle name="Normal 5 2 4 3 3 3 3" xfId="42121"/>
    <cellStyle name="Normal 5 2 4 3 3 3 3 2" xfId="42122"/>
    <cellStyle name="Normal 5 2 4 3 3 3 3 2 2" xfId="42123"/>
    <cellStyle name="Normal 5 2 4 3 3 3 3 3" xfId="42124"/>
    <cellStyle name="Normal 5 2 4 3 3 3 4" xfId="42125"/>
    <cellStyle name="Normal 5 2 4 3 3 4" xfId="42126"/>
    <cellStyle name="Normal 5 2 4 3 3 4 2" xfId="42127"/>
    <cellStyle name="Normal 5 2 4 3 3 4 2 2" xfId="42128"/>
    <cellStyle name="Normal 5 2 4 3 3 4 3" xfId="42129"/>
    <cellStyle name="Normal 5 2 4 3 3 4 3 2" xfId="42130"/>
    <cellStyle name="Normal 5 2 4 3 3 4 3 2 2" xfId="42131"/>
    <cellStyle name="Normal 5 2 4 3 3 4 3 3" xfId="42132"/>
    <cellStyle name="Normal 5 2 4 3 3 4 4" xfId="42133"/>
    <cellStyle name="Normal 5 2 4 3 3 5" xfId="42134"/>
    <cellStyle name="Normal 5 2 4 3 3 5 2" xfId="42135"/>
    <cellStyle name="Normal 5 2 4 3 3 6" xfId="42136"/>
    <cellStyle name="Normal 5 2 4 3 3 6 2" xfId="42137"/>
    <cellStyle name="Normal 5 2 4 3 3 6 2 2" xfId="42138"/>
    <cellStyle name="Normal 5 2 4 3 3 6 3" xfId="42139"/>
    <cellStyle name="Normal 5 2 4 3 3 7" xfId="42140"/>
    <cellStyle name="Normal 5 2 4 3 3 7 2" xfId="42141"/>
    <cellStyle name="Normal 5 2 4 3 3 8" xfId="42142"/>
    <cellStyle name="Normal 5 2 4 3 4" xfId="42143"/>
    <cellStyle name="Normal 5 2 4 3 4 2" xfId="42144"/>
    <cellStyle name="Normal 5 2 4 3 4 2 2" xfId="42145"/>
    <cellStyle name="Normal 5 2 4 3 4 2 2 2" xfId="42146"/>
    <cellStyle name="Normal 5 2 4 3 4 2 3" xfId="42147"/>
    <cellStyle name="Normal 5 2 4 3 4 2 3 2" xfId="42148"/>
    <cellStyle name="Normal 5 2 4 3 4 2 3 2 2" xfId="42149"/>
    <cellStyle name="Normal 5 2 4 3 4 2 3 3" xfId="42150"/>
    <cellStyle name="Normal 5 2 4 3 4 2 4" xfId="42151"/>
    <cellStyle name="Normal 5 2 4 3 4 3" xfId="42152"/>
    <cellStyle name="Normal 5 2 4 3 4 3 2" xfId="42153"/>
    <cellStyle name="Normal 5 2 4 3 4 4" xfId="42154"/>
    <cellStyle name="Normal 5 2 4 3 4 4 2" xfId="42155"/>
    <cellStyle name="Normal 5 2 4 3 4 4 2 2" xfId="42156"/>
    <cellStyle name="Normal 5 2 4 3 4 4 3" xfId="42157"/>
    <cellStyle name="Normal 5 2 4 3 4 5" xfId="42158"/>
    <cellStyle name="Normal 5 2 4 3 5" xfId="42159"/>
    <cellStyle name="Normal 5 2 4 3 5 2" xfId="42160"/>
    <cellStyle name="Normal 5 2 4 3 5 2 2" xfId="42161"/>
    <cellStyle name="Normal 5 2 4 3 5 3" xfId="42162"/>
    <cellStyle name="Normal 5 2 4 3 5 3 2" xfId="42163"/>
    <cellStyle name="Normal 5 2 4 3 5 3 2 2" xfId="42164"/>
    <cellStyle name="Normal 5 2 4 3 5 3 3" xfId="42165"/>
    <cellStyle name="Normal 5 2 4 3 5 4" xfId="42166"/>
    <cellStyle name="Normal 5 2 4 3 6" xfId="42167"/>
    <cellStyle name="Normal 5 2 4 3 6 2" xfId="42168"/>
    <cellStyle name="Normal 5 2 4 3 6 2 2" xfId="42169"/>
    <cellStyle name="Normal 5 2 4 3 6 3" xfId="42170"/>
    <cellStyle name="Normal 5 2 4 3 6 3 2" xfId="42171"/>
    <cellStyle name="Normal 5 2 4 3 6 3 2 2" xfId="42172"/>
    <cellStyle name="Normal 5 2 4 3 6 3 3" xfId="42173"/>
    <cellStyle name="Normal 5 2 4 3 6 4" xfId="42174"/>
    <cellStyle name="Normal 5 2 4 3 7" xfId="42175"/>
    <cellStyle name="Normal 5 2 4 3 7 2" xfId="42176"/>
    <cellStyle name="Normal 5 2 4 3 8" xfId="42177"/>
    <cellStyle name="Normal 5 2 4 3 8 2" xfId="42178"/>
    <cellStyle name="Normal 5 2 4 3 8 2 2" xfId="42179"/>
    <cellStyle name="Normal 5 2 4 3 8 3" xfId="42180"/>
    <cellStyle name="Normal 5 2 4 3 9" xfId="42181"/>
    <cellStyle name="Normal 5 2 4 3 9 2" xfId="42182"/>
    <cellStyle name="Normal 5 2 4 4" xfId="42183"/>
    <cellStyle name="Normal 5 2 4 4 10" xfId="42184"/>
    <cellStyle name="Normal 5 2 4 4 11" xfId="42185"/>
    <cellStyle name="Normal 5 2 4 4 2" xfId="42186"/>
    <cellStyle name="Normal 5 2 4 4 2 2" xfId="42187"/>
    <cellStyle name="Normal 5 2 4 4 2 2 2" xfId="42188"/>
    <cellStyle name="Normal 5 2 4 4 2 2 2 2" xfId="42189"/>
    <cellStyle name="Normal 5 2 4 4 2 2 2 2 2" xfId="42190"/>
    <cellStyle name="Normal 5 2 4 4 2 2 2 2 2 2" xfId="42191"/>
    <cellStyle name="Normal 5 2 4 4 2 2 2 2 3" xfId="42192"/>
    <cellStyle name="Normal 5 2 4 4 2 2 2 2 3 2" xfId="42193"/>
    <cellStyle name="Normal 5 2 4 4 2 2 2 2 3 2 2" xfId="42194"/>
    <cellStyle name="Normal 5 2 4 4 2 2 2 2 3 3" xfId="42195"/>
    <cellStyle name="Normal 5 2 4 4 2 2 2 2 4" xfId="42196"/>
    <cellStyle name="Normal 5 2 4 4 2 2 2 3" xfId="42197"/>
    <cellStyle name="Normal 5 2 4 4 2 2 2 3 2" xfId="42198"/>
    <cellStyle name="Normal 5 2 4 4 2 2 2 4" xfId="42199"/>
    <cellStyle name="Normal 5 2 4 4 2 2 2 4 2" xfId="42200"/>
    <cellStyle name="Normal 5 2 4 4 2 2 2 4 2 2" xfId="42201"/>
    <cellStyle name="Normal 5 2 4 4 2 2 2 4 3" xfId="42202"/>
    <cellStyle name="Normal 5 2 4 4 2 2 2 5" xfId="42203"/>
    <cellStyle name="Normal 5 2 4 4 2 2 3" xfId="42204"/>
    <cellStyle name="Normal 5 2 4 4 2 2 3 2" xfId="42205"/>
    <cellStyle name="Normal 5 2 4 4 2 2 3 2 2" xfId="42206"/>
    <cellStyle name="Normal 5 2 4 4 2 2 3 3" xfId="42207"/>
    <cellStyle name="Normal 5 2 4 4 2 2 3 3 2" xfId="42208"/>
    <cellStyle name="Normal 5 2 4 4 2 2 3 3 2 2" xfId="42209"/>
    <cellStyle name="Normal 5 2 4 4 2 2 3 3 3" xfId="42210"/>
    <cellStyle name="Normal 5 2 4 4 2 2 3 4" xfId="42211"/>
    <cellStyle name="Normal 5 2 4 4 2 2 4" xfId="42212"/>
    <cellStyle name="Normal 5 2 4 4 2 2 4 2" xfId="42213"/>
    <cellStyle name="Normal 5 2 4 4 2 2 4 2 2" xfId="42214"/>
    <cellStyle name="Normal 5 2 4 4 2 2 4 3" xfId="42215"/>
    <cellStyle name="Normal 5 2 4 4 2 2 4 3 2" xfId="42216"/>
    <cellStyle name="Normal 5 2 4 4 2 2 4 3 2 2" xfId="42217"/>
    <cellStyle name="Normal 5 2 4 4 2 2 4 3 3" xfId="42218"/>
    <cellStyle name="Normal 5 2 4 4 2 2 4 4" xfId="42219"/>
    <cellStyle name="Normal 5 2 4 4 2 2 5" xfId="42220"/>
    <cellStyle name="Normal 5 2 4 4 2 2 5 2" xfId="42221"/>
    <cellStyle name="Normal 5 2 4 4 2 2 6" xfId="42222"/>
    <cellStyle name="Normal 5 2 4 4 2 2 6 2" xfId="42223"/>
    <cellStyle name="Normal 5 2 4 4 2 2 6 2 2" xfId="42224"/>
    <cellStyle name="Normal 5 2 4 4 2 2 6 3" xfId="42225"/>
    <cellStyle name="Normal 5 2 4 4 2 2 7" xfId="42226"/>
    <cellStyle name="Normal 5 2 4 4 2 2 7 2" xfId="42227"/>
    <cellStyle name="Normal 5 2 4 4 2 2 8" xfId="42228"/>
    <cellStyle name="Normal 5 2 4 4 2 3" xfId="42229"/>
    <cellStyle name="Normal 5 2 4 4 2 3 2" xfId="42230"/>
    <cellStyle name="Normal 5 2 4 4 2 3 2 2" xfId="42231"/>
    <cellStyle name="Normal 5 2 4 4 2 3 2 2 2" xfId="42232"/>
    <cellStyle name="Normal 5 2 4 4 2 3 2 3" xfId="42233"/>
    <cellStyle name="Normal 5 2 4 4 2 3 2 3 2" xfId="42234"/>
    <cellStyle name="Normal 5 2 4 4 2 3 2 3 2 2" xfId="42235"/>
    <cellStyle name="Normal 5 2 4 4 2 3 2 3 3" xfId="42236"/>
    <cellStyle name="Normal 5 2 4 4 2 3 2 4" xfId="42237"/>
    <cellStyle name="Normal 5 2 4 4 2 3 3" xfId="42238"/>
    <cellStyle name="Normal 5 2 4 4 2 3 3 2" xfId="42239"/>
    <cellStyle name="Normal 5 2 4 4 2 3 4" xfId="42240"/>
    <cellStyle name="Normal 5 2 4 4 2 3 4 2" xfId="42241"/>
    <cellStyle name="Normal 5 2 4 4 2 3 4 2 2" xfId="42242"/>
    <cellStyle name="Normal 5 2 4 4 2 3 4 3" xfId="42243"/>
    <cellStyle name="Normal 5 2 4 4 2 3 5" xfId="42244"/>
    <cellStyle name="Normal 5 2 4 4 2 4" xfId="42245"/>
    <cellStyle name="Normal 5 2 4 4 2 4 2" xfId="42246"/>
    <cellStyle name="Normal 5 2 4 4 2 4 2 2" xfId="42247"/>
    <cellStyle name="Normal 5 2 4 4 2 4 3" xfId="42248"/>
    <cellStyle name="Normal 5 2 4 4 2 4 3 2" xfId="42249"/>
    <cellStyle name="Normal 5 2 4 4 2 4 3 2 2" xfId="42250"/>
    <cellStyle name="Normal 5 2 4 4 2 4 3 3" xfId="42251"/>
    <cellStyle name="Normal 5 2 4 4 2 4 4" xfId="42252"/>
    <cellStyle name="Normal 5 2 4 4 2 5" xfId="42253"/>
    <cellStyle name="Normal 5 2 4 4 2 5 2" xfId="42254"/>
    <cellStyle name="Normal 5 2 4 4 2 5 2 2" xfId="42255"/>
    <cellStyle name="Normal 5 2 4 4 2 5 3" xfId="42256"/>
    <cellStyle name="Normal 5 2 4 4 2 5 3 2" xfId="42257"/>
    <cellStyle name="Normal 5 2 4 4 2 5 3 2 2" xfId="42258"/>
    <cellStyle name="Normal 5 2 4 4 2 5 3 3" xfId="42259"/>
    <cellStyle name="Normal 5 2 4 4 2 5 4" xfId="42260"/>
    <cellStyle name="Normal 5 2 4 4 2 6" xfId="42261"/>
    <cellStyle name="Normal 5 2 4 4 2 6 2" xfId="42262"/>
    <cellStyle name="Normal 5 2 4 4 2 7" xfId="42263"/>
    <cellStyle name="Normal 5 2 4 4 2 7 2" xfId="42264"/>
    <cellStyle name="Normal 5 2 4 4 2 7 2 2" xfId="42265"/>
    <cellStyle name="Normal 5 2 4 4 2 7 3" xfId="42266"/>
    <cellStyle name="Normal 5 2 4 4 2 8" xfId="42267"/>
    <cellStyle name="Normal 5 2 4 4 2 8 2" xfId="42268"/>
    <cellStyle name="Normal 5 2 4 4 2 9" xfId="42269"/>
    <cellStyle name="Normal 5 2 4 4 3" xfId="42270"/>
    <cellStyle name="Normal 5 2 4 4 3 2" xfId="42271"/>
    <cellStyle name="Normal 5 2 4 4 3 2 2" xfId="42272"/>
    <cellStyle name="Normal 5 2 4 4 3 2 2 2" xfId="42273"/>
    <cellStyle name="Normal 5 2 4 4 3 2 2 2 2" xfId="42274"/>
    <cellStyle name="Normal 5 2 4 4 3 2 2 3" xfId="42275"/>
    <cellStyle name="Normal 5 2 4 4 3 2 2 3 2" xfId="42276"/>
    <cellStyle name="Normal 5 2 4 4 3 2 2 3 2 2" xfId="42277"/>
    <cellStyle name="Normal 5 2 4 4 3 2 2 3 3" xfId="42278"/>
    <cellStyle name="Normal 5 2 4 4 3 2 2 4" xfId="42279"/>
    <cellStyle name="Normal 5 2 4 4 3 2 3" xfId="42280"/>
    <cellStyle name="Normal 5 2 4 4 3 2 3 2" xfId="42281"/>
    <cellStyle name="Normal 5 2 4 4 3 2 4" xfId="42282"/>
    <cellStyle name="Normal 5 2 4 4 3 2 4 2" xfId="42283"/>
    <cellStyle name="Normal 5 2 4 4 3 2 4 2 2" xfId="42284"/>
    <cellStyle name="Normal 5 2 4 4 3 2 4 3" xfId="42285"/>
    <cellStyle name="Normal 5 2 4 4 3 2 5" xfId="42286"/>
    <cellStyle name="Normal 5 2 4 4 3 3" xfId="42287"/>
    <cellStyle name="Normal 5 2 4 4 3 3 2" xfId="42288"/>
    <cellStyle name="Normal 5 2 4 4 3 3 2 2" xfId="42289"/>
    <cellStyle name="Normal 5 2 4 4 3 3 3" xfId="42290"/>
    <cellStyle name="Normal 5 2 4 4 3 3 3 2" xfId="42291"/>
    <cellStyle name="Normal 5 2 4 4 3 3 3 2 2" xfId="42292"/>
    <cellStyle name="Normal 5 2 4 4 3 3 3 3" xfId="42293"/>
    <cellStyle name="Normal 5 2 4 4 3 3 4" xfId="42294"/>
    <cellStyle name="Normal 5 2 4 4 3 4" xfId="42295"/>
    <cellStyle name="Normal 5 2 4 4 3 4 2" xfId="42296"/>
    <cellStyle name="Normal 5 2 4 4 3 4 2 2" xfId="42297"/>
    <cellStyle name="Normal 5 2 4 4 3 4 3" xfId="42298"/>
    <cellStyle name="Normal 5 2 4 4 3 4 3 2" xfId="42299"/>
    <cellStyle name="Normal 5 2 4 4 3 4 3 2 2" xfId="42300"/>
    <cellStyle name="Normal 5 2 4 4 3 4 3 3" xfId="42301"/>
    <cellStyle name="Normal 5 2 4 4 3 4 4" xfId="42302"/>
    <cellStyle name="Normal 5 2 4 4 3 5" xfId="42303"/>
    <cellStyle name="Normal 5 2 4 4 3 5 2" xfId="42304"/>
    <cellStyle name="Normal 5 2 4 4 3 6" xfId="42305"/>
    <cellStyle name="Normal 5 2 4 4 3 6 2" xfId="42306"/>
    <cellStyle name="Normal 5 2 4 4 3 6 2 2" xfId="42307"/>
    <cellStyle name="Normal 5 2 4 4 3 6 3" xfId="42308"/>
    <cellStyle name="Normal 5 2 4 4 3 7" xfId="42309"/>
    <cellStyle name="Normal 5 2 4 4 3 7 2" xfId="42310"/>
    <cellStyle name="Normal 5 2 4 4 3 8" xfId="42311"/>
    <cellStyle name="Normal 5 2 4 4 4" xfId="42312"/>
    <cellStyle name="Normal 5 2 4 4 4 2" xfId="42313"/>
    <cellStyle name="Normal 5 2 4 4 4 2 2" xfId="42314"/>
    <cellStyle name="Normal 5 2 4 4 4 2 2 2" xfId="42315"/>
    <cellStyle name="Normal 5 2 4 4 4 2 3" xfId="42316"/>
    <cellStyle name="Normal 5 2 4 4 4 2 3 2" xfId="42317"/>
    <cellStyle name="Normal 5 2 4 4 4 2 3 2 2" xfId="42318"/>
    <cellStyle name="Normal 5 2 4 4 4 2 3 3" xfId="42319"/>
    <cellStyle name="Normal 5 2 4 4 4 2 4" xfId="42320"/>
    <cellStyle name="Normal 5 2 4 4 4 3" xfId="42321"/>
    <cellStyle name="Normal 5 2 4 4 4 3 2" xfId="42322"/>
    <cellStyle name="Normal 5 2 4 4 4 4" xfId="42323"/>
    <cellStyle name="Normal 5 2 4 4 4 4 2" xfId="42324"/>
    <cellStyle name="Normal 5 2 4 4 4 4 2 2" xfId="42325"/>
    <cellStyle name="Normal 5 2 4 4 4 4 3" xfId="42326"/>
    <cellStyle name="Normal 5 2 4 4 4 5" xfId="42327"/>
    <cellStyle name="Normal 5 2 4 4 5" xfId="42328"/>
    <cellStyle name="Normal 5 2 4 4 5 2" xfId="42329"/>
    <cellStyle name="Normal 5 2 4 4 5 2 2" xfId="42330"/>
    <cellStyle name="Normal 5 2 4 4 5 3" xfId="42331"/>
    <cellStyle name="Normal 5 2 4 4 5 3 2" xfId="42332"/>
    <cellStyle name="Normal 5 2 4 4 5 3 2 2" xfId="42333"/>
    <cellStyle name="Normal 5 2 4 4 5 3 3" xfId="42334"/>
    <cellStyle name="Normal 5 2 4 4 5 4" xfId="42335"/>
    <cellStyle name="Normal 5 2 4 4 6" xfId="42336"/>
    <cellStyle name="Normal 5 2 4 4 6 2" xfId="42337"/>
    <cellStyle name="Normal 5 2 4 4 6 2 2" xfId="42338"/>
    <cellStyle name="Normal 5 2 4 4 6 3" xfId="42339"/>
    <cellStyle name="Normal 5 2 4 4 6 3 2" xfId="42340"/>
    <cellStyle name="Normal 5 2 4 4 6 3 2 2" xfId="42341"/>
    <cellStyle name="Normal 5 2 4 4 6 3 3" xfId="42342"/>
    <cellStyle name="Normal 5 2 4 4 6 4" xfId="42343"/>
    <cellStyle name="Normal 5 2 4 4 7" xfId="42344"/>
    <cellStyle name="Normal 5 2 4 4 7 2" xfId="42345"/>
    <cellStyle name="Normal 5 2 4 4 8" xfId="42346"/>
    <cellStyle name="Normal 5 2 4 4 8 2" xfId="42347"/>
    <cellStyle name="Normal 5 2 4 4 8 2 2" xfId="42348"/>
    <cellStyle name="Normal 5 2 4 4 8 3" xfId="42349"/>
    <cellStyle name="Normal 5 2 4 4 9" xfId="42350"/>
    <cellStyle name="Normal 5 2 4 4 9 2" xfId="42351"/>
    <cellStyle name="Normal 5 2 4 5" xfId="42352"/>
    <cellStyle name="Normal 5 2 4 5 2" xfId="42353"/>
    <cellStyle name="Normal 5 2 4 5 2 2" xfId="42354"/>
    <cellStyle name="Normal 5 2 4 5 2 2 2" xfId="42355"/>
    <cellStyle name="Normal 5 2 4 5 2 2 2 2" xfId="42356"/>
    <cellStyle name="Normal 5 2 4 5 2 2 2 2 2" xfId="42357"/>
    <cellStyle name="Normal 5 2 4 5 2 2 2 3" xfId="42358"/>
    <cellStyle name="Normal 5 2 4 5 2 2 2 3 2" xfId="42359"/>
    <cellStyle name="Normal 5 2 4 5 2 2 2 3 2 2" xfId="42360"/>
    <cellStyle name="Normal 5 2 4 5 2 2 2 3 3" xfId="42361"/>
    <cellStyle name="Normal 5 2 4 5 2 2 2 4" xfId="42362"/>
    <cellStyle name="Normal 5 2 4 5 2 2 3" xfId="42363"/>
    <cellStyle name="Normal 5 2 4 5 2 2 3 2" xfId="42364"/>
    <cellStyle name="Normal 5 2 4 5 2 2 4" xfId="42365"/>
    <cellStyle name="Normal 5 2 4 5 2 2 4 2" xfId="42366"/>
    <cellStyle name="Normal 5 2 4 5 2 2 4 2 2" xfId="42367"/>
    <cellStyle name="Normal 5 2 4 5 2 2 4 3" xfId="42368"/>
    <cellStyle name="Normal 5 2 4 5 2 2 5" xfId="42369"/>
    <cellStyle name="Normal 5 2 4 5 2 3" xfId="42370"/>
    <cellStyle name="Normal 5 2 4 5 2 3 2" xfId="42371"/>
    <cellStyle name="Normal 5 2 4 5 2 3 2 2" xfId="42372"/>
    <cellStyle name="Normal 5 2 4 5 2 3 3" xfId="42373"/>
    <cellStyle name="Normal 5 2 4 5 2 3 3 2" xfId="42374"/>
    <cellStyle name="Normal 5 2 4 5 2 3 3 2 2" xfId="42375"/>
    <cellStyle name="Normal 5 2 4 5 2 3 3 3" xfId="42376"/>
    <cellStyle name="Normal 5 2 4 5 2 3 4" xfId="42377"/>
    <cellStyle name="Normal 5 2 4 5 2 4" xfId="42378"/>
    <cellStyle name="Normal 5 2 4 5 2 4 2" xfId="42379"/>
    <cellStyle name="Normal 5 2 4 5 2 4 2 2" xfId="42380"/>
    <cellStyle name="Normal 5 2 4 5 2 4 3" xfId="42381"/>
    <cellStyle name="Normal 5 2 4 5 2 4 3 2" xfId="42382"/>
    <cellStyle name="Normal 5 2 4 5 2 4 3 2 2" xfId="42383"/>
    <cellStyle name="Normal 5 2 4 5 2 4 3 3" xfId="42384"/>
    <cellStyle name="Normal 5 2 4 5 2 4 4" xfId="42385"/>
    <cellStyle name="Normal 5 2 4 5 2 5" xfId="42386"/>
    <cellStyle name="Normal 5 2 4 5 2 5 2" xfId="42387"/>
    <cellStyle name="Normal 5 2 4 5 2 6" xfId="42388"/>
    <cellStyle name="Normal 5 2 4 5 2 6 2" xfId="42389"/>
    <cellStyle name="Normal 5 2 4 5 2 6 2 2" xfId="42390"/>
    <cellStyle name="Normal 5 2 4 5 2 6 3" xfId="42391"/>
    <cellStyle name="Normal 5 2 4 5 2 7" xfId="42392"/>
    <cellStyle name="Normal 5 2 4 5 2 7 2" xfId="42393"/>
    <cellStyle name="Normal 5 2 4 5 2 8" xfId="42394"/>
    <cellStyle name="Normal 5 2 4 5 3" xfId="42395"/>
    <cellStyle name="Normal 5 2 4 5 3 2" xfId="42396"/>
    <cellStyle name="Normal 5 2 4 5 3 2 2" xfId="42397"/>
    <cellStyle name="Normal 5 2 4 5 3 2 2 2" xfId="42398"/>
    <cellStyle name="Normal 5 2 4 5 3 2 3" xfId="42399"/>
    <cellStyle name="Normal 5 2 4 5 3 2 3 2" xfId="42400"/>
    <cellStyle name="Normal 5 2 4 5 3 2 3 2 2" xfId="42401"/>
    <cellStyle name="Normal 5 2 4 5 3 2 3 3" xfId="42402"/>
    <cellStyle name="Normal 5 2 4 5 3 2 4" xfId="42403"/>
    <cellStyle name="Normal 5 2 4 5 3 3" xfId="42404"/>
    <cellStyle name="Normal 5 2 4 5 3 3 2" xfId="42405"/>
    <cellStyle name="Normal 5 2 4 5 3 4" xfId="42406"/>
    <cellStyle name="Normal 5 2 4 5 3 4 2" xfId="42407"/>
    <cellStyle name="Normal 5 2 4 5 3 4 2 2" xfId="42408"/>
    <cellStyle name="Normal 5 2 4 5 3 4 3" xfId="42409"/>
    <cellStyle name="Normal 5 2 4 5 3 5" xfId="42410"/>
    <cellStyle name="Normal 5 2 4 5 4" xfId="42411"/>
    <cellStyle name="Normal 5 2 4 5 4 2" xfId="42412"/>
    <cellStyle name="Normal 5 2 4 5 4 2 2" xfId="42413"/>
    <cellStyle name="Normal 5 2 4 5 4 3" xfId="42414"/>
    <cellStyle name="Normal 5 2 4 5 4 3 2" xfId="42415"/>
    <cellStyle name="Normal 5 2 4 5 4 3 2 2" xfId="42416"/>
    <cellStyle name="Normal 5 2 4 5 4 3 3" xfId="42417"/>
    <cellStyle name="Normal 5 2 4 5 4 4" xfId="42418"/>
    <cellStyle name="Normal 5 2 4 5 5" xfId="42419"/>
    <cellStyle name="Normal 5 2 4 5 5 2" xfId="42420"/>
    <cellStyle name="Normal 5 2 4 5 5 2 2" xfId="42421"/>
    <cellStyle name="Normal 5 2 4 5 5 3" xfId="42422"/>
    <cellStyle name="Normal 5 2 4 5 5 3 2" xfId="42423"/>
    <cellStyle name="Normal 5 2 4 5 5 3 2 2" xfId="42424"/>
    <cellStyle name="Normal 5 2 4 5 5 3 3" xfId="42425"/>
    <cellStyle name="Normal 5 2 4 5 5 4" xfId="42426"/>
    <cellStyle name="Normal 5 2 4 5 6" xfId="42427"/>
    <cellStyle name="Normal 5 2 4 5 6 2" xfId="42428"/>
    <cellStyle name="Normal 5 2 4 5 7" xfId="42429"/>
    <cellStyle name="Normal 5 2 4 5 7 2" xfId="42430"/>
    <cellStyle name="Normal 5 2 4 5 7 2 2" xfId="42431"/>
    <cellStyle name="Normal 5 2 4 5 7 3" xfId="42432"/>
    <cellStyle name="Normal 5 2 4 5 8" xfId="42433"/>
    <cellStyle name="Normal 5 2 4 5 8 2" xfId="42434"/>
    <cellStyle name="Normal 5 2 4 5 9" xfId="42435"/>
    <cellStyle name="Normal 5 2 4 6" xfId="42436"/>
    <cellStyle name="Normal 5 2 4 6 2" xfId="42437"/>
    <cellStyle name="Normal 5 2 4 6 2 2" xfId="42438"/>
    <cellStyle name="Normal 5 2 4 6 2 2 2" xfId="42439"/>
    <cellStyle name="Normal 5 2 4 6 2 2 2 2" xfId="42440"/>
    <cellStyle name="Normal 5 2 4 6 2 2 3" xfId="42441"/>
    <cellStyle name="Normal 5 2 4 6 2 2 3 2" xfId="42442"/>
    <cellStyle name="Normal 5 2 4 6 2 2 3 2 2" xfId="42443"/>
    <cellStyle name="Normal 5 2 4 6 2 2 3 3" xfId="42444"/>
    <cellStyle name="Normal 5 2 4 6 2 2 4" xfId="42445"/>
    <cellStyle name="Normal 5 2 4 6 2 3" xfId="42446"/>
    <cellStyle name="Normal 5 2 4 6 2 3 2" xfId="42447"/>
    <cellStyle name="Normal 5 2 4 6 2 4" xfId="42448"/>
    <cellStyle name="Normal 5 2 4 6 2 4 2" xfId="42449"/>
    <cellStyle name="Normal 5 2 4 6 2 4 2 2" xfId="42450"/>
    <cellStyle name="Normal 5 2 4 6 2 4 3" xfId="42451"/>
    <cellStyle name="Normal 5 2 4 6 2 5" xfId="42452"/>
    <cellStyle name="Normal 5 2 4 6 3" xfId="42453"/>
    <cellStyle name="Normal 5 2 4 6 3 2" xfId="42454"/>
    <cellStyle name="Normal 5 2 4 6 3 2 2" xfId="42455"/>
    <cellStyle name="Normal 5 2 4 6 3 3" xfId="42456"/>
    <cellStyle name="Normal 5 2 4 6 3 3 2" xfId="42457"/>
    <cellStyle name="Normal 5 2 4 6 3 3 2 2" xfId="42458"/>
    <cellStyle name="Normal 5 2 4 6 3 3 3" xfId="42459"/>
    <cellStyle name="Normal 5 2 4 6 3 4" xfId="42460"/>
    <cellStyle name="Normal 5 2 4 6 4" xfId="42461"/>
    <cellStyle name="Normal 5 2 4 6 4 2" xfId="42462"/>
    <cellStyle name="Normal 5 2 4 6 4 2 2" xfId="42463"/>
    <cellStyle name="Normal 5 2 4 6 4 3" xfId="42464"/>
    <cellStyle name="Normal 5 2 4 6 4 3 2" xfId="42465"/>
    <cellStyle name="Normal 5 2 4 6 4 3 2 2" xfId="42466"/>
    <cellStyle name="Normal 5 2 4 6 4 3 3" xfId="42467"/>
    <cellStyle name="Normal 5 2 4 6 4 4" xfId="42468"/>
    <cellStyle name="Normal 5 2 4 6 5" xfId="42469"/>
    <cellStyle name="Normal 5 2 4 6 5 2" xfId="42470"/>
    <cellStyle name="Normal 5 2 4 6 6" xfId="42471"/>
    <cellStyle name="Normal 5 2 4 6 6 2" xfId="42472"/>
    <cellStyle name="Normal 5 2 4 6 6 2 2" xfId="42473"/>
    <cellStyle name="Normal 5 2 4 6 6 3" xfId="42474"/>
    <cellStyle name="Normal 5 2 4 6 7" xfId="42475"/>
    <cellStyle name="Normal 5 2 4 6 7 2" xfId="42476"/>
    <cellStyle name="Normal 5 2 4 6 8" xfId="42477"/>
    <cellStyle name="Normal 5 2 4 7" xfId="42478"/>
    <cellStyle name="Normal 5 2 4 7 2" xfId="42479"/>
    <cellStyle name="Normal 5 2 4 7 2 2" xfId="42480"/>
    <cellStyle name="Normal 5 2 4 7 2 2 2" xfId="42481"/>
    <cellStyle name="Normal 5 2 4 7 2 2 2 2" xfId="42482"/>
    <cellStyle name="Normal 5 2 4 7 2 2 3" xfId="42483"/>
    <cellStyle name="Normal 5 2 4 7 2 2 3 2" xfId="42484"/>
    <cellStyle name="Normal 5 2 4 7 2 2 3 2 2" xfId="42485"/>
    <cellStyle name="Normal 5 2 4 7 2 2 3 3" xfId="42486"/>
    <cellStyle name="Normal 5 2 4 7 2 2 4" xfId="42487"/>
    <cellStyle name="Normal 5 2 4 7 2 3" xfId="42488"/>
    <cellStyle name="Normal 5 2 4 7 2 3 2" xfId="42489"/>
    <cellStyle name="Normal 5 2 4 7 2 4" xfId="42490"/>
    <cellStyle name="Normal 5 2 4 7 2 4 2" xfId="42491"/>
    <cellStyle name="Normal 5 2 4 7 2 4 2 2" xfId="42492"/>
    <cellStyle name="Normal 5 2 4 7 2 4 3" xfId="42493"/>
    <cellStyle name="Normal 5 2 4 7 2 5" xfId="42494"/>
    <cellStyle name="Normal 5 2 4 7 3" xfId="42495"/>
    <cellStyle name="Normal 5 2 4 7 3 2" xfId="42496"/>
    <cellStyle name="Normal 5 2 4 7 3 2 2" xfId="42497"/>
    <cellStyle name="Normal 5 2 4 7 3 3" xfId="42498"/>
    <cellStyle name="Normal 5 2 4 7 3 3 2" xfId="42499"/>
    <cellStyle name="Normal 5 2 4 7 3 3 2 2" xfId="42500"/>
    <cellStyle name="Normal 5 2 4 7 3 3 3" xfId="42501"/>
    <cellStyle name="Normal 5 2 4 7 3 4" xfId="42502"/>
    <cellStyle name="Normal 5 2 4 7 4" xfId="42503"/>
    <cellStyle name="Normal 5 2 4 7 4 2" xfId="42504"/>
    <cellStyle name="Normal 5 2 4 7 5" xfId="42505"/>
    <cellStyle name="Normal 5 2 4 7 5 2" xfId="42506"/>
    <cellStyle name="Normal 5 2 4 7 5 2 2" xfId="42507"/>
    <cellStyle name="Normal 5 2 4 7 5 3" xfId="42508"/>
    <cellStyle name="Normal 5 2 4 7 6" xfId="42509"/>
    <cellStyle name="Normal 5 2 4 8" xfId="42510"/>
    <cellStyle name="Normal 5 2 4 8 2" xfId="42511"/>
    <cellStyle name="Normal 5 2 4 8 2 2" xfId="42512"/>
    <cellStyle name="Normal 5 2 4 8 2 2 2" xfId="42513"/>
    <cellStyle name="Normal 5 2 4 8 2 2 2 2" xfId="42514"/>
    <cellStyle name="Normal 5 2 4 8 2 2 3" xfId="42515"/>
    <cellStyle name="Normal 5 2 4 8 2 2 3 2" xfId="42516"/>
    <cellStyle name="Normal 5 2 4 8 2 2 3 2 2" xfId="42517"/>
    <cellStyle name="Normal 5 2 4 8 2 2 3 3" xfId="42518"/>
    <cellStyle name="Normal 5 2 4 8 2 2 4" xfId="42519"/>
    <cellStyle name="Normal 5 2 4 8 2 3" xfId="42520"/>
    <cellStyle name="Normal 5 2 4 8 2 3 2" xfId="42521"/>
    <cellStyle name="Normal 5 2 4 8 2 4" xfId="42522"/>
    <cellStyle name="Normal 5 2 4 8 2 4 2" xfId="42523"/>
    <cellStyle name="Normal 5 2 4 8 2 4 2 2" xfId="42524"/>
    <cellStyle name="Normal 5 2 4 8 2 4 3" xfId="42525"/>
    <cellStyle name="Normal 5 2 4 8 2 5" xfId="42526"/>
    <cellStyle name="Normal 5 2 4 8 3" xfId="42527"/>
    <cellStyle name="Normal 5 2 4 8 3 2" xfId="42528"/>
    <cellStyle name="Normal 5 2 4 8 3 2 2" xfId="42529"/>
    <cellStyle name="Normal 5 2 4 8 3 3" xfId="42530"/>
    <cellStyle name="Normal 5 2 4 8 3 3 2" xfId="42531"/>
    <cellStyle name="Normal 5 2 4 8 3 3 2 2" xfId="42532"/>
    <cellStyle name="Normal 5 2 4 8 3 3 3" xfId="42533"/>
    <cellStyle name="Normal 5 2 4 8 3 4" xfId="42534"/>
    <cellStyle name="Normal 5 2 4 8 4" xfId="42535"/>
    <cellStyle name="Normal 5 2 4 8 4 2" xfId="42536"/>
    <cellStyle name="Normal 5 2 4 8 5" xfId="42537"/>
    <cellStyle name="Normal 5 2 4 8 5 2" xfId="42538"/>
    <cellStyle name="Normal 5 2 4 8 5 2 2" xfId="42539"/>
    <cellStyle name="Normal 5 2 4 8 5 3" xfId="42540"/>
    <cellStyle name="Normal 5 2 4 8 6" xfId="42541"/>
    <cellStyle name="Normal 5 2 4 9" xfId="42542"/>
    <cellStyle name="Normal 5 2 4 9 2" xfId="42543"/>
    <cellStyle name="Normal 5 2 4 9 2 2" xfId="42544"/>
    <cellStyle name="Normal 5 2 4 9 2 2 2" xfId="42545"/>
    <cellStyle name="Normal 5 2 4 9 2 3" xfId="42546"/>
    <cellStyle name="Normal 5 2 4 9 2 3 2" xfId="42547"/>
    <cellStyle name="Normal 5 2 4 9 2 3 2 2" xfId="42548"/>
    <cellStyle name="Normal 5 2 4 9 2 3 3" xfId="42549"/>
    <cellStyle name="Normal 5 2 4 9 2 4" xfId="42550"/>
    <cellStyle name="Normal 5 2 4 9 3" xfId="42551"/>
    <cellStyle name="Normal 5 2 4 9 3 2" xfId="42552"/>
    <cellStyle name="Normal 5 2 4 9 4" xfId="42553"/>
    <cellStyle name="Normal 5 2 4 9 4 2" xfId="42554"/>
    <cellStyle name="Normal 5 2 4 9 4 2 2" xfId="42555"/>
    <cellStyle name="Normal 5 2 4 9 4 3" xfId="42556"/>
    <cellStyle name="Normal 5 2 4 9 5" xfId="42557"/>
    <cellStyle name="Normal 5 2 4_T-straight with PEDs adjustor" xfId="42558"/>
    <cellStyle name="Normal 5 2 5" xfId="42559"/>
    <cellStyle name="Normal 5 2 5 10" xfId="42560"/>
    <cellStyle name="Normal 5 2 5 11" xfId="42561"/>
    <cellStyle name="Normal 5 2 5 2" xfId="42562"/>
    <cellStyle name="Normal 5 2 5 2 10" xfId="42563"/>
    <cellStyle name="Normal 5 2 5 2 2" xfId="42564"/>
    <cellStyle name="Normal 5 2 5 2 2 2" xfId="42565"/>
    <cellStyle name="Normal 5 2 5 2 2 2 2" xfId="42566"/>
    <cellStyle name="Normal 5 2 5 2 2 2 2 2" xfId="42567"/>
    <cellStyle name="Normal 5 2 5 2 2 2 2 2 2" xfId="42568"/>
    <cellStyle name="Normal 5 2 5 2 2 2 2 3" xfId="42569"/>
    <cellStyle name="Normal 5 2 5 2 2 2 2 3 2" xfId="42570"/>
    <cellStyle name="Normal 5 2 5 2 2 2 2 3 2 2" xfId="42571"/>
    <cellStyle name="Normal 5 2 5 2 2 2 2 3 3" xfId="42572"/>
    <cellStyle name="Normal 5 2 5 2 2 2 2 4" xfId="42573"/>
    <cellStyle name="Normal 5 2 5 2 2 2 3" xfId="42574"/>
    <cellStyle name="Normal 5 2 5 2 2 2 3 2" xfId="42575"/>
    <cellStyle name="Normal 5 2 5 2 2 2 4" xfId="42576"/>
    <cellStyle name="Normal 5 2 5 2 2 2 4 2" xfId="42577"/>
    <cellStyle name="Normal 5 2 5 2 2 2 4 2 2" xfId="42578"/>
    <cellStyle name="Normal 5 2 5 2 2 2 4 3" xfId="42579"/>
    <cellStyle name="Normal 5 2 5 2 2 2 5" xfId="42580"/>
    <cellStyle name="Normal 5 2 5 2 2 3" xfId="42581"/>
    <cellStyle name="Normal 5 2 5 2 2 3 2" xfId="42582"/>
    <cellStyle name="Normal 5 2 5 2 2 3 2 2" xfId="42583"/>
    <cellStyle name="Normal 5 2 5 2 2 3 3" xfId="42584"/>
    <cellStyle name="Normal 5 2 5 2 2 3 3 2" xfId="42585"/>
    <cellStyle name="Normal 5 2 5 2 2 3 3 2 2" xfId="42586"/>
    <cellStyle name="Normal 5 2 5 2 2 3 3 3" xfId="42587"/>
    <cellStyle name="Normal 5 2 5 2 2 3 4" xfId="42588"/>
    <cellStyle name="Normal 5 2 5 2 2 4" xfId="42589"/>
    <cellStyle name="Normal 5 2 5 2 2 4 2" xfId="42590"/>
    <cellStyle name="Normal 5 2 5 2 2 4 2 2" xfId="42591"/>
    <cellStyle name="Normal 5 2 5 2 2 4 3" xfId="42592"/>
    <cellStyle name="Normal 5 2 5 2 2 4 3 2" xfId="42593"/>
    <cellStyle name="Normal 5 2 5 2 2 4 3 2 2" xfId="42594"/>
    <cellStyle name="Normal 5 2 5 2 2 4 3 3" xfId="42595"/>
    <cellStyle name="Normal 5 2 5 2 2 4 4" xfId="42596"/>
    <cellStyle name="Normal 5 2 5 2 2 5" xfId="42597"/>
    <cellStyle name="Normal 5 2 5 2 2 5 2" xfId="42598"/>
    <cellStyle name="Normal 5 2 5 2 2 6" xfId="42599"/>
    <cellStyle name="Normal 5 2 5 2 2 6 2" xfId="42600"/>
    <cellStyle name="Normal 5 2 5 2 2 6 2 2" xfId="42601"/>
    <cellStyle name="Normal 5 2 5 2 2 6 3" xfId="42602"/>
    <cellStyle name="Normal 5 2 5 2 2 7" xfId="42603"/>
    <cellStyle name="Normal 5 2 5 2 2 7 2" xfId="42604"/>
    <cellStyle name="Normal 5 2 5 2 2 8" xfId="42605"/>
    <cellStyle name="Normal 5 2 5 2 3" xfId="42606"/>
    <cellStyle name="Normal 5 2 5 2 3 2" xfId="42607"/>
    <cellStyle name="Normal 5 2 5 2 3 2 2" xfId="42608"/>
    <cellStyle name="Normal 5 2 5 2 3 2 2 2" xfId="42609"/>
    <cellStyle name="Normal 5 2 5 2 3 2 3" xfId="42610"/>
    <cellStyle name="Normal 5 2 5 2 3 2 3 2" xfId="42611"/>
    <cellStyle name="Normal 5 2 5 2 3 2 3 2 2" xfId="42612"/>
    <cellStyle name="Normal 5 2 5 2 3 2 3 3" xfId="42613"/>
    <cellStyle name="Normal 5 2 5 2 3 2 4" xfId="42614"/>
    <cellStyle name="Normal 5 2 5 2 3 3" xfId="42615"/>
    <cellStyle name="Normal 5 2 5 2 3 3 2" xfId="42616"/>
    <cellStyle name="Normal 5 2 5 2 3 4" xfId="42617"/>
    <cellStyle name="Normal 5 2 5 2 3 4 2" xfId="42618"/>
    <cellStyle name="Normal 5 2 5 2 3 4 2 2" xfId="42619"/>
    <cellStyle name="Normal 5 2 5 2 3 4 3" xfId="42620"/>
    <cellStyle name="Normal 5 2 5 2 3 5" xfId="42621"/>
    <cellStyle name="Normal 5 2 5 2 4" xfId="42622"/>
    <cellStyle name="Normal 5 2 5 2 4 2" xfId="42623"/>
    <cellStyle name="Normal 5 2 5 2 4 2 2" xfId="42624"/>
    <cellStyle name="Normal 5 2 5 2 4 3" xfId="42625"/>
    <cellStyle name="Normal 5 2 5 2 4 3 2" xfId="42626"/>
    <cellStyle name="Normal 5 2 5 2 4 3 2 2" xfId="42627"/>
    <cellStyle name="Normal 5 2 5 2 4 3 3" xfId="42628"/>
    <cellStyle name="Normal 5 2 5 2 4 4" xfId="42629"/>
    <cellStyle name="Normal 5 2 5 2 5" xfId="42630"/>
    <cellStyle name="Normal 5 2 5 2 5 2" xfId="42631"/>
    <cellStyle name="Normal 5 2 5 2 5 2 2" xfId="42632"/>
    <cellStyle name="Normal 5 2 5 2 5 3" xfId="42633"/>
    <cellStyle name="Normal 5 2 5 2 5 3 2" xfId="42634"/>
    <cellStyle name="Normal 5 2 5 2 5 3 2 2" xfId="42635"/>
    <cellStyle name="Normal 5 2 5 2 5 3 3" xfId="42636"/>
    <cellStyle name="Normal 5 2 5 2 5 4" xfId="42637"/>
    <cellStyle name="Normal 5 2 5 2 6" xfId="42638"/>
    <cellStyle name="Normal 5 2 5 2 6 2" xfId="42639"/>
    <cellStyle name="Normal 5 2 5 2 7" xfId="42640"/>
    <cellStyle name="Normal 5 2 5 2 7 2" xfId="42641"/>
    <cellStyle name="Normal 5 2 5 2 7 2 2" xfId="42642"/>
    <cellStyle name="Normal 5 2 5 2 7 3" xfId="42643"/>
    <cellStyle name="Normal 5 2 5 2 8" xfId="42644"/>
    <cellStyle name="Normal 5 2 5 2 8 2" xfId="42645"/>
    <cellStyle name="Normal 5 2 5 2 9" xfId="42646"/>
    <cellStyle name="Normal 5 2 5 3" xfId="42647"/>
    <cellStyle name="Normal 5 2 5 3 2" xfId="42648"/>
    <cellStyle name="Normal 5 2 5 3 2 2" xfId="42649"/>
    <cellStyle name="Normal 5 2 5 3 2 2 2" xfId="42650"/>
    <cellStyle name="Normal 5 2 5 3 2 2 2 2" xfId="42651"/>
    <cellStyle name="Normal 5 2 5 3 2 2 3" xfId="42652"/>
    <cellStyle name="Normal 5 2 5 3 2 2 3 2" xfId="42653"/>
    <cellStyle name="Normal 5 2 5 3 2 2 3 2 2" xfId="42654"/>
    <cellStyle name="Normal 5 2 5 3 2 2 3 3" xfId="42655"/>
    <cellStyle name="Normal 5 2 5 3 2 2 4" xfId="42656"/>
    <cellStyle name="Normal 5 2 5 3 2 3" xfId="42657"/>
    <cellStyle name="Normal 5 2 5 3 2 3 2" xfId="42658"/>
    <cellStyle name="Normal 5 2 5 3 2 4" xfId="42659"/>
    <cellStyle name="Normal 5 2 5 3 2 4 2" xfId="42660"/>
    <cellStyle name="Normal 5 2 5 3 2 4 2 2" xfId="42661"/>
    <cellStyle name="Normal 5 2 5 3 2 4 3" xfId="42662"/>
    <cellStyle name="Normal 5 2 5 3 2 5" xfId="42663"/>
    <cellStyle name="Normal 5 2 5 3 3" xfId="42664"/>
    <cellStyle name="Normal 5 2 5 3 3 2" xfId="42665"/>
    <cellStyle name="Normal 5 2 5 3 3 2 2" xfId="42666"/>
    <cellStyle name="Normal 5 2 5 3 3 3" xfId="42667"/>
    <cellStyle name="Normal 5 2 5 3 3 3 2" xfId="42668"/>
    <cellStyle name="Normal 5 2 5 3 3 3 2 2" xfId="42669"/>
    <cellStyle name="Normal 5 2 5 3 3 3 3" xfId="42670"/>
    <cellStyle name="Normal 5 2 5 3 3 4" xfId="42671"/>
    <cellStyle name="Normal 5 2 5 3 4" xfId="42672"/>
    <cellStyle name="Normal 5 2 5 3 4 2" xfId="42673"/>
    <cellStyle name="Normal 5 2 5 3 4 2 2" xfId="42674"/>
    <cellStyle name="Normal 5 2 5 3 4 3" xfId="42675"/>
    <cellStyle name="Normal 5 2 5 3 4 3 2" xfId="42676"/>
    <cellStyle name="Normal 5 2 5 3 4 3 2 2" xfId="42677"/>
    <cellStyle name="Normal 5 2 5 3 4 3 3" xfId="42678"/>
    <cellStyle name="Normal 5 2 5 3 4 4" xfId="42679"/>
    <cellStyle name="Normal 5 2 5 3 5" xfId="42680"/>
    <cellStyle name="Normal 5 2 5 3 5 2" xfId="42681"/>
    <cellStyle name="Normal 5 2 5 3 6" xfId="42682"/>
    <cellStyle name="Normal 5 2 5 3 6 2" xfId="42683"/>
    <cellStyle name="Normal 5 2 5 3 6 2 2" xfId="42684"/>
    <cellStyle name="Normal 5 2 5 3 6 3" xfId="42685"/>
    <cellStyle name="Normal 5 2 5 3 7" xfId="42686"/>
    <cellStyle name="Normal 5 2 5 3 7 2" xfId="42687"/>
    <cellStyle name="Normal 5 2 5 3 8" xfId="42688"/>
    <cellStyle name="Normal 5 2 5 4" xfId="42689"/>
    <cellStyle name="Normal 5 2 5 4 2" xfId="42690"/>
    <cellStyle name="Normal 5 2 5 4 2 2" xfId="42691"/>
    <cellStyle name="Normal 5 2 5 4 2 2 2" xfId="42692"/>
    <cellStyle name="Normal 5 2 5 4 2 3" xfId="42693"/>
    <cellStyle name="Normal 5 2 5 4 2 3 2" xfId="42694"/>
    <cellStyle name="Normal 5 2 5 4 2 3 2 2" xfId="42695"/>
    <cellStyle name="Normal 5 2 5 4 2 3 3" xfId="42696"/>
    <cellStyle name="Normal 5 2 5 4 2 4" xfId="42697"/>
    <cellStyle name="Normal 5 2 5 4 3" xfId="42698"/>
    <cellStyle name="Normal 5 2 5 4 3 2" xfId="42699"/>
    <cellStyle name="Normal 5 2 5 4 4" xfId="42700"/>
    <cellStyle name="Normal 5 2 5 4 4 2" xfId="42701"/>
    <cellStyle name="Normal 5 2 5 4 4 2 2" xfId="42702"/>
    <cellStyle name="Normal 5 2 5 4 4 3" xfId="42703"/>
    <cellStyle name="Normal 5 2 5 4 5" xfId="42704"/>
    <cellStyle name="Normal 5 2 5 5" xfId="42705"/>
    <cellStyle name="Normal 5 2 5 5 2" xfId="42706"/>
    <cellStyle name="Normal 5 2 5 5 2 2" xfId="42707"/>
    <cellStyle name="Normal 5 2 5 5 3" xfId="42708"/>
    <cellStyle name="Normal 5 2 5 5 3 2" xfId="42709"/>
    <cellStyle name="Normal 5 2 5 5 3 2 2" xfId="42710"/>
    <cellStyle name="Normal 5 2 5 5 3 3" xfId="42711"/>
    <cellStyle name="Normal 5 2 5 5 4" xfId="42712"/>
    <cellStyle name="Normal 5 2 5 6" xfId="42713"/>
    <cellStyle name="Normal 5 2 5 6 2" xfId="42714"/>
    <cellStyle name="Normal 5 2 5 6 2 2" xfId="42715"/>
    <cellStyle name="Normal 5 2 5 6 3" xfId="42716"/>
    <cellStyle name="Normal 5 2 5 6 3 2" xfId="42717"/>
    <cellStyle name="Normal 5 2 5 6 3 2 2" xfId="42718"/>
    <cellStyle name="Normal 5 2 5 6 3 3" xfId="42719"/>
    <cellStyle name="Normal 5 2 5 6 4" xfId="42720"/>
    <cellStyle name="Normal 5 2 5 7" xfId="42721"/>
    <cellStyle name="Normal 5 2 5 7 2" xfId="42722"/>
    <cellStyle name="Normal 5 2 5 8" xfId="42723"/>
    <cellStyle name="Normal 5 2 5 8 2" xfId="42724"/>
    <cellStyle name="Normal 5 2 5 8 2 2" xfId="42725"/>
    <cellStyle name="Normal 5 2 5 8 3" xfId="42726"/>
    <cellStyle name="Normal 5 2 5 9" xfId="42727"/>
    <cellStyle name="Normal 5 2 5 9 2" xfId="42728"/>
    <cellStyle name="Normal 5 2 6" xfId="42729"/>
    <cellStyle name="Normal 5 2 6 10" xfId="42730"/>
    <cellStyle name="Normal 5 2 6 11" xfId="42731"/>
    <cellStyle name="Normal 5 2 6 2" xfId="42732"/>
    <cellStyle name="Normal 5 2 6 2 10" xfId="42733"/>
    <cellStyle name="Normal 5 2 6 2 2" xfId="42734"/>
    <cellStyle name="Normal 5 2 6 2 2 2" xfId="42735"/>
    <cellStyle name="Normal 5 2 6 2 2 2 2" xfId="42736"/>
    <cellStyle name="Normal 5 2 6 2 2 2 2 2" xfId="42737"/>
    <cellStyle name="Normal 5 2 6 2 2 2 2 2 2" xfId="42738"/>
    <cellStyle name="Normal 5 2 6 2 2 2 2 3" xfId="42739"/>
    <cellStyle name="Normal 5 2 6 2 2 2 2 3 2" xfId="42740"/>
    <cellStyle name="Normal 5 2 6 2 2 2 2 3 2 2" xfId="42741"/>
    <cellStyle name="Normal 5 2 6 2 2 2 2 3 3" xfId="42742"/>
    <cellStyle name="Normal 5 2 6 2 2 2 2 4" xfId="42743"/>
    <cellStyle name="Normal 5 2 6 2 2 2 3" xfId="42744"/>
    <cellStyle name="Normal 5 2 6 2 2 2 3 2" xfId="42745"/>
    <cellStyle name="Normal 5 2 6 2 2 2 4" xfId="42746"/>
    <cellStyle name="Normal 5 2 6 2 2 2 4 2" xfId="42747"/>
    <cellStyle name="Normal 5 2 6 2 2 2 4 2 2" xfId="42748"/>
    <cellStyle name="Normal 5 2 6 2 2 2 4 3" xfId="42749"/>
    <cellStyle name="Normal 5 2 6 2 2 2 5" xfId="42750"/>
    <cellStyle name="Normal 5 2 6 2 2 3" xfId="42751"/>
    <cellStyle name="Normal 5 2 6 2 2 3 2" xfId="42752"/>
    <cellStyle name="Normal 5 2 6 2 2 3 2 2" xfId="42753"/>
    <cellStyle name="Normal 5 2 6 2 2 3 3" xfId="42754"/>
    <cellStyle name="Normal 5 2 6 2 2 3 3 2" xfId="42755"/>
    <cellStyle name="Normal 5 2 6 2 2 3 3 2 2" xfId="42756"/>
    <cellStyle name="Normal 5 2 6 2 2 3 3 3" xfId="42757"/>
    <cellStyle name="Normal 5 2 6 2 2 3 4" xfId="42758"/>
    <cellStyle name="Normal 5 2 6 2 2 4" xfId="42759"/>
    <cellStyle name="Normal 5 2 6 2 2 4 2" xfId="42760"/>
    <cellStyle name="Normal 5 2 6 2 2 4 2 2" xfId="42761"/>
    <cellStyle name="Normal 5 2 6 2 2 4 3" xfId="42762"/>
    <cellStyle name="Normal 5 2 6 2 2 4 3 2" xfId="42763"/>
    <cellStyle name="Normal 5 2 6 2 2 4 3 2 2" xfId="42764"/>
    <cellStyle name="Normal 5 2 6 2 2 4 3 3" xfId="42765"/>
    <cellStyle name="Normal 5 2 6 2 2 4 4" xfId="42766"/>
    <cellStyle name="Normal 5 2 6 2 2 5" xfId="42767"/>
    <cellStyle name="Normal 5 2 6 2 2 5 2" xfId="42768"/>
    <cellStyle name="Normal 5 2 6 2 2 6" xfId="42769"/>
    <cellStyle name="Normal 5 2 6 2 2 6 2" xfId="42770"/>
    <cellStyle name="Normal 5 2 6 2 2 6 2 2" xfId="42771"/>
    <cellStyle name="Normal 5 2 6 2 2 6 3" xfId="42772"/>
    <cellStyle name="Normal 5 2 6 2 2 7" xfId="42773"/>
    <cellStyle name="Normal 5 2 6 2 2 7 2" xfId="42774"/>
    <cellStyle name="Normal 5 2 6 2 2 8" xfId="42775"/>
    <cellStyle name="Normal 5 2 6 2 3" xfId="42776"/>
    <cellStyle name="Normal 5 2 6 2 3 2" xfId="42777"/>
    <cellStyle name="Normal 5 2 6 2 3 2 2" xfId="42778"/>
    <cellStyle name="Normal 5 2 6 2 3 2 2 2" xfId="42779"/>
    <cellStyle name="Normal 5 2 6 2 3 2 3" xfId="42780"/>
    <cellStyle name="Normal 5 2 6 2 3 2 3 2" xfId="42781"/>
    <cellStyle name="Normal 5 2 6 2 3 2 3 2 2" xfId="42782"/>
    <cellStyle name="Normal 5 2 6 2 3 2 3 3" xfId="42783"/>
    <cellStyle name="Normal 5 2 6 2 3 2 4" xfId="42784"/>
    <cellStyle name="Normal 5 2 6 2 3 3" xfId="42785"/>
    <cellStyle name="Normal 5 2 6 2 3 3 2" xfId="42786"/>
    <cellStyle name="Normal 5 2 6 2 3 4" xfId="42787"/>
    <cellStyle name="Normal 5 2 6 2 3 4 2" xfId="42788"/>
    <cellStyle name="Normal 5 2 6 2 3 4 2 2" xfId="42789"/>
    <cellStyle name="Normal 5 2 6 2 3 4 3" xfId="42790"/>
    <cellStyle name="Normal 5 2 6 2 3 5" xfId="42791"/>
    <cellStyle name="Normal 5 2 6 2 4" xfId="42792"/>
    <cellStyle name="Normal 5 2 6 2 4 2" xfId="42793"/>
    <cellStyle name="Normal 5 2 6 2 4 2 2" xfId="42794"/>
    <cellStyle name="Normal 5 2 6 2 4 3" xfId="42795"/>
    <cellStyle name="Normal 5 2 6 2 4 3 2" xfId="42796"/>
    <cellStyle name="Normal 5 2 6 2 4 3 2 2" xfId="42797"/>
    <cellStyle name="Normal 5 2 6 2 4 3 3" xfId="42798"/>
    <cellStyle name="Normal 5 2 6 2 4 4" xfId="42799"/>
    <cellStyle name="Normal 5 2 6 2 5" xfId="42800"/>
    <cellStyle name="Normal 5 2 6 2 5 2" xfId="42801"/>
    <cellStyle name="Normal 5 2 6 2 5 2 2" xfId="42802"/>
    <cellStyle name="Normal 5 2 6 2 5 3" xfId="42803"/>
    <cellStyle name="Normal 5 2 6 2 5 3 2" xfId="42804"/>
    <cellStyle name="Normal 5 2 6 2 5 3 2 2" xfId="42805"/>
    <cellStyle name="Normal 5 2 6 2 5 3 3" xfId="42806"/>
    <cellStyle name="Normal 5 2 6 2 5 4" xfId="42807"/>
    <cellStyle name="Normal 5 2 6 2 6" xfId="42808"/>
    <cellStyle name="Normal 5 2 6 2 6 2" xfId="42809"/>
    <cellStyle name="Normal 5 2 6 2 7" xfId="42810"/>
    <cellStyle name="Normal 5 2 6 2 7 2" xfId="42811"/>
    <cellStyle name="Normal 5 2 6 2 7 2 2" xfId="42812"/>
    <cellStyle name="Normal 5 2 6 2 7 3" xfId="42813"/>
    <cellStyle name="Normal 5 2 6 2 8" xfId="42814"/>
    <cellStyle name="Normal 5 2 6 2 8 2" xfId="42815"/>
    <cellStyle name="Normal 5 2 6 2 9" xfId="42816"/>
    <cellStyle name="Normal 5 2 6 3" xfId="42817"/>
    <cellStyle name="Normal 5 2 6 3 2" xfId="42818"/>
    <cellStyle name="Normal 5 2 6 3 2 2" xfId="42819"/>
    <cellStyle name="Normal 5 2 6 3 2 2 2" xfId="42820"/>
    <cellStyle name="Normal 5 2 6 3 2 2 2 2" xfId="42821"/>
    <cellStyle name="Normal 5 2 6 3 2 2 3" xfId="42822"/>
    <cellStyle name="Normal 5 2 6 3 2 2 3 2" xfId="42823"/>
    <cellStyle name="Normal 5 2 6 3 2 2 3 2 2" xfId="42824"/>
    <cellStyle name="Normal 5 2 6 3 2 2 3 3" xfId="42825"/>
    <cellStyle name="Normal 5 2 6 3 2 2 4" xfId="42826"/>
    <cellStyle name="Normal 5 2 6 3 2 3" xfId="42827"/>
    <cellStyle name="Normal 5 2 6 3 2 3 2" xfId="42828"/>
    <cellStyle name="Normal 5 2 6 3 2 4" xfId="42829"/>
    <cellStyle name="Normal 5 2 6 3 2 4 2" xfId="42830"/>
    <cellStyle name="Normal 5 2 6 3 2 4 2 2" xfId="42831"/>
    <cellStyle name="Normal 5 2 6 3 2 4 3" xfId="42832"/>
    <cellStyle name="Normal 5 2 6 3 2 5" xfId="42833"/>
    <cellStyle name="Normal 5 2 6 3 3" xfId="42834"/>
    <cellStyle name="Normal 5 2 6 3 3 2" xfId="42835"/>
    <cellStyle name="Normal 5 2 6 3 3 2 2" xfId="42836"/>
    <cellStyle name="Normal 5 2 6 3 3 3" xfId="42837"/>
    <cellStyle name="Normal 5 2 6 3 3 3 2" xfId="42838"/>
    <cellStyle name="Normal 5 2 6 3 3 3 2 2" xfId="42839"/>
    <cellStyle name="Normal 5 2 6 3 3 3 3" xfId="42840"/>
    <cellStyle name="Normal 5 2 6 3 3 4" xfId="42841"/>
    <cellStyle name="Normal 5 2 6 3 4" xfId="42842"/>
    <cellStyle name="Normal 5 2 6 3 4 2" xfId="42843"/>
    <cellStyle name="Normal 5 2 6 3 4 2 2" xfId="42844"/>
    <cellStyle name="Normal 5 2 6 3 4 3" xfId="42845"/>
    <cellStyle name="Normal 5 2 6 3 4 3 2" xfId="42846"/>
    <cellStyle name="Normal 5 2 6 3 4 3 2 2" xfId="42847"/>
    <cellStyle name="Normal 5 2 6 3 4 3 3" xfId="42848"/>
    <cellStyle name="Normal 5 2 6 3 4 4" xfId="42849"/>
    <cellStyle name="Normal 5 2 6 3 5" xfId="42850"/>
    <cellStyle name="Normal 5 2 6 3 5 2" xfId="42851"/>
    <cellStyle name="Normal 5 2 6 3 6" xfId="42852"/>
    <cellStyle name="Normal 5 2 6 3 6 2" xfId="42853"/>
    <cellStyle name="Normal 5 2 6 3 6 2 2" xfId="42854"/>
    <cellStyle name="Normal 5 2 6 3 6 3" xfId="42855"/>
    <cellStyle name="Normal 5 2 6 3 7" xfId="42856"/>
    <cellStyle name="Normal 5 2 6 3 7 2" xfId="42857"/>
    <cellStyle name="Normal 5 2 6 3 8" xfId="42858"/>
    <cellStyle name="Normal 5 2 6 4" xfId="42859"/>
    <cellStyle name="Normal 5 2 6 4 2" xfId="42860"/>
    <cellStyle name="Normal 5 2 6 4 2 2" xfId="42861"/>
    <cellStyle name="Normal 5 2 6 4 2 2 2" xfId="42862"/>
    <cellStyle name="Normal 5 2 6 4 2 3" xfId="42863"/>
    <cellStyle name="Normal 5 2 6 4 2 3 2" xfId="42864"/>
    <cellStyle name="Normal 5 2 6 4 2 3 2 2" xfId="42865"/>
    <cellStyle name="Normal 5 2 6 4 2 3 3" xfId="42866"/>
    <cellStyle name="Normal 5 2 6 4 2 4" xfId="42867"/>
    <cellStyle name="Normal 5 2 6 4 3" xfId="42868"/>
    <cellStyle name="Normal 5 2 6 4 3 2" xfId="42869"/>
    <cellStyle name="Normal 5 2 6 4 4" xfId="42870"/>
    <cellStyle name="Normal 5 2 6 4 4 2" xfId="42871"/>
    <cellStyle name="Normal 5 2 6 4 4 2 2" xfId="42872"/>
    <cellStyle name="Normal 5 2 6 4 4 3" xfId="42873"/>
    <cellStyle name="Normal 5 2 6 4 5" xfId="42874"/>
    <cellStyle name="Normal 5 2 6 5" xfId="42875"/>
    <cellStyle name="Normal 5 2 6 5 2" xfId="42876"/>
    <cellStyle name="Normal 5 2 6 5 2 2" xfId="42877"/>
    <cellStyle name="Normal 5 2 6 5 3" xfId="42878"/>
    <cellStyle name="Normal 5 2 6 5 3 2" xfId="42879"/>
    <cellStyle name="Normal 5 2 6 5 3 2 2" xfId="42880"/>
    <cellStyle name="Normal 5 2 6 5 3 3" xfId="42881"/>
    <cellStyle name="Normal 5 2 6 5 4" xfId="42882"/>
    <cellStyle name="Normal 5 2 6 6" xfId="42883"/>
    <cellStyle name="Normal 5 2 6 6 2" xfId="42884"/>
    <cellStyle name="Normal 5 2 6 6 2 2" xfId="42885"/>
    <cellStyle name="Normal 5 2 6 6 3" xfId="42886"/>
    <cellStyle name="Normal 5 2 6 6 3 2" xfId="42887"/>
    <cellStyle name="Normal 5 2 6 6 3 2 2" xfId="42888"/>
    <cellStyle name="Normal 5 2 6 6 3 3" xfId="42889"/>
    <cellStyle name="Normal 5 2 6 6 4" xfId="42890"/>
    <cellStyle name="Normal 5 2 6 7" xfId="42891"/>
    <cellStyle name="Normal 5 2 6 7 2" xfId="42892"/>
    <cellStyle name="Normal 5 2 6 8" xfId="42893"/>
    <cellStyle name="Normal 5 2 6 8 2" xfId="42894"/>
    <cellStyle name="Normal 5 2 6 8 2 2" xfId="42895"/>
    <cellStyle name="Normal 5 2 6 8 3" xfId="42896"/>
    <cellStyle name="Normal 5 2 6 9" xfId="42897"/>
    <cellStyle name="Normal 5 2 6 9 2" xfId="42898"/>
    <cellStyle name="Normal 5 2 7" xfId="42899"/>
    <cellStyle name="Normal 5 2 7 10" xfId="42900"/>
    <cellStyle name="Normal 5 2 7 11" xfId="42901"/>
    <cellStyle name="Normal 5 2 7 2" xfId="42902"/>
    <cellStyle name="Normal 5 2 7 2 2" xfId="42903"/>
    <cellStyle name="Normal 5 2 7 2 2 2" xfId="42904"/>
    <cellStyle name="Normal 5 2 7 2 2 2 2" xfId="42905"/>
    <cellStyle name="Normal 5 2 7 2 2 2 2 2" xfId="42906"/>
    <cellStyle name="Normal 5 2 7 2 2 2 2 2 2" xfId="42907"/>
    <cellStyle name="Normal 5 2 7 2 2 2 2 3" xfId="42908"/>
    <cellStyle name="Normal 5 2 7 2 2 2 2 3 2" xfId="42909"/>
    <cellStyle name="Normal 5 2 7 2 2 2 2 3 2 2" xfId="42910"/>
    <cellStyle name="Normal 5 2 7 2 2 2 2 3 3" xfId="42911"/>
    <cellStyle name="Normal 5 2 7 2 2 2 2 4" xfId="42912"/>
    <cellStyle name="Normal 5 2 7 2 2 2 3" xfId="42913"/>
    <cellStyle name="Normal 5 2 7 2 2 2 3 2" xfId="42914"/>
    <cellStyle name="Normal 5 2 7 2 2 2 4" xfId="42915"/>
    <cellStyle name="Normal 5 2 7 2 2 2 4 2" xfId="42916"/>
    <cellStyle name="Normal 5 2 7 2 2 2 4 2 2" xfId="42917"/>
    <cellStyle name="Normal 5 2 7 2 2 2 4 3" xfId="42918"/>
    <cellStyle name="Normal 5 2 7 2 2 2 5" xfId="42919"/>
    <cellStyle name="Normal 5 2 7 2 2 3" xfId="42920"/>
    <cellStyle name="Normal 5 2 7 2 2 3 2" xfId="42921"/>
    <cellStyle name="Normal 5 2 7 2 2 3 2 2" xfId="42922"/>
    <cellStyle name="Normal 5 2 7 2 2 3 3" xfId="42923"/>
    <cellStyle name="Normal 5 2 7 2 2 3 3 2" xfId="42924"/>
    <cellStyle name="Normal 5 2 7 2 2 3 3 2 2" xfId="42925"/>
    <cellStyle name="Normal 5 2 7 2 2 3 3 3" xfId="42926"/>
    <cellStyle name="Normal 5 2 7 2 2 3 4" xfId="42927"/>
    <cellStyle name="Normal 5 2 7 2 2 4" xfId="42928"/>
    <cellStyle name="Normal 5 2 7 2 2 4 2" xfId="42929"/>
    <cellStyle name="Normal 5 2 7 2 2 4 2 2" xfId="42930"/>
    <cellStyle name="Normal 5 2 7 2 2 4 3" xfId="42931"/>
    <cellStyle name="Normal 5 2 7 2 2 4 3 2" xfId="42932"/>
    <cellStyle name="Normal 5 2 7 2 2 4 3 2 2" xfId="42933"/>
    <cellStyle name="Normal 5 2 7 2 2 4 3 3" xfId="42934"/>
    <cellStyle name="Normal 5 2 7 2 2 4 4" xfId="42935"/>
    <cellStyle name="Normal 5 2 7 2 2 5" xfId="42936"/>
    <cellStyle name="Normal 5 2 7 2 2 5 2" xfId="42937"/>
    <cellStyle name="Normal 5 2 7 2 2 6" xfId="42938"/>
    <cellStyle name="Normal 5 2 7 2 2 6 2" xfId="42939"/>
    <cellStyle name="Normal 5 2 7 2 2 6 2 2" xfId="42940"/>
    <cellStyle name="Normal 5 2 7 2 2 6 3" xfId="42941"/>
    <cellStyle name="Normal 5 2 7 2 2 7" xfId="42942"/>
    <cellStyle name="Normal 5 2 7 2 2 7 2" xfId="42943"/>
    <cellStyle name="Normal 5 2 7 2 2 8" xfId="42944"/>
    <cellStyle name="Normal 5 2 7 2 3" xfId="42945"/>
    <cellStyle name="Normal 5 2 7 2 3 2" xfId="42946"/>
    <cellStyle name="Normal 5 2 7 2 3 2 2" xfId="42947"/>
    <cellStyle name="Normal 5 2 7 2 3 2 2 2" xfId="42948"/>
    <cellStyle name="Normal 5 2 7 2 3 2 3" xfId="42949"/>
    <cellStyle name="Normal 5 2 7 2 3 2 3 2" xfId="42950"/>
    <cellStyle name="Normal 5 2 7 2 3 2 3 2 2" xfId="42951"/>
    <cellStyle name="Normal 5 2 7 2 3 2 3 3" xfId="42952"/>
    <cellStyle name="Normal 5 2 7 2 3 2 4" xfId="42953"/>
    <cellStyle name="Normal 5 2 7 2 3 3" xfId="42954"/>
    <cellStyle name="Normal 5 2 7 2 3 3 2" xfId="42955"/>
    <cellStyle name="Normal 5 2 7 2 3 4" xfId="42956"/>
    <cellStyle name="Normal 5 2 7 2 3 4 2" xfId="42957"/>
    <cellStyle name="Normal 5 2 7 2 3 4 2 2" xfId="42958"/>
    <cellStyle name="Normal 5 2 7 2 3 4 3" xfId="42959"/>
    <cellStyle name="Normal 5 2 7 2 3 5" xfId="42960"/>
    <cellStyle name="Normal 5 2 7 2 4" xfId="42961"/>
    <cellStyle name="Normal 5 2 7 2 4 2" xfId="42962"/>
    <cellStyle name="Normal 5 2 7 2 4 2 2" xfId="42963"/>
    <cellStyle name="Normal 5 2 7 2 4 3" xfId="42964"/>
    <cellStyle name="Normal 5 2 7 2 4 3 2" xfId="42965"/>
    <cellStyle name="Normal 5 2 7 2 4 3 2 2" xfId="42966"/>
    <cellStyle name="Normal 5 2 7 2 4 3 3" xfId="42967"/>
    <cellStyle name="Normal 5 2 7 2 4 4" xfId="42968"/>
    <cellStyle name="Normal 5 2 7 2 5" xfId="42969"/>
    <cellStyle name="Normal 5 2 7 2 5 2" xfId="42970"/>
    <cellStyle name="Normal 5 2 7 2 5 2 2" xfId="42971"/>
    <cellStyle name="Normal 5 2 7 2 5 3" xfId="42972"/>
    <cellStyle name="Normal 5 2 7 2 5 3 2" xfId="42973"/>
    <cellStyle name="Normal 5 2 7 2 5 3 2 2" xfId="42974"/>
    <cellStyle name="Normal 5 2 7 2 5 3 3" xfId="42975"/>
    <cellStyle name="Normal 5 2 7 2 5 4" xfId="42976"/>
    <cellStyle name="Normal 5 2 7 2 6" xfId="42977"/>
    <cellStyle name="Normal 5 2 7 2 6 2" xfId="42978"/>
    <cellStyle name="Normal 5 2 7 2 7" xfId="42979"/>
    <cellStyle name="Normal 5 2 7 2 7 2" xfId="42980"/>
    <cellStyle name="Normal 5 2 7 2 7 2 2" xfId="42981"/>
    <cellStyle name="Normal 5 2 7 2 7 3" xfId="42982"/>
    <cellStyle name="Normal 5 2 7 2 8" xfId="42983"/>
    <cellStyle name="Normal 5 2 7 2 8 2" xfId="42984"/>
    <cellStyle name="Normal 5 2 7 2 9" xfId="42985"/>
    <cellStyle name="Normal 5 2 7 3" xfId="42986"/>
    <cellStyle name="Normal 5 2 7 3 2" xfId="42987"/>
    <cellStyle name="Normal 5 2 7 3 2 2" xfId="42988"/>
    <cellStyle name="Normal 5 2 7 3 2 2 2" xfId="42989"/>
    <cellStyle name="Normal 5 2 7 3 2 2 2 2" xfId="42990"/>
    <cellStyle name="Normal 5 2 7 3 2 2 3" xfId="42991"/>
    <cellStyle name="Normal 5 2 7 3 2 2 3 2" xfId="42992"/>
    <cellStyle name="Normal 5 2 7 3 2 2 3 2 2" xfId="42993"/>
    <cellStyle name="Normal 5 2 7 3 2 2 3 3" xfId="42994"/>
    <cellStyle name="Normal 5 2 7 3 2 2 4" xfId="42995"/>
    <cellStyle name="Normal 5 2 7 3 2 3" xfId="42996"/>
    <cellStyle name="Normal 5 2 7 3 2 3 2" xfId="42997"/>
    <cellStyle name="Normal 5 2 7 3 2 4" xfId="42998"/>
    <cellStyle name="Normal 5 2 7 3 2 4 2" xfId="42999"/>
    <cellStyle name="Normal 5 2 7 3 2 4 2 2" xfId="43000"/>
    <cellStyle name="Normal 5 2 7 3 2 4 3" xfId="43001"/>
    <cellStyle name="Normal 5 2 7 3 2 5" xfId="43002"/>
    <cellStyle name="Normal 5 2 7 3 3" xfId="43003"/>
    <cellStyle name="Normal 5 2 7 3 3 2" xfId="43004"/>
    <cellStyle name="Normal 5 2 7 3 3 2 2" xfId="43005"/>
    <cellStyle name="Normal 5 2 7 3 3 3" xfId="43006"/>
    <cellStyle name="Normal 5 2 7 3 3 3 2" xfId="43007"/>
    <cellStyle name="Normal 5 2 7 3 3 3 2 2" xfId="43008"/>
    <cellStyle name="Normal 5 2 7 3 3 3 3" xfId="43009"/>
    <cellStyle name="Normal 5 2 7 3 3 4" xfId="43010"/>
    <cellStyle name="Normal 5 2 7 3 4" xfId="43011"/>
    <cellStyle name="Normal 5 2 7 3 4 2" xfId="43012"/>
    <cellStyle name="Normal 5 2 7 3 4 2 2" xfId="43013"/>
    <cellStyle name="Normal 5 2 7 3 4 3" xfId="43014"/>
    <cellStyle name="Normal 5 2 7 3 4 3 2" xfId="43015"/>
    <cellStyle name="Normal 5 2 7 3 4 3 2 2" xfId="43016"/>
    <cellStyle name="Normal 5 2 7 3 4 3 3" xfId="43017"/>
    <cellStyle name="Normal 5 2 7 3 4 4" xfId="43018"/>
    <cellStyle name="Normal 5 2 7 3 5" xfId="43019"/>
    <cellStyle name="Normal 5 2 7 3 5 2" xfId="43020"/>
    <cellStyle name="Normal 5 2 7 3 6" xfId="43021"/>
    <cellStyle name="Normal 5 2 7 3 6 2" xfId="43022"/>
    <cellStyle name="Normal 5 2 7 3 6 2 2" xfId="43023"/>
    <cellStyle name="Normal 5 2 7 3 6 3" xfId="43024"/>
    <cellStyle name="Normal 5 2 7 3 7" xfId="43025"/>
    <cellStyle name="Normal 5 2 7 3 7 2" xfId="43026"/>
    <cellStyle name="Normal 5 2 7 3 8" xfId="43027"/>
    <cellStyle name="Normal 5 2 7 4" xfId="43028"/>
    <cellStyle name="Normal 5 2 7 4 2" xfId="43029"/>
    <cellStyle name="Normal 5 2 7 4 2 2" xfId="43030"/>
    <cellStyle name="Normal 5 2 7 4 2 2 2" xfId="43031"/>
    <cellStyle name="Normal 5 2 7 4 2 3" xfId="43032"/>
    <cellStyle name="Normal 5 2 7 4 2 3 2" xfId="43033"/>
    <cellStyle name="Normal 5 2 7 4 2 3 2 2" xfId="43034"/>
    <cellStyle name="Normal 5 2 7 4 2 3 3" xfId="43035"/>
    <cellStyle name="Normal 5 2 7 4 2 4" xfId="43036"/>
    <cellStyle name="Normal 5 2 7 4 3" xfId="43037"/>
    <cellStyle name="Normal 5 2 7 4 3 2" xfId="43038"/>
    <cellStyle name="Normal 5 2 7 4 4" xfId="43039"/>
    <cellStyle name="Normal 5 2 7 4 4 2" xfId="43040"/>
    <cellStyle name="Normal 5 2 7 4 4 2 2" xfId="43041"/>
    <cellStyle name="Normal 5 2 7 4 4 3" xfId="43042"/>
    <cellStyle name="Normal 5 2 7 4 5" xfId="43043"/>
    <cellStyle name="Normal 5 2 7 5" xfId="43044"/>
    <cellStyle name="Normal 5 2 7 5 2" xfId="43045"/>
    <cellStyle name="Normal 5 2 7 5 2 2" xfId="43046"/>
    <cellStyle name="Normal 5 2 7 5 3" xfId="43047"/>
    <cellStyle name="Normal 5 2 7 5 3 2" xfId="43048"/>
    <cellStyle name="Normal 5 2 7 5 3 2 2" xfId="43049"/>
    <cellStyle name="Normal 5 2 7 5 3 3" xfId="43050"/>
    <cellStyle name="Normal 5 2 7 5 4" xfId="43051"/>
    <cellStyle name="Normal 5 2 7 6" xfId="43052"/>
    <cellStyle name="Normal 5 2 7 6 2" xfId="43053"/>
    <cellStyle name="Normal 5 2 7 6 2 2" xfId="43054"/>
    <cellStyle name="Normal 5 2 7 6 3" xfId="43055"/>
    <cellStyle name="Normal 5 2 7 6 3 2" xfId="43056"/>
    <cellStyle name="Normal 5 2 7 6 3 2 2" xfId="43057"/>
    <cellStyle name="Normal 5 2 7 6 3 3" xfId="43058"/>
    <cellStyle name="Normal 5 2 7 6 4" xfId="43059"/>
    <cellStyle name="Normal 5 2 7 7" xfId="43060"/>
    <cellStyle name="Normal 5 2 7 7 2" xfId="43061"/>
    <cellStyle name="Normal 5 2 7 8" xfId="43062"/>
    <cellStyle name="Normal 5 2 7 8 2" xfId="43063"/>
    <cellStyle name="Normal 5 2 7 8 2 2" xfId="43064"/>
    <cellStyle name="Normal 5 2 7 8 3" xfId="43065"/>
    <cellStyle name="Normal 5 2 7 9" xfId="43066"/>
    <cellStyle name="Normal 5 2 7 9 2" xfId="43067"/>
    <cellStyle name="Normal 5 2 8" xfId="43068"/>
    <cellStyle name="Normal 5 2 8 2" xfId="43069"/>
    <cellStyle name="Normal 5 2 8 2 2" xfId="43070"/>
    <cellStyle name="Normal 5 2 8 2 2 2" xfId="43071"/>
    <cellStyle name="Normal 5 2 8 2 2 2 2" xfId="43072"/>
    <cellStyle name="Normal 5 2 8 2 2 2 2 2" xfId="43073"/>
    <cellStyle name="Normal 5 2 8 2 2 2 3" xfId="43074"/>
    <cellStyle name="Normal 5 2 8 2 2 2 3 2" xfId="43075"/>
    <cellStyle name="Normal 5 2 8 2 2 2 3 2 2" xfId="43076"/>
    <cellStyle name="Normal 5 2 8 2 2 2 3 3" xfId="43077"/>
    <cellStyle name="Normal 5 2 8 2 2 2 4" xfId="43078"/>
    <cellStyle name="Normal 5 2 8 2 2 3" xfId="43079"/>
    <cellStyle name="Normal 5 2 8 2 2 3 2" xfId="43080"/>
    <cellStyle name="Normal 5 2 8 2 2 4" xfId="43081"/>
    <cellStyle name="Normal 5 2 8 2 2 4 2" xfId="43082"/>
    <cellStyle name="Normal 5 2 8 2 2 4 2 2" xfId="43083"/>
    <cellStyle name="Normal 5 2 8 2 2 4 3" xfId="43084"/>
    <cellStyle name="Normal 5 2 8 2 2 5" xfId="43085"/>
    <cellStyle name="Normal 5 2 8 2 3" xfId="43086"/>
    <cellStyle name="Normal 5 2 8 2 3 2" xfId="43087"/>
    <cellStyle name="Normal 5 2 8 2 3 2 2" xfId="43088"/>
    <cellStyle name="Normal 5 2 8 2 3 3" xfId="43089"/>
    <cellStyle name="Normal 5 2 8 2 3 3 2" xfId="43090"/>
    <cellStyle name="Normal 5 2 8 2 3 3 2 2" xfId="43091"/>
    <cellStyle name="Normal 5 2 8 2 3 3 3" xfId="43092"/>
    <cellStyle name="Normal 5 2 8 2 3 4" xfId="43093"/>
    <cellStyle name="Normal 5 2 8 2 4" xfId="43094"/>
    <cellStyle name="Normal 5 2 8 2 4 2" xfId="43095"/>
    <cellStyle name="Normal 5 2 8 2 4 2 2" xfId="43096"/>
    <cellStyle name="Normal 5 2 8 2 4 3" xfId="43097"/>
    <cellStyle name="Normal 5 2 8 2 4 3 2" xfId="43098"/>
    <cellStyle name="Normal 5 2 8 2 4 3 2 2" xfId="43099"/>
    <cellStyle name="Normal 5 2 8 2 4 3 3" xfId="43100"/>
    <cellStyle name="Normal 5 2 8 2 4 4" xfId="43101"/>
    <cellStyle name="Normal 5 2 8 2 5" xfId="43102"/>
    <cellStyle name="Normal 5 2 8 2 5 2" xfId="43103"/>
    <cellStyle name="Normal 5 2 8 2 6" xfId="43104"/>
    <cellStyle name="Normal 5 2 8 2 6 2" xfId="43105"/>
    <cellStyle name="Normal 5 2 8 2 6 2 2" xfId="43106"/>
    <cellStyle name="Normal 5 2 8 2 6 3" xfId="43107"/>
    <cellStyle name="Normal 5 2 8 2 7" xfId="43108"/>
    <cellStyle name="Normal 5 2 8 2 7 2" xfId="43109"/>
    <cellStyle name="Normal 5 2 8 2 8" xfId="43110"/>
    <cellStyle name="Normal 5 2 8 3" xfId="43111"/>
    <cellStyle name="Normal 5 2 8 3 2" xfId="43112"/>
    <cellStyle name="Normal 5 2 8 3 2 2" xfId="43113"/>
    <cellStyle name="Normal 5 2 8 3 2 2 2" xfId="43114"/>
    <cellStyle name="Normal 5 2 8 3 2 3" xfId="43115"/>
    <cellStyle name="Normal 5 2 8 3 2 3 2" xfId="43116"/>
    <cellStyle name="Normal 5 2 8 3 2 3 2 2" xfId="43117"/>
    <cellStyle name="Normal 5 2 8 3 2 3 3" xfId="43118"/>
    <cellStyle name="Normal 5 2 8 3 2 4" xfId="43119"/>
    <cellStyle name="Normal 5 2 8 3 3" xfId="43120"/>
    <cellStyle name="Normal 5 2 8 3 3 2" xfId="43121"/>
    <cellStyle name="Normal 5 2 8 3 4" xfId="43122"/>
    <cellStyle name="Normal 5 2 8 3 4 2" xfId="43123"/>
    <cellStyle name="Normal 5 2 8 3 4 2 2" xfId="43124"/>
    <cellStyle name="Normal 5 2 8 3 4 3" xfId="43125"/>
    <cellStyle name="Normal 5 2 8 3 5" xfId="43126"/>
    <cellStyle name="Normal 5 2 8 4" xfId="43127"/>
    <cellStyle name="Normal 5 2 8 4 2" xfId="43128"/>
    <cellStyle name="Normal 5 2 8 4 2 2" xfId="43129"/>
    <cellStyle name="Normal 5 2 8 4 3" xfId="43130"/>
    <cellStyle name="Normal 5 2 8 4 3 2" xfId="43131"/>
    <cellStyle name="Normal 5 2 8 4 3 2 2" xfId="43132"/>
    <cellStyle name="Normal 5 2 8 4 3 3" xfId="43133"/>
    <cellStyle name="Normal 5 2 8 4 4" xfId="43134"/>
    <cellStyle name="Normal 5 2 8 5" xfId="43135"/>
    <cellStyle name="Normal 5 2 8 5 2" xfId="43136"/>
    <cellStyle name="Normal 5 2 8 5 2 2" xfId="43137"/>
    <cellStyle name="Normal 5 2 8 5 3" xfId="43138"/>
    <cellStyle name="Normal 5 2 8 5 3 2" xfId="43139"/>
    <cellStyle name="Normal 5 2 8 5 3 2 2" xfId="43140"/>
    <cellStyle name="Normal 5 2 8 5 3 3" xfId="43141"/>
    <cellStyle name="Normal 5 2 8 5 4" xfId="43142"/>
    <cellStyle name="Normal 5 2 8 6" xfId="43143"/>
    <cellStyle name="Normal 5 2 8 6 2" xfId="43144"/>
    <cellStyle name="Normal 5 2 8 7" xfId="43145"/>
    <cellStyle name="Normal 5 2 8 7 2" xfId="43146"/>
    <cellStyle name="Normal 5 2 8 7 2 2" xfId="43147"/>
    <cellStyle name="Normal 5 2 8 7 3" xfId="43148"/>
    <cellStyle name="Normal 5 2 8 8" xfId="43149"/>
    <cellStyle name="Normal 5 2 8 8 2" xfId="43150"/>
    <cellStyle name="Normal 5 2 8 9" xfId="43151"/>
    <cellStyle name="Normal 5 2 9" xfId="43152"/>
    <cellStyle name="Normal 5 2 9 2" xfId="43153"/>
    <cellStyle name="Normal 5 2 9 2 2" xfId="43154"/>
    <cellStyle name="Normal 5 2 9 2 2 2" xfId="43155"/>
    <cellStyle name="Normal 5 2 9 2 2 2 2" xfId="43156"/>
    <cellStyle name="Normal 5 2 9 2 2 3" xfId="43157"/>
    <cellStyle name="Normal 5 2 9 2 2 3 2" xfId="43158"/>
    <cellStyle name="Normal 5 2 9 2 2 3 2 2" xfId="43159"/>
    <cellStyle name="Normal 5 2 9 2 2 3 3" xfId="43160"/>
    <cellStyle name="Normal 5 2 9 2 2 4" xfId="43161"/>
    <cellStyle name="Normal 5 2 9 2 3" xfId="43162"/>
    <cellStyle name="Normal 5 2 9 2 3 2" xfId="43163"/>
    <cellStyle name="Normal 5 2 9 2 4" xfId="43164"/>
    <cellStyle name="Normal 5 2 9 2 4 2" xfId="43165"/>
    <cellStyle name="Normal 5 2 9 2 4 2 2" xfId="43166"/>
    <cellStyle name="Normal 5 2 9 2 4 3" xfId="43167"/>
    <cellStyle name="Normal 5 2 9 2 5" xfId="43168"/>
    <cellStyle name="Normal 5 2 9 3" xfId="43169"/>
    <cellStyle name="Normal 5 2 9 3 2" xfId="43170"/>
    <cellStyle name="Normal 5 2 9 3 2 2" xfId="43171"/>
    <cellStyle name="Normal 5 2 9 3 3" xfId="43172"/>
    <cellStyle name="Normal 5 2 9 3 3 2" xfId="43173"/>
    <cellStyle name="Normal 5 2 9 3 3 2 2" xfId="43174"/>
    <cellStyle name="Normal 5 2 9 3 3 3" xfId="43175"/>
    <cellStyle name="Normal 5 2 9 3 4" xfId="43176"/>
    <cellStyle name="Normal 5 2 9 4" xfId="43177"/>
    <cellStyle name="Normal 5 2 9 4 2" xfId="43178"/>
    <cellStyle name="Normal 5 2 9 4 2 2" xfId="43179"/>
    <cellStyle name="Normal 5 2 9 4 3" xfId="43180"/>
    <cellStyle name="Normal 5 2 9 4 3 2" xfId="43181"/>
    <cellStyle name="Normal 5 2 9 4 3 2 2" xfId="43182"/>
    <cellStyle name="Normal 5 2 9 4 3 3" xfId="43183"/>
    <cellStyle name="Normal 5 2 9 4 4" xfId="43184"/>
    <cellStyle name="Normal 5 2 9 5" xfId="43185"/>
    <cellStyle name="Normal 5 2 9 5 2" xfId="43186"/>
    <cellStyle name="Normal 5 2 9 6" xfId="43187"/>
    <cellStyle name="Normal 5 2 9 6 2" xfId="43188"/>
    <cellStyle name="Normal 5 2 9 6 2 2" xfId="43189"/>
    <cellStyle name="Normal 5 2 9 6 3" xfId="43190"/>
    <cellStyle name="Normal 5 2 9 7" xfId="43191"/>
    <cellStyle name="Normal 5 2 9 7 2" xfId="43192"/>
    <cellStyle name="Normal 5 2 9 8" xfId="43193"/>
    <cellStyle name="Normal 5 2_Sheet1" xfId="43194"/>
    <cellStyle name="Normal 5 3" xfId="43195"/>
    <cellStyle name="Normal 5 3 10" xfId="43196"/>
    <cellStyle name="Normal 5 3 10 2" xfId="43197"/>
    <cellStyle name="Normal 5 3 10 2 2" xfId="43198"/>
    <cellStyle name="Normal 5 3 10 2 2 2" xfId="43199"/>
    <cellStyle name="Normal 5 3 10 2 2 2 2" xfId="43200"/>
    <cellStyle name="Normal 5 3 10 2 2 3" xfId="43201"/>
    <cellStyle name="Normal 5 3 10 2 2 3 2" xfId="43202"/>
    <cellStyle name="Normal 5 3 10 2 2 3 2 2" xfId="43203"/>
    <cellStyle name="Normal 5 3 10 2 2 3 3" xfId="43204"/>
    <cellStyle name="Normal 5 3 10 2 2 4" xfId="43205"/>
    <cellStyle name="Normal 5 3 10 2 3" xfId="43206"/>
    <cellStyle name="Normal 5 3 10 2 3 2" xfId="43207"/>
    <cellStyle name="Normal 5 3 10 2 4" xfId="43208"/>
    <cellStyle name="Normal 5 3 10 2 4 2" xfId="43209"/>
    <cellStyle name="Normal 5 3 10 2 4 2 2" xfId="43210"/>
    <cellStyle name="Normal 5 3 10 2 4 3" xfId="43211"/>
    <cellStyle name="Normal 5 3 10 2 5" xfId="43212"/>
    <cellStyle name="Normal 5 3 10 3" xfId="43213"/>
    <cellStyle name="Normal 5 3 10 3 2" xfId="43214"/>
    <cellStyle name="Normal 5 3 10 3 2 2" xfId="43215"/>
    <cellStyle name="Normal 5 3 10 3 3" xfId="43216"/>
    <cellStyle name="Normal 5 3 10 3 3 2" xfId="43217"/>
    <cellStyle name="Normal 5 3 10 3 3 2 2" xfId="43218"/>
    <cellStyle name="Normal 5 3 10 3 3 3" xfId="43219"/>
    <cellStyle name="Normal 5 3 10 3 4" xfId="43220"/>
    <cellStyle name="Normal 5 3 10 4" xfId="43221"/>
    <cellStyle name="Normal 5 3 10 4 2" xfId="43222"/>
    <cellStyle name="Normal 5 3 10 5" xfId="43223"/>
    <cellStyle name="Normal 5 3 10 5 2" xfId="43224"/>
    <cellStyle name="Normal 5 3 10 5 2 2" xfId="43225"/>
    <cellStyle name="Normal 5 3 10 5 3" xfId="43226"/>
    <cellStyle name="Normal 5 3 10 6" xfId="43227"/>
    <cellStyle name="Normal 5 3 11" xfId="43228"/>
    <cellStyle name="Normal 5 3 11 2" xfId="43229"/>
    <cellStyle name="Normal 5 3 11 2 2" xfId="43230"/>
    <cellStyle name="Normal 5 3 11 2 2 2" xfId="43231"/>
    <cellStyle name="Normal 5 3 11 2 2 2 2" xfId="43232"/>
    <cellStyle name="Normal 5 3 11 2 2 3" xfId="43233"/>
    <cellStyle name="Normal 5 3 11 2 2 3 2" xfId="43234"/>
    <cellStyle name="Normal 5 3 11 2 2 3 2 2" xfId="43235"/>
    <cellStyle name="Normal 5 3 11 2 2 3 3" xfId="43236"/>
    <cellStyle name="Normal 5 3 11 2 2 4" xfId="43237"/>
    <cellStyle name="Normal 5 3 11 2 3" xfId="43238"/>
    <cellStyle name="Normal 5 3 11 2 3 2" xfId="43239"/>
    <cellStyle name="Normal 5 3 11 2 4" xfId="43240"/>
    <cellStyle name="Normal 5 3 11 2 4 2" xfId="43241"/>
    <cellStyle name="Normal 5 3 11 2 4 2 2" xfId="43242"/>
    <cellStyle name="Normal 5 3 11 2 4 3" xfId="43243"/>
    <cellStyle name="Normal 5 3 11 2 5" xfId="43244"/>
    <cellStyle name="Normal 5 3 11 3" xfId="43245"/>
    <cellStyle name="Normal 5 3 11 3 2" xfId="43246"/>
    <cellStyle name="Normal 5 3 11 3 2 2" xfId="43247"/>
    <cellStyle name="Normal 5 3 11 3 3" xfId="43248"/>
    <cellStyle name="Normal 5 3 11 3 3 2" xfId="43249"/>
    <cellStyle name="Normal 5 3 11 3 3 2 2" xfId="43250"/>
    <cellStyle name="Normal 5 3 11 3 3 3" xfId="43251"/>
    <cellStyle name="Normal 5 3 11 3 4" xfId="43252"/>
    <cellStyle name="Normal 5 3 11 4" xfId="43253"/>
    <cellStyle name="Normal 5 3 11 4 2" xfId="43254"/>
    <cellStyle name="Normal 5 3 11 5" xfId="43255"/>
    <cellStyle name="Normal 5 3 11 5 2" xfId="43256"/>
    <cellStyle name="Normal 5 3 11 5 2 2" xfId="43257"/>
    <cellStyle name="Normal 5 3 11 5 3" xfId="43258"/>
    <cellStyle name="Normal 5 3 11 6" xfId="43259"/>
    <cellStyle name="Normal 5 3 12" xfId="43260"/>
    <cellStyle name="Normal 5 3 12 2" xfId="43261"/>
    <cellStyle name="Normal 5 3 12 2 2" xfId="43262"/>
    <cellStyle name="Normal 5 3 12 2 2 2" xfId="43263"/>
    <cellStyle name="Normal 5 3 12 2 3" xfId="43264"/>
    <cellStyle name="Normal 5 3 12 2 3 2" xfId="43265"/>
    <cellStyle name="Normal 5 3 12 2 3 2 2" xfId="43266"/>
    <cellStyle name="Normal 5 3 12 2 3 3" xfId="43267"/>
    <cellStyle name="Normal 5 3 12 2 4" xfId="43268"/>
    <cellStyle name="Normal 5 3 12 3" xfId="43269"/>
    <cellStyle name="Normal 5 3 12 3 2" xfId="43270"/>
    <cellStyle name="Normal 5 3 12 4" xfId="43271"/>
    <cellStyle name="Normal 5 3 12 4 2" xfId="43272"/>
    <cellStyle name="Normal 5 3 12 4 2 2" xfId="43273"/>
    <cellStyle name="Normal 5 3 12 4 3" xfId="43274"/>
    <cellStyle name="Normal 5 3 12 5" xfId="43275"/>
    <cellStyle name="Normal 5 3 13" xfId="43276"/>
    <cellStyle name="Normal 5 3 13 2" xfId="43277"/>
    <cellStyle name="Normal 5 3 13 2 2" xfId="43278"/>
    <cellStyle name="Normal 5 3 13 3" xfId="43279"/>
    <cellStyle name="Normal 5 3 13 3 2" xfId="43280"/>
    <cellStyle name="Normal 5 3 13 3 2 2" xfId="43281"/>
    <cellStyle name="Normal 5 3 13 3 3" xfId="43282"/>
    <cellStyle name="Normal 5 3 13 4" xfId="43283"/>
    <cellStyle name="Normal 5 3 14" xfId="43284"/>
    <cellStyle name="Normal 5 3 14 2" xfId="43285"/>
    <cellStyle name="Normal 5 3 14 2 2" xfId="43286"/>
    <cellStyle name="Normal 5 3 14 3" xfId="43287"/>
    <cellStyle name="Normal 5 3 14 3 2" xfId="43288"/>
    <cellStyle name="Normal 5 3 14 3 2 2" xfId="43289"/>
    <cellStyle name="Normal 5 3 14 3 3" xfId="43290"/>
    <cellStyle name="Normal 5 3 14 4" xfId="43291"/>
    <cellStyle name="Normal 5 3 15" xfId="43292"/>
    <cellStyle name="Normal 5 3 15 2" xfId="43293"/>
    <cellStyle name="Normal 5 3 15 2 2" xfId="43294"/>
    <cellStyle name="Normal 5 3 15 3" xfId="43295"/>
    <cellStyle name="Normal 5 3 15 3 2" xfId="43296"/>
    <cellStyle name="Normal 5 3 15 3 2 2" xfId="43297"/>
    <cellStyle name="Normal 5 3 15 3 3" xfId="43298"/>
    <cellStyle name="Normal 5 3 15 4" xfId="43299"/>
    <cellStyle name="Normal 5 3 16" xfId="43300"/>
    <cellStyle name="Normal 5 3 16 2" xfId="43301"/>
    <cellStyle name="Normal 5 3 16 2 2" xfId="43302"/>
    <cellStyle name="Normal 5 3 16 3" xfId="43303"/>
    <cellStyle name="Normal 5 3 17" xfId="43304"/>
    <cellStyle name="Normal 5 3 17 2" xfId="43305"/>
    <cellStyle name="Normal 5 3 18" xfId="43306"/>
    <cellStyle name="Normal 5 3 18 2" xfId="43307"/>
    <cellStyle name="Normal 5 3 19" xfId="43308"/>
    <cellStyle name="Normal 5 3 2" xfId="43309"/>
    <cellStyle name="Normal 5 3 2 10" xfId="43310"/>
    <cellStyle name="Normal 5 3 2 10 2" xfId="43311"/>
    <cellStyle name="Normal 5 3 2 10 2 2" xfId="43312"/>
    <cellStyle name="Normal 5 3 2 10 2 2 2" xfId="43313"/>
    <cellStyle name="Normal 5 3 2 10 2 2 2 2" xfId="43314"/>
    <cellStyle name="Normal 5 3 2 10 2 2 3" xfId="43315"/>
    <cellStyle name="Normal 5 3 2 10 2 2 3 2" xfId="43316"/>
    <cellStyle name="Normal 5 3 2 10 2 2 3 2 2" xfId="43317"/>
    <cellStyle name="Normal 5 3 2 10 2 2 3 3" xfId="43318"/>
    <cellStyle name="Normal 5 3 2 10 2 2 4" xfId="43319"/>
    <cellStyle name="Normal 5 3 2 10 2 3" xfId="43320"/>
    <cellStyle name="Normal 5 3 2 10 2 3 2" xfId="43321"/>
    <cellStyle name="Normal 5 3 2 10 2 4" xfId="43322"/>
    <cellStyle name="Normal 5 3 2 10 2 4 2" xfId="43323"/>
    <cellStyle name="Normal 5 3 2 10 2 4 2 2" xfId="43324"/>
    <cellStyle name="Normal 5 3 2 10 2 4 3" xfId="43325"/>
    <cellStyle name="Normal 5 3 2 10 2 5" xfId="43326"/>
    <cellStyle name="Normal 5 3 2 10 3" xfId="43327"/>
    <cellStyle name="Normal 5 3 2 10 3 2" xfId="43328"/>
    <cellStyle name="Normal 5 3 2 10 3 2 2" xfId="43329"/>
    <cellStyle name="Normal 5 3 2 10 3 3" xfId="43330"/>
    <cellStyle name="Normal 5 3 2 10 3 3 2" xfId="43331"/>
    <cellStyle name="Normal 5 3 2 10 3 3 2 2" xfId="43332"/>
    <cellStyle name="Normal 5 3 2 10 3 3 3" xfId="43333"/>
    <cellStyle name="Normal 5 3 2 10 3 4" xfId="43334"/>
    <cellStyle name="Normal 5 3 2 10 4" xfId="43335"/>
    <cellStyle name="Normal 5 3 2 10 4 2" xfId="43336"/>
    <cellStyle name="Normal 5 3 2 10 5" xfId="43337"/>
    <cellStyle name="Normal 5 3 2 10 5 2" xfId="43338"/>
    <cellStyle name="Normal 5 3 2 10 5 2 2" xfId="43339"/>
    <cellStyle name="Normal 5 3 2 10 5 3" xfId="43340"/>
    <cellStyle name="Normal 5 3 2 10 6" xfId="43341"/>
    <cellStyle name="Normal 5 3 2 11" xfId="43342"/>
    <cellStyle name="Normal 5 3 2 11 2" xfId="43343"/>
    <cellStyle name="Normal 5 3 2 11 2 2" xfId="43344"/>
    <cellStyle name="Normal 5 3 2 11 2 2 2" xfId="43345"/>
    <cellStyle name="Normal 5 3 2 11 2 3" xfId="43346"/>
    <cellStyle name="Normal 5 3 2 11 2 3 2" xfId="43347"/>
    <cellStyle name="Normal 5 3 2 11 2 3 2 2" xfId="43348"/>
    <cellStyle name="Normal 5 3 2 11 2 3 3" xfId="43349"/>
    <cellStyle name="Normal 5 3 2 11 2 4" xfId="43350"/>
    <cellStyle name="Normal 5 3 2 11 3" xfId="43351"/>
    <cellStyle name="Normal 5 3 2 11 3 2" xfId="43352"/>
    <cellStyle name="Normal 5 3 2 11 4" xfId="43353"/>
    <cellStyle name="Normal 5 3 2 11 4 2" xfId="43354"/>
    <cellStyle name="Normal 5 3 2 11 4 2 2" xfId="43355"/>
    <cellStyle name="Normal 5 3 2 11 4 3" xfId="43356"/>
    <cellStyle name="Normal 5 3 2 11 5" xfId="43357"/>
    <cellStyle name="Normal 5 3 2 12" xfId="43358"/>
    <cellStyle name="Normal 5 3 2 12 2" xfId="43359"/>
    <cellStyle name="Normal 5 3 2 12 2 2" xfId="43360"/>
    <cellStyle name="Normal 5 3 2 12 3" xfId="43361"/>
    <cellStyle name="Normal 5 3 2 12 3 2" xfId="43362"/>
    <cellStyle name="Normal 5 3 2 12 3 2 2" xfId="43363"/>
    <cellStyle name="Normal 5 3 2 12 3 3" xfId="43364"/>
    <cellStyle name="Normal 5 3 2 12 4" xfId="43365"/>
    <cellStyle name="Normal 5 3 2 13" xfId="43366"/>
    <cellStyle name="Normal 5 3 2 13 2" xfId="43367"/>
    <cellStyle name="Normal 5 3 2 13 2 2" xfId="43368"/>
    <cellStyle name="Normal 5 3 2 13 3" xfId="43369"/>
    <cellStyle name="Normal 5 3 2 13 3 2" xfId="43370"/>
    <cellStyle name="Normal 5 3 2 13 3 2 2" xfId="43371"/>
    <cellStyle name="Normal 5 3 2 13 3 3" xfId="43372"/>
    <cellStyle name="Normal 5 3 2 13 4" xfId="43373"/>
    <cellStyle name="Normal 5 3 2 14" xfId="43374"/>
    <cellStyle name="Normal 5 3 2 14 2" xfId="43375"/>
    <cellStyle name="Normal 5 3 2 14 2 2" xfId="43376"/>
    <cellStyle name="Normal 5 3 2 14 3" xfId="43377"/>
    <cellStyle name="Normal 5 3 2 14 3 2" xfId="43378"/>
    <cellStyle name="Normal 5 3 2 14 3 2 2" xfId="43379"/>
    <cellStyle name="Normal 5 3 2 14 3 3" xfId="43380"/>
    <cellStyle name="Normal 5 3 2 14 4" xfId="43381"/>
    <cellStyle name="Normal 5 3 2 15" xfId="43382"/>
    <cellStyle name="Normal 5 3 2 15 2" xfId="43383"/>
    <cellStyle name="Normal 5 3 2 15 2 2" xfId="43384"/>
    <cellStyle name="Normal 5 3 2 15 3" xfId="43385"/>
    <cellStyle name="Normal 5 3 2 16" xfId="43386"/>
    <cellStyle name="Normal 5 3 2 16 2" xfId="43387"/>
    <cellStyle name="Normal 5 3 2 17" xfId="43388"/>
    <cellStyle name="Normal 5 3 2 17 2" xfId="43389"/>
    <cellStyle name="Normal 5 3 2 18" xfId="43390"/>
    <cellStyle name="Normal 5 3 2 19" xfId="43391"/>
    <cellStyle name="Normal 5 3 2 2" xfId="43392"/>
    <cellStyle name="Normal 5 3 2 2 10" xfId="43393"/>
    <cellStyle name="Normal 5 3 2 2 10 2" xfId="43394"/>
    <cellStyle name="Normal 5 3 2 2 10 2 2" xfId="43395"/>
    <cellStyle name="Normal 5 3 2 2 10 3" xfId="43396"/>
    <cellStyle name="Normal 5 3 2 2 10 3 2" xfId="43397"/>
    <cellStyle name="Normal 5 3 2 2 10 3 2 2" xfId="43398"/>
    <cellStyle name="Normal 5 3 2 2 10 3 3" xfId="43399"/>
    <cellStyle name="Normal 5 3 2 2 10 4" xfId="43400"/>
    <cellStyle name="Normal 5 3 2 2 11" xfId="43401"/>
    <cellStyle name="Normal 5 3 2 2 11 2" xfId="43402"/>
    <cellStyle name="Normal 5 3 2 2 11 2 2" xfId="43403"/>
    <cellStyle name="Normal 5 3 2 2 11 3" xfId="43404"/>
    <cellStyle name="Normal 5 3 2 2 11 3 2" xfId="43405"/>
    <cellStyle name="Normal 5 3 2 2 11 3 2 2" xfId="43406"/>
    <cellStyle name="Normal 5 3 2 2 11 3 3" xfId="43407"/>
    <cellStyle name="Normal 5 3 2 2 11 4" xfId="43408"/>
    <cellStyle name="Normal 5 3 2 2 12" xfId="43409"/>
    <cellStyle name="Normal 5 3 2 2 12 2" xfId="43410"/>
    <cellStyle name="Normal 5 3 2 2 12 2 2" xfId="43411"/>
    <cellStyle name="Normal 5 3 2 2 12 3" xfId="43412"/>
    <cellStyle name="Normal 5 3 2 2 12 3 2" xfId="43413"/>
    <cellStyle name="Normal 5 3 2 2 12 3 2 2" xfId="43414"/>
    <cellStyle name="Normal 5 3 2 2 12 3 3" xfId="43415"/>
    <cellStyle name="Normal 5 3 2 2 12 4" xfId="43416"/>
    <cellStyle name="Normal 5 3 2 2 13" xfId="43417"/>
    <cellStyle name="Normal 5 3 2 2 13 2" xfId="43418"/>
    <cellStyle name="Normal 5 3 2 2 13 2 2" xfId="43419"/>
    <cellStyle name="Normal 5 3 2 2 13 3" xfId="43420"/>
    <cellStyle name="Normal 5 3 2 2 14" xfId="43421"/>
    <cellStyle name="Normal 5 3 2 2 14 2" xfId="43422"/>
    <cellStyle name="Normal 5 3 2 2 15" xfId="43423"/>
    <cellStyle name="Normal 5 3 2 2 15 2" xfId="43424"/>
    <cellStyle name="Normal 5 3 2 2 16" xfId="43425"/>
    <cellStyle name="Normal 5 3 2 2 17" xfId="43426"/>
    <cellStyle name="Normal 5 3 2 2 2" xfId="43427"/>
    <cellStyle name="Normal 5 3 2 2 2 10" xfId="43428"/>
    <cellStyle name="Normal 5 3 2 2 2 11" xfId="43429"/>
    <cellStyle name="Normal 5 3 2 2 2 2" xfId="43430"/>
    <cellStyle name="Normal 5 3 2 2 2 2 10" xfId="43431"/>
    <cellStyle name="Normal 5 3 2 2 2 2 2" xfId="43432"/>
    <cellStyle name="Normal 5 3 2 2 2 2 2 2" xfId="43433"/>
    <cellStyle name="Normal 5 3 2 2 2 2 2 2 2" xfId="43434"/>
    <cellStyle name="Normal 5 3 2 2 2 2 2 2 2 2" xfId="43435"/>
    <cellStyle name="Normal 5 3 2 2 2 2 2 2 2 2 2" xfId="43436"/>
    <cellStyle name="Normal 5 3 2 2 2 2 2 2 2 3" xfId="43437"/>
    <cellStyle name="Normal 5 3 2 2 2 2 2 2 2 3 2" xfId="43438"/>
    <cellStyle name="Normal 5 3 2 2 2 2 2 2 2 3 2 2" xfId="43439"/>
    <cellStyle name="Normal 5 3 2 2 2 2 2 2 2 3 3" xfId="43440"/>
    <cellStyle name="Normal 5 3 2 2 2 2 2 2 2 4" xfId="43441"/>
    <cellStyle name="Normal 5 3 2 2 2 2 2 2 3" xfId="43442"/>
    <cellStyle name="Normal 5 3 2 2 2 2 2 2 3 2" xfId="43443"/>
    <cellStyle name="Normal 5 3 2 2 2 2 2 2 4" xfId="43444"/>
    <cellStyle name="Normal 5 3 2 2 2 2 2 2 4 2" xfId="43445"/>
    <cellStyle name="Normal 5 3 2 2 2 2 2 2 4 2 2" xfId="43446"/>
    <cellStyle name="Normal 5 3 2 2 2 2 2 2 4 3" xfId="43447"/>
    <cellStyle name="Normal 5 3 2 2 2 2 2 2 5" xfId="43448"/>
    <cellStyle name="Normal 5 3 2 2 2 2 2 3" xfId="43449"/>
    <cellStyle name="Normal 5 3 2 2 2 2 2 3 2" xfId="43450"/>
    <cellStyle name="Normal 5 3 2 2 2 2 2 3 2 2" xfId="43451"/>
    <cellStyle name="Normal 5 3 2 2 2 2 2 3 3" xfId="43452"/>
    <cellStyle name="Normal 5 3 2 2 2 2 2 3 3 2" xfId="43453"/>
    <cellStyle name="Normal 5 3 2 2 2 2 2 3 3 2 2" xfId="43454"/>
    <cellStyle name="Normal 5 3 2 2 2 2 2 3 3 3" xfId="43455"/>
    <cellStyle name="Normal 5 3 2 2 2 2 2 3 4" xfId="43456"/>
    <cellStyle name="Normal 5 3 2 2 2 2 2 4" xfId="43457"/>
    <cellStyle name="Normal 5 3 2 2 2 2 2 4 2" xfId="43458"/>
    <cellStyle name="Normal 5 3 2 2 2 2 2 4 2 2" xfId="43459"/>
    <cellStyle name="Normal 5 3 2 2 2 2 2 4 3" xfId="43460"/>
    <cellStyle name="Normal 5 3 2 2 2 2 2 4 3 2" xfId="43461"/>
    <cellStyle name="Normal 5 3 2 2 2 2 2 4 3 2 2" xfId="43462"/>
    <cellStyle name="Normal 5 3 2 2 2 2 2 4 3 3" xfId="43463"/>
    <cellStyle name="Normal 5 3 2 2 2 2 2 4 4" xfId="43464"/>
    <cellStyle name="Normal 5 3 2 2 2 2 2 5" xfId="43465"/>
    <cellStyle name="Normal 5 3 2 2 2 2 2 5 2" xfId="43466"/>
    <cellStyle name="Normal 5 3 2 2 2 2 2 6" xfId="43467"/>
    <cellStyle name="Normal 5 3 2 2 2 2 2 6 2" xfId="43468"/>
    <cellStyle name="Normal 5 3 2 2 2 2 2 6 2 2" xfId="43469"/>
    <cellStyle name="Normal 5 3 2 2 2 2 2 6 3" xfId="43470"/>
    <cellStyle name="Normal 5 3 2 2 2 2 2 7" xfId="43471"/>
    <cellStyle name="Normal 5 3 2 2 2 2 2 7 2" xfId="43472"/>
    <cellStyle name="Normal 5 3 2 2 2 2 2 8" xfId="43473"/>
    <cellStyle name="Normal 5 3 2 2 2 2 3" xfId="43474"/>
    <cellStyle name="Normal 5 3 2 2 2 2 3 2" xfId="43475"/>
    <cellStyle name="Normal 5 3 2 2 2 2 3 2 2" xfId="43476"/>
    <cellStyle name="Normal 5 3 2 2 2 2 3 2 2 2" xfId="43477"/>
    <cellStyle name="Normal 5 3 2 2 2 2 3 2 3" xfId="43478"/>
    <cellStyle name="Normal 5 3 2 2 2 2 3 2 3 2" xfId="43479"/>
    <cellStyle name="Normal 5 3 2 2 2 2 3 2 3 2 2" xfId="43480"/>
    <cellStyle name="Normal 5 3 2 2 2 2 3 2 3 3" xfId="43481"/>
    <cellStyle name="Normal 5 3 2 2 2 2 3 2 4" xfId="43482"/>
    <cellStyle name="Normal 5 3 2 2 2 2 3 3" xfId="43483"/>
    <cellStyle name="Normal 5 3 2 2 2 2 3 3 2" xfId="43484"/>
    <cellStyle name="Normal 5 3 2 2 2 2 3 4" xfId="43485"/>
    <cellStyle name="Normal 5 3 2 2 2 2 3 4 2" xfId="43486"/>
    <cellStyle name="Normal 5 3 2 2 2 2 3 4 2 2" xfId="43487"/>
    <cellStyle name="Normal 5 3 2 2 2 2 3 4 3" xfId="43488"/>
    <cellStyle name="Normal 5 3 2 2 2 2 3 5" xfId="43489"/>
    <cellStyle name="Normal 5 3 2 2 2 2 4" xfId="43490"/>
    <cellStyle name="Normal 5 3 2 2 2 2 4 2" xfId="43491"/>
    <cellStyle name="Normal 5 3 2 2 2 2 4 2 2" xfId="43492"/>
    <cellStyle name="Normal 5 3 2 2 2 2 4 3" xfId="43493"/>
    <cellStyle name="Normal 5 3 2 2 2 2 4 3 2" xfId="43494"/>
    <cellStyle name="Normal 5 3 2 2 2 2 4 3 2 2" xfId="43495"/>
    <cellStyle name="Normal 5 3 2 2 2 2 4 3 3" xfId="43496"/>
    <cellStyle name="Normal 5 3 2 2 2 2 4 4" xfId="43497"/>
    <cellStyle name="Normal 5 3 2 2 2 2 5" xfId="43498"/>
    <cellStyle name="Normal 5 3 2 2 2 2 5 2" xfId="43499"/>
    <cellStyle name="Normal 5 3 2 2 2 2 5 2 2" xfId="43500"/>
    <cellStyle name="Normal 5 3 2 2 2 2 5 3" xfId="43501"/>
    <cellStyle name="Normal 5 3 2 2 2 2 5 3 2" xfId="43502"/>
    <cellStyle name="Normal 5 3 2 2 2 2 5 3 2 2" xfId="43503"/>
    <cellStyle name="Normal 5 3 2 2 2 2 5 3 3" xfId="43504"/>
    <cellStyle name="Normal 5 3 2 2 2 2 5 4" xfId="43505"/>
    <cellStyle name="Normal 5 3 2 2 2 2 6" xfId="43506"/>
    <cellStyle name="Normal 5 3 2 2 2 2 6 2" xfId="43507"/>
    <cellStyle name="Normal 5 3 2 2 2 2 7" xfId="43508"/>
    <cellStyle name="Normal 5 3 2 2 2 2 7 2" xfId="43509"/>
    <cellStyle name="Normal 5 3 2 2 2 2 7 2 2" xfId="43510"/>
    <cellStyle name="Normal 5 3 2 2 2 2 7 3" xfId="43511"/>
    <cellStyle name="Normal 5 3 2 2 2 2 8" xfId="43512"/>
    <cellStyle name="Normal 5 3 2 2 2 2 8 2" xfId="43513"/>
    <cellStyle name="Normal 5 3 2 2 2 2 9" xfId="43514"/>
    <cellStyle name="Normal 5 3 2 2 2 3" xfId="43515"/>
    <cellStyle name="Normal 5 3 2 2 2 3 2" xfId="43516"/>
    <cellStyle name="Normal 5 3 2 2 2 3 2 2" xfId="43517"/>
    <cellStyle name="Normal 5 3 2 2 2 3 2 2 2" xfId="43518"/>
    <cellStyle name="Normal 5 3 2 2 2 3 2 2 2 2" xfId="43519"/>
    <cellStyle name="Normal 5 3 2 2 2 3 2 2 3" xfId="43520"/>
    <cellStyle name="Normal 5 3 2 2 2 3 2 2 3 2" xfId="43521"/>
    <cellStyle name="Normal 5 3 2 2 2 3 2 2 3 2 2" xfId="43522"/>
    <cellStyle name="Normal 5 3 2 2 2 3 2 2 3 3" xfId="43523"/>
    <cellStyle name="Normal 5 3 2 2 2 3 2 2 4" xfId="43524"/>
    <cellStyle name="Normal 5 3 2 2 2 3 2 3" xfId="43525"/>
    <cellStyle name="Normal 5 3 2 2 2 3 2 3 2" xfId="43526"/>
    <cellStyle name="Normal 5 3 2 2 2 3 2 4" xfId="43527"/>
    <cellStyle name="Normal 5 3 2 2 2 3 2 4 2" xfId="43528"/>
    <cellStyle name="Normal 5 3 2 2 2 3 2 4 2 2" xfId="43529"/>
    <cellStyle name="Normal 5 3 2 2 2 3 2 4 3" xfId="43530"/>
    <cellStyle name="Normal 5 3 2 2 2 3 2 5" xfId="43531"/>
    <cellStyle name="Normal 5 3 2 2 2 3 3" xfId="43532"/>
    <cellStyle name="Normal 5 3 2 2 2 3 3 2" xfId="43533"/>
    <cellStyle name="Normal 5 3 2 2 2 3 3 2 2" xfId="43534"/>
    <cellStyle name="Normal 5 3 2 2 2 3 3 3" xfId="43535"/>
    <cellStyle name="Normal 5 3 2 2 2 3 3 3 2" xfId="43536"/>
    <cellStyle name="Normal 5 3 2 2 2 3 3 3 2 2" xfId="43537"/>
    <cellStyle name="Normal 5 3 2 2 2 3 3 3 3" xfId="43538"/>
    <cellStyle name="Normal 5 3 2 2 2 3 3 4" xfId="43539"/>
    <cellStyle name="Normal 5 3 2 2 2 3 4" xfId="43540"/>
    <cellStyle name="Normal 5 3 2 2 2 3 4 2" xfId="43541"/>
    <cellStyle name="Normal 5 3 2 2 2 3 4 2 2" xfId="43542"/>
    <cellStyle name="Normal 5 3 2 2 2 3 4 3" xfId="43543"/>
    <cellStyle name="Normal 5 3 2 2 2 3 4 3 2" xfId="43544"/>
    <cellStyle name="Normal 5 3 2 2 2 3 4 3 2 2" xfId="43545"/>
    <cellStyle name="Normal 5 3 2 2 2 3 4 3 3" xfId="43546"/>
    <cellStyle name="Normal 5 3 2 2 2 3 4 4" xfId="43547"/>
    <cellStyle name="Normal 5 3 2 2 2 3 5" xfId="43548"/>
    <cellStyle name="Normal 5 3 2 2 2 3 5 2" xfId="43549"/>
    <cellStyle name="Normal 5 3 2 2 2 3 6" xfId="43550"/>
    <cellStyle name="Normal 5 3 2 2 2 3 6 2" xfId="43551"/>
    <cellStyle name="Normal 5 3 2 2 2 3 6 2 2" xfId="43552"/>
    <cellStyle name="Normal 5 3 2 2 2 3 6 3" xfId="43553"/>
    <cellStyle name="Normal 5 3 2 2 2 3 7" xfId="43554"/>
    <cellStyle name="Normal 5 3 2 2 2 3 7 2" xfId="43555"/>
    <cellStyle name="Normal 5 3 2 2 2 3 8" xfId="43556"/>
    <cellStyle name="Normal 5 3 2 2 2 4" xfId="43557"/>
    <cellStyle name="Normal 5 3 2 2 2 4 2" xfId="43558"/>
    <cellStyle name="Normal 5 3 2 2 2 4 2 2" xfId="43559"/>
    <cellStyle name="Normal 5 3 2 2 2 4 2 2 2" xfId="43560"/>
    <cellStyle name="Normal 5 3 2 2 2 4 2 3" xfId="43561"/>
    <cellStyle name="Normal 5 3 2 2 2 4 2 3 2" xfId="43562"/>
    <cellStyle name="Normal 5 3 2 2 2 4 2 3 2 2" xfId="43563"/>
    <cellStyle name="Normal 5 3 2 2 2 4 2 3 3" xfId="43564"/>
    <cellStyle name="Normal 5 3 2 2 2 4 2 4" xfId="43565"/>
    <cellStyle name="Normal 5 3 2 2 2 4 3" xfId="43566"/>
    <cellStyle name="Normal 5 3 2 2 2 4 3 2" xfId="43567"/>
    <cellStyle name="Normal 5 3 2 2 2 4 4" xfId="43568"/>
    <cellStyle name="Normal 5 3 2 2 2 4 4 2" xfId="43569"/>
    <cellStyle name="Normal 5 3 2 2 2 4 4 2 2" xfId="43570"/>
    <cellStyle name="Normal 5 3 2 2 2 4 4 3" xfId="43571"/>
    <cellStyle name="Normal 5 3 2 2 2 4 5" xfId="43572"/>
    <cellStyle name="Normal 5 3 2 2 2 5" xfId="43573"/>
    <cellStyle name="Normal 5 3 2 2 2 5 2" xfId="43574"/>
    <cellStyle name="Normal 5 3 2 2 2 5 2 2" xfId="43575"/>
    <cellStyle name="Normal 5 3 2 2 2 5 3" xfId="43576"/>
    <cellStyle name="Normal 5 3 2 2 2 5 3 2" xfId="43577"/>
    <cellStyle name="Normal 5 3 2 2 2 5 3 2 2" xfId="43578"/>
    <cellStyle name="Normal 5 3 2 2 2 5 3 3" xfId="43579"/>
    <cellStyle name="Normal 5 3 2 2 2 5 4" xfId="43580"/>
    <cellStyle name="Normal 5 3 2 2 2 6" xfId="43581"/>
    <cellStyle name="Normal 5 3 2 2 2 6 2" xfId="43582"/>
    <cellStyle name="Normal 5 3 2 2 2 6 2 2" xfId="43583"/>
    <cellStyle name="Normal 5 3 2 2 2 6 3" xfId="43584"/>
    <cellStyle name="Normal 5 3 2 2 2 6 3 2" xfId="43585"/>
    <cellStyle name="Normal 5 3 2 2 2 6 3 2 2" xfId="43586"/>
    <cellStyle name="Normal 5 3 2 2 2 6 3 3" xfId="43587"/>
    <cellStyle name="Normal 5 3 2 2 2 6 4" xfId="43588"/>
    <cellStyle name="Normal 5 3 2 2 2 7" xfId="43589"/>
    <cellStyle name="Normal 5 3 2 2 2 7 2" xfId="43590"/>
    <cellStyle name="Normal 5 3 2 2 2 8" xfId="43591"/>
    <cellStyle name="Normal 5 3 2 2 2 8 2" xfId="43592"/>
    <cellStyle name="Normal 5 3 2 2 2 8 2 2" xfId="43593"/>
    <cellStyle name="Normal 5 3 2 2 2 8 3" xfId="43594"/>
    <cellStyle name="Normal 5 3 2 2 2 9" xfId="43595"/>
    <cellStyle name="Normal 5 3 2 2 2 9 2" xfId="43596"/>
    <cellStyle name="Normal 5 3 2 2 3" xfId="43597"/>
    <cellStyle name="Normal 5 3 2 2 3 10" xfId="43598"/>
    <cellStyle name="Normal 5 3 2 2 3 11" xfId="43599"/>
    <cellStyle name="Normal 5 3 2 2 3 2" xfId="43600"/>
    <cellStyle name="Normal 5 3 2 2 3 2 10" xfId="43601"/>
    <cellStyle name="Normal 5 3 2 2 3 2 2" xfId="43602"/>
    <cellStyle name="Normal 5 3 2 2 3 2 2 2" xfId="43603"/>
    <cellStyle name="Normal 5 3 2 2 3 2 2 2 2" xfId="43604"/>
    <cellStyle name="Normal 5 3 2 2 3 2 2 2 2 2" xfId="43605"/>
    <cellStyle name="Normal 5 3 2 2 3 2 2 2 2 2 2" xfId="43606"/>
    <cellStyle name="Normal 5 3 2 2 3 2 2 2 2 3" xfId="43607"/>
    <cellStyle name="Normal 5 3 2 2 3 2 2 2 2 3 2" xfId="43608"/>
    <cellStyle name="Normal 5 3 2 2 3 2 2 2 2 3 2 2" xfId="43609"/>
    <cellStyle name="Normal 5 3 2 2 3 2 2 2 2 3 3" xfId="43610"/>
    <cellStyle name="Normal 5 3 2 2 3 2 2 2 2 4" xfId="43611"/>
    <cellStyle name="Normal 5 3 2 2 3 2 2 2 3" xfId="43612"/>
    <cellStyle name="Normal 5 3 2 2 3 2 2 2 3 2" xfId="43613"/>
    <cellStyle name="Normal 5 3 2 2 3 2 2 2 4" xfId="43614"/>
    <cellStyle name="Normal 5 3 2 2 3 2 2 2 4 2" xfId="43615"/>
    <cellStyle name="Normal 5 3 2 2 3 2 2 2 4 2 2" xfId="43616"/>
    <cellStyle name="Normal 5 3 2 2 3 2 2 2 4 3" xfId="43617"/>
    <cellStyle name="Normal 5 3 2 2 3 2 2 2 5" xfId="43618"/>
    <cellStyle name="Normal 5 3 2 2 3 2 2 3" xfId="43619"/>
    <cellStyle name="Normal 5 3 2 2 3 2 2 3 2" xfId="43620"/>
    <cellStyle name="Normal 5 3 2 2 3 2 2 3 2 2" xfId="43621"/>
    <cellStyle name="Normal 5 3 2 2 3 2 2 3 3" xfId="43622"/>
    <cellStyle name="Normal 5 3 2 2 3 2 2 3 3 2" xfId="43623"/>
    <cellStyle name="Normal 5 3 2 2 3 2 2 3 3 2 2" xfId="43624"/>
    <cellStyle name="Normal 5 3 2 2 3 2 2 3 3 3" xfId="43625"/>
    <cellStyle name="Normal 5 3 2 2 3 2 2 3 4" xfId="43626"/>
    <cellStyle name="Normal 5 3 2 2 3 2 2 4" xfId="43627"/>
    <cellStyle name="Normal 5 3 2 2 3 2 2 4 2" xfId="43628"/>
    <cellStyle name="Normal 5 3 2 2 3 2 2 4 2 2" xfId="43629"/>
    <cellStyle name="Normal 5 3 2 2 3 2 2 4 3" xfId="43630"/>
    <cellStyle name="Normal 5 3 2 2 3 2 2 4 3 2" xfId="43631"/>
    <cellStyle name="Normal 5 3 2 2 3 2 2 4 3 2 2" xfId="43632"/>
    <cellStyle name="Normal 5 3 2 2 3 2 2 4 3 3" xfId="43633"/>
    <cellStyle name="Normal 5 3 2 2 3 2 2 4 4" xfId="43634"/>
    <cellStyle name="Normal 5 3 2 2 3 2 2 5" xfId="43635"/>
    <cellStyle name="Normal 5 3 2 2 3 2 2 5 2" xfId="43636"/>
    <cellStyle name="Normal 5 3 2 2 3 2 2 6" xfId="43637"/>
    <cellStyle name="Normal 5 3 2 2 3 2 2 6 2" xfId="43638"/>
    <cellStyle name="Normal 5 3 2 2 3 2 2 6 2 2" xfId="43639"/>
    <cellStyle name="Normal 5 3 2 2 3 2 2 6 3" xfId="43640"/>
    <cellStyle name="Normal 5 3 2 2 3 2 2 7" xfId="43641"/>
    <cellStyle name="Normal 5 3 2 2 3 2 2 7 2" xfId="43642"/>
    <cellStyle name="Normal 5 3 2 2 3 2 2 8" xfId="43643"/>
    <cellStyle name="Normal 5 3 2 2 3 2 3" xfId="43644"/>
    <cellStyle name="Normal 5 3 2 2 3 2 3 2" xfId="43645"/>
    <cellStyle name="Normal 5 3 2 2 3 2 3 2 2" xfId="43646"/>
    <cellStyle name="Normal 5 3 2 2 3 2 3 2 2 2" xfId="43647"/>
    <cellStyle name="Normal 5 3 2 2 3 2 3 2 3" xfId="43648"/>
    <cellStyle name="Normal 5 3 2 2 3 2 3 2 3 2" xfId="43649"/>
    <cellStyle name="Normal 5 3 2 2 3 2 3 2 3 2 2" xfId="43650"/>
    <cellStyle name="Normal 5 3 2 2 3 2 3 2 3 3" xfId="43651"/>
    <cellStyle name="Normal 5 3 2 2 3 2 3 2 4" xfId="43652"/>
    <cellStyle name="Normal 5 3 2 2 3 2 3 3" xfId="43653"/>
    <cellStyle name="Normal 5 3 2 2 3 2 3 3 2" xfId="43654"/>
    <cellStyle name="Normal 5 3 2 2 3 2 3 4" xfId="43655"/>
    <cellStyle name="Normal 5 3 2 2 3 2 3 4 2" xfId="43656"/>
    <cellStyle name="Normal 5 3 2 2 3 2 3 4 2 2" xfId="43657"/>
    <cellStyle name="Normal 5 3 2 2 3 2 3 4 3" xfId="43658"/>
    <cellStyle name="Normal 5 3 2 2 3 2 3 5" xfId="43659"/>
    <cellStyle name="Normal 5 3 2 2 3 2 4" xfId="43660"/>
    <cellStyle name="Normal 5 3 2 2 3 2 4 2" xfId="43661"/>
    <cellStyle name="Normal 5 3 2 2 3 2 4 2 2" xfId="43662"/>
    <cellStyle name="Normal 5 3 2 2 3 2 4 3" xfId="43663"/>
    <cellStyle name="Normal 5 3 2 2 3 2 4 3 2" xfId="43664"/>
    <cellStyle name="Normal 5 3 2 2 3 2 4 3 2 2" xfId="43665"/>
    <cellStyle name="Normal 5 3 2 2 3 2 4 3 3" xfId="43666"/>
    <cellStyle name="Normal 5 3 2 2 3 2 4 4" xfId="43667"/>
    <cellStyle name="Normal 5 3 2 2 3 2 5" xfId="43668"/>
    <cellStyle name="Normal 5 3 2 2 3 2 5 2" xfId="43669"/>
    <cellStyle name="Normal 5 3 2 2 3 2 5 2 2" xfId="43670"/>
    <cellStyle name="Normal 5 3 2 2 3 2 5 3" xfId="43671"/>
    <cellStyle name="Normal 5 3 2 2 3 2 5 3 2" xfId="43672"/>
    <cellStyle name="Normal 5 3 2 2 3 2 5 3 2 2" xfId="43673"/>
    <cellStyle name="Normal 5 3 2 2 3 2 5 3 3" xfId="43674"/>
    <cellStyle name="Normal 5 3 2 2 3 2 5 4" xfId="43675"/>
    <cellStyle name="Normal 5 3 2 2 3 2 6" xfId="43676"/>
    <cellStyle name="Normal 5 3 2 2 3 2 6 2" xfId="43677"/>
    <cellStyle name="Normal 5 3 2 2 3 2 7" xfId="43678"/>
    <cellStyle name="Normal 5 3 2 2 3 2 7 2" xfId="43679"/>
    <cellStyle name="Normal 5 3 2 2 3 2 7 2 2" xfId="43680"/>
    <cellStyle name="Normal 5 3 2 2 3 2 7 3" xfId="43681"/>
    <cellStyle name="Normal 5 3 2 2 3 2 8" xfId="43682"/>
    <cellStyle name="Normal 5 3 2 2 3 2 8 2" xfId="43683"/>
    <cellStyle name="Normal 5 3 2 2 3 2 9" xfId="43684"/>
    <cellStyle name="Normal 5 3 2 2 3 3" xfId="43685"/>
    <cellStyle name="Normal 5 3 2 2 3 3 2" xfId="43686"/>
    <cellStyle name="Normal 5 3 2 2 3 3 2 2" xfId="43687"/>
    <cellStyle name="Normal 5 3 2 2 3 3 2 2 2" xfId="43688"/>
    <cellStyle name="Normal 5 3 2 2 3 3 2 2 2 2" xfId="43689"/>
    <cellStyle name="Normal 5 3 2 2 3 3 2 2 3" xfId="43690"/>
    <cellStyle name="Normal 5 3 2 2 3 3 2 2 3 2" xfId="43691"/>
    <cellStyle name="Normal 5 3 2 2 3 3 2 2 3 2 2" xfId="43692"/>
    <cellStyle name="Normal 5 3 2 2 3 3 2 2 3 3" xfId="43693"/>
    <cellStyle name="Normal 5 3 2 2 3 3 2 2 4" xfId="43694"/>
    <cellStyle name="Normal 5 3 2 2 3 3 2 3" xfId="43695"/>
    <cellStyle name="Normal 5 3 2 2 3 3 2 3 2" xfId="43696"/>
    <cellStyle name="Normal 5 3 2 2 3 3 2 4" xfId="43697"/>
    <cellStyle name="Normal 5 3 2 2 3 3 2 4 2" xfId="43698"/>
    <cellStyle name="Normal 5 3 2 2 3 3 2 4 2 2" xfId="43699"/>
    <cellStyle name="Normal 5 3 2 2 3 3 2 4 3" xfId="43700"/>
    <cellStyle name="Normal 5 3 2 2 3 3 2 5" xfId="43701"/>
    <cellStyle name="Normal 5 3 2 2 3 3 3" xfId="43702"/>
    <cellStyle name="Normal 5 3 2 2 3 3 3 2" xfId="43703"/>
    <cellStyle name="Normal 5 3 2 2 3 3 3 2 2" xfId="43704"/>
    <cellStyle name="Normal 5 3 2 2 3 3 3 3" xfId="43705"/>
    <cellStyle name="Normal 5 3 2 2 3 3 3 3 2" xfId="43706"/>
    <cellStyle name="Normal 5 3 2 2 3 3 3 3 2 2" xfId="43707"/>
    <cellStyle name="Normal 5 3 2 2 3 3 3 3 3" xfId="43708"/>
    <cellStyle name="Normal 5 3 2 2 3 3 3 4" xfId="43709"/>
    <cellStyle name="Normal 5 3 2 2 3 3 4" xfId="43710"/>
    <cellStyle name="Normal 5 3 2 2 3 3 4 2" xfId="43711"/>
    <cellStyle name="Normal 5 3 2 2 3 3 4 2 2" xfId="43712"/>
    <cellStyle name="Normal 5 3 2 2 3 3 4 3" xfId="43713"/>
    <cellStyle name="Normal 5 3 2 2 3 3 4 3 2" xfId="43714"/>
    <cellStyle name="Normal 5 3 2 2 3 3 4 3 2 2" xfId="43715"/>
    <cellStyle name="Normal 5 3 2 2 3 3 4 3 3" xfId="43716"/>
    <cellStyle name="Normal 5 3 2 2 3 3 4 4" xfId="43717"/>
    <cellStyle name="Normal 5 3 2 2 3 3 5" xfId="43718"/>
    <cellStyle name="Normal 5 3 2 2 3 3 5 2" xfId="43719"/>
    <cellStyle name="Normal 5 3 2 2 3 3 6" xfId="43720"/>
    <cellStyle name="Normal 5 3 2 2 3 3 6 2" xfId="43721"/>
    <cellStyle name="Normal 5 3 2 2 3 3 6 2 2" xfId="43722"/>
    <cellStyle name="Normal 5 3 2 2 3 3 6 3" xfId="43723"/>
    <cellStyle name="Normal 5 3 2 2 3 3 7" xfId="43724"/>
    <cellStyle name="Normal 5 3 2 2 3 3 7 2" xfId="43725"/>
    <cellStyle name="Normal 5 3 2 2 3 3 8" xfId="43726"/>
    <cellStyle name="Normal 5 3 2 2 3 4" xfId="43727"/>
    <cellStyle name="Normal 5 3 2 2 3 4 2" xfId="43728"/>
    <cellStyle name="Normal 5 3 2 2 3 4 2 2" xfId="43729"/>
    <cellStyle name="Normal 5 3 2 2 3 4 2 2 2" xfId="43730"/>
    <cellStyle name="Normal 5 3 2 2 3 4 2 3" xfId="43731"/>
    <cellStyle name="Normal 5 3 2 2 3 4 2 3 2" xfId="43732"/>
    <cellStyle name="Normal 5 3 2 2 3 4 2 3 2 2" xfId="43733"/>
    <cellStyle name="Normal 5 3 2 2 3 4 2 3 3" xfId="43734"/>
    <cellStyle name="Normal 5 3 2 2 3 4 2 4" xfId="43735"/>
    <cellStyle name="Normal 5 3 2 2 3 4 3" xfId="43736"/>
    <cellStyle name="Normal 5 3 2 2 3 4 3 2" xfId="43737"/>
    <cellStyle name="Normal 5 3 2 2 3 4 4" xfId="43738"/>
    <cellStyle name="Normal 5 3 2 2 3 4 4 2" xfId="43739"/>
    <cellStyle name="Normal 5 3 2 2 3 4 4 2 2" xfId="43740"/>
    <cellStyle name="Normal 5 3 2 2 3 4 4 3" xfId="43741"/>
    <cellStyle name="Normal 5 3 2 2 3 4 5" xfId="43742"/>
    <cellStyle name="Normal 5 3 2 2 3 5" xfId="43743"/>
    <cellStyle name="Normal 5 3 2 2 3 5 2" xfId="43744"/>
    <cellStyle name="Normal 5 3 2 2 3 5 2 2" xfId="43745"/>
    <cellStyle name="Normal 5 3 2 2 3 5 3" xfId="43746"/>
    <cellStyle name="Normal 5 3 2 2 3 5 3 2" xfId="43747"/>
    <cellStyle name="Normal 5 3 2 2 3 5 3 2 2" xfId="43748"/>
    <cellStyle name="Normal 5 3 2 2 3 5 3 3" xfId="43749"/>
    <cellStyle name="Normal 5 3 2 2 3 5 4" xfId="43750"/>
    <cellStyle name="Normal 5 3 2 2 3 6" xfId="43751"/>
    <cellStyle name="Normal 5 3 2 2 3 6 2" xfId="43752"/>
    <cellStyle name="Normal 5 3 2 2 3 6 2 2" xfId="43753"/>
    <cellStyle name="Normal 5 3 2 2 3 6 3" xfId="43754"/>
    <cellStyle name="Normal 5 3 2 2 3 6 3 2" xfId="43755"/>
    <cellStyle name="Normal 5 3 2 2 3 6 3 2 2" xfId="43756"/>
    <cellStyle name="Normal 5 3 2 2 3 6 3 3" xfId="43757"/>
    <cellStyle name="Normal 5 3 2 2 3 6 4" xfId="43758"/>
    <cellStyle name="Normal 5 3 2 2 3 7" xfId="43759"/>
    <cellStyle name="Normal 5 3 2 2 3 7 2" xfId="43760"/>
    <cellStyle name="Normal 5 3 2 2 3 8" xfId="43761"/>
    <cellStyle name="Normal 5 3 2 2 3 8 2" xfId="43762"/>
    <cellStyle name="Normal 5 3 2 2 3 8 2 2" xfId="43763"/>
    <cellStyle name="Normal 5 3 2 2 3 8 3" xfId="43764"/>
    <cellStyle name="Normal 5 3 2 2 3 9" xfId="43765"/>
    <cellStyle name="Normal 5 3 2 2 3 9 2" xfId="43766"/>
    <cellStyle name="Normal 5 3 2 2 4" xfId="43767"/>
    <cellStyle name="Normal 5 3 2 2 4 10" xfId="43768"/>
    <cellStyle name="Normal 5 3 2 2 4 11" xfId="43769"/>
    <cellStyle name="Normal 5 3 2 2 4 2" xfId="43770"/>
    <cellStyle name="Normal 5 3 2 2 4 2 2" xfId="43771"/>
    <cellStyle name="Normal 5 3 2 2 4 2 2 2" xfId="43772"/>
    <cellStyle name="Normal 5 3 2 2 4 2 2 2 2" xfId="43773"/>
    <cellStyle name="Normal 5 3 2 2 4 2 2 2 2 2" xfId="43774"/>
    <cellStyle name="Normal 5 3 2 2 4 2 2 2 2 2 2" xfId="43775"/>
    <cellStyle name="Normal 5 3 2 2 4 2 2 2 2 3" xfId="43776"/>
    <cellStyle name="Normal 5 3 2 2 4 2 2 2 2 3 2" xfId="43777"/>
    <cellStyle name="Normal 5 3 2 2 4 2 2 2 2 3 2 2" xfId="43778"/>
    <cellStyle name="Normal 5 3 2 2 4 2 2 2 2 3 3" xfId="43779"/>
    <cellStyle name="Normal 5 3 2 2 4 2 2 2 2 4" xfId="43780"/>
    <cellStyle name="Normal 5 3 2 2 4 2 2 2 3" xfId="43781"/>
    <cellStyle name="Normal 5 3 2 2 4 2 2 2 3 2" xfId="43782"/>
    <cellStyle name="Normal 5 3 2 2 4 2 2 2 4" xfId="43783"/>
    <cellStyle name="Normal 5 3 2 2 4 2 2 2 4 2" xfId="43784"/>
    <cellStyle name="Normal 5 3 2 2 4 2 2 2 4 2 2" xfId="43785"/>
    <cellStyle name="Normal 5 3 2 2 4 2 2 2 4 3" xfId="43786"/>
    <cellStyle name="Normal 5 3 2 2 4 2 2 2 5" xfId="43787"/>
    <cellStyle name="Normal 5 3 2 2 4 2 2 3" xfId="43788"/>
    <cellStyle name="Normal 5 3 2 2 4 2 2 3 2" xfId="43789"/>
    <cellStyle name="Normal 5 3 2 2 4 2 2 3 2 2" xfId="43790"/>
    <cellStyle name="Normal 5 3 2 2 4 2 2 3 3" xfId="43791"/>
    <cellStyle name="Normal 5 3 2 2 4 2 2 3 3 2" xfId="43792"/>
    <cellStyle name="Normal 5 3 2 2 4 2 2 3 3 2 2" xfId="43793"/>
    <cellStyle name="Normal 5 3 2 2 4 2 2 3 3 3" xfId="43794"/>
    <cellStyle name="Normal 5 3 2 2 4 2 2 3 4" xfId="43795"/>
    <cellStyle name="Normal 5 3 2 2 4 2 2 4" xfId="43796"/>
    <cellStyle name="Normal 5 3 2 2 4 2 2 4 2" xfId="43797"/>
    <cellStyle name="Normal 5 3 2 2 4 2 2 4 2 2" xfId="43798"/>
    <cellStyle name="Normal 5 3 2 2 4 2 2 4 3" xfId="43799"/>
    <cellStyle name="Normal 5 3 2 2 4 2 2 4 3 2" xfId="43800"/>
    <cellStyle name="Normal 5 3 2 2 4 2 2 4 3 2 2" xfId="43801"/>
    <cellStyle name="Normal 5 3 2 2 4 2 2 4 3 3" xfId="43802"/>
    <cellStyle name="Normal 5 3 2 2 4 2 2 4 4" xfId="43803"/>
    <cellStyle name="Normal 5 3 2 2 4 2 2 5" xfId="43804"/>
    <cellStyle name="Normal 5 3 2 2 4 2 2 5 2" xfId="43805"/>
    <cellStyle name="Normal 5 3 2 2 4 2 2 6" xfId="43806"/>
    <cellStyle name="Normal 5 3 2 2 4 2 2 6 2" xfId="43807"/>
    <cellStyle name="Normal 5 3 2 2 4 2 2 6 2 2" xfId="43808"/>
    <cellStyle name="Normal 5 3 2 2 4 2 2 6 3" xfId="43809"/>
    <cellStyle name="Normal 5 3 2 2 4 2 2 7" xfId="43810"/>
    <cellStyle name="Normal 5 3 2 2 4 2 2 7 2" xfId="43811"/>
    <cellStyle name="Normal 5 3 2 2 4 2 2 8" xfId="43812"/>
    <cellStyle name="Normal 5 3 2 2 4 2 3" xfId="43813"/>
    <cellStyle name="Normal 5 3 2 2 4 2 3 2" xfId="43814"/>
    <cellStyle name="Normal 5 3 2 2 4 2 3 2 2" xfId="43815"/>
    <cellStyle name="Normal 5 3 2 2 4 2 3 2 2 2" xfId="43816"/>
    <cellStyle name="Normal 5 3 2 2 4 2 3 2 3" xfId="43817"/>
    <cellStyle name="Normal 5 3 2 2 4 2 3 2 3 2" xfId="43818"/>
    <cellStyle name="Normal 5 3 2 2 4 2 3 2 3 2 2" xfId="43819"/>
    <cellStyle name="Normal 5 3 2 2 4 2 3 2 3 3" xfId="43820"/>
    <cellStyle name="Normal 5 3 2 2 4 2 3 2 4" xfId="43821"/>
    <cellStyle name="Normal 5 3 2 2 4 2 3 3" xfId="43822"/>
    <cellStyle name="Normal 5 3 2 2 4 2 3 3 2" xfId="43823"/>
    <cellStyle name="Normal 5 3 2 2 4 2 3 4" xfId="43824"/>
    <cellStyle name="Normal 5 3 2 2 4 2 3 4 2" xfId="43825"/>
    <cellStyle name="Normal 5 3 2 2 4 2 3 4 2 2" xfId="43826"/>
    <cellStyle name="Normal 5 3 2 2 4 2 3 4 3" xfId="43827"/>
    <cellStyle name="Normal 5 3 2 2 4 2 3 5" xfId="43828"/>
    <cellStyle name="Normal 5 3 2 2 4 2 4" xfId="43829"/>
    <cellStyle name="Normal 5 3 2 2 4 2 4 2" xfId="43830"/>
    <cellStyle name="Normal 5 3 2 2 4 2 4 2 2" xfId="43831"/>
    <cellStyle name="Normal 5 3 2 2 4 2 4 3" xfId="43832"/>
    <cellStyle name="Normal 5 3 2 2 4 2 4 3 2" xfId="43833"/>
    <cellStyle name="Normal 5 3 2 2 4 2 4 3 2 2" xfId="43834"/>
    <cellStyle name="Normal 5 3 2 2 4 2 4 3 3" xfId="43835"/>
    <cellStyle name="Normal 5 3 2 2 4 2 4 4" xfId="43836"/>
    <cellStyle name="Normal 5 3 2 2 4 2 5" xfId="43837"/>
    <cellStyle name="Normal 5 3 2 2 4 2 5 2" xfId="43838"/>
    <cellStyle name="Normal 5 3 2 2 4 2 5 2 2" xfId="43839"/>
    <cellStyle name="Normal 5 3 2 2 4 2 5 3" xfId="43840"/>
    <cellStyle name="Normal 5 3 2 2 4 2 5 3 2" xfId="43841"/>
    <cellStyle name="Normal 5 3 2 2 4 2 5 3 2 2" xfId="43842"/>
    <cellStyle name="Normal 5 3 2 2 4 2 5 3 3" xfId="43843"/>
    <cellStyle name="Normal 5 3 2 2 4 2 5 4" xfId="43844"/>
    <cellStyle name="Normal 5 3 2 2 4 2 6" xfId="43845"/>
    <cellStyle name="Normal 5 3 2 2 4 2 6 2" xfId="43846"/>
    <cellStyle name="Normal 5 3 2 2 4 2 7" xfId="43847"/>
    <cellStyle name="Normal 5 3 2 2 4 2 7 2" xfId="43848"/>
    <cellStyle name="Normal 5 3 2 2 4 2 7 2 2" xfId="43849"/>
    <cellStyle name="Normal 5 3 2 2 4 2 7 3" xfId="43850"/>
    <cellStyle name="Normal 5 3 2 2 4 2 8" xfId="43851"/>
    <cellStyle name="Normal 5 3 2 2 4 2 8 2" xfId="43852"/>
    <cellStyle name="Normal 5 3 2 2 4 2 9" xfId="43853"/>
    <cellStyle name="Normal 5 3 2 2 4 3" xfId="43854"/>
    <cellStyle name="Normal 5 3 2 2 4 3 2" xfId="43855"/>
    <cellStyle name="Normal 5 3 2 2 4 3 2 2" xfId="43856"/>
    <cellStyle name="Normal 5 3 2 2 4 3 2 2 2" xfId="43857"/>
    <cellStyle name="Normal 5 3 2 2 4 3 2 2 2 2" xfId="43858"/>
    <cellStyle name="Normal 5 3 2 2 4 3 2 2 3" xfId="43859"/>
    <cellStyle name="Normal 5 3 2 2 4 3 2 2 3 2" xfId="43860"/>
    <cellStyle name="Normal 5 3 2 2 4 3 2 2 3 2 2" xfId="43861"/>
    <cellStyle name="Normal 5 3 2 2 4 3 2 2 3 3" xfId="43862"/>
    <cellStyle name="Normal 5 3 2 2 4 3 2 2 4" xfId="43863"/>
    <cellStyle name="Normal 5 3 2 2 4 3 2 3" xfId="43864"/>
    <cellStyle name="Normal 5 3 2 2 4 3 2 3 2" xfId="43865"/>
    <cellStyle name="Normal 5 3 2 2 4 3 2 4" xfId="43866"/>
    <cellStyle name="Normal 5 3 2 2 4 3 2 4 2" xfId="43867"/>
    <cellStyle name="Normal 5 3 2 2 4 3 2 4 2 2" xfId="43868"/>
    <cellStyle name="Normal 5 3 2 2 4 3 2 4 3" xfId="43869"/>
    <cellStyle name="Normal 5 3 2 2 4 3 2 5" xfId="43870"/>
    <cellStyle name="Normal 5 3 2 2 4 3 3" xfId="43871"/>
    <cellStyle name="Normal 5 3 2 2 4 3 3 2" xfId="43872"/>
    <cellStyle name="Normal 5 3 2 2 4 3 3 2 2" xfId="43873"/>
    <cellStyle name="Normal 5 3 2 2 4 3 3 3" xfId="43874"/>
    <cellStyle name="Normal 5 3 2 2 4 3 3 3 2" xfId="43875"/>
    <cellStyle name="Normal 5 3 2 2 4 3 3 3 2 2" xfId="43876"/>
    <cellStyle name="Normal 5 3 2 2 4 3 3 3 3" xfId="43877"/>
    <cellStyle name="Normal 5 3 2 2 4 3 3 4" xfId="43878"/>
    <cellStyle name="Normal 5 3 2 2 4 3 4" xfId="43879"/>
    <cellStyle name="Normal 5 3 2 2 4 3 4 2" xfId="43880"/>
    <cellStyle name="Normal 5 3 2 2 4 3 4 2 2" xfId="43881"/>
    <cellStyle name="Normal 5 3 2 2 4 3 4 3" xfId="43882"/>
    <cellStyle name="Normal 5 3 2 2 4 3 4 3 2" xfId="43883"/>
    <cellStyle name="Normal 5 3 2 2 4 3 4 3 2 2" xfId="43884"/>
    <cellStyle name="Normal 5 3 2 2 4 3 4 3 3" xfId="43885"/>
    <cellStyle name="Normal 5 3 2 2 4 3 4 4" xfId="43886"/>
    <cellStyle name="Normal 5 3 2 2 4 3 5" xfId="43887"/>
    <cellStyle name="Normal 5 3 2 2 4 3 5 2" xfId="43888"/>
    <cellStyle name="Normal 5 3 2 2 4 3 6" xfId="43889"/>
    <cellStyle name="Normal 5 3 2 2 4 3 6 2" xfId="43890"/>
    <cellStyle name="Normal 5 3 2 2 4 3 6 2 2" xfId="43891"/>
    <cellStyle name="Normal 5 3 2 2 4 3 6 3" xfId="43892"/>
    <cellStyle name="Normal 5 3 2 2 4 3 7" xfId="43893"/>
    <cellStyle name="Normal 5 3 2 2 4 3 7 2" xfId="43894"/>
    <cellStyle name="Normal 5 3 2 2 4 3 8" xfId="43895"/>
    <cellStyle name="Normal 5 3 2 2 4 4" xfId="43896"/>
    <cellStyle name="Normal 5 3 2 2 4 4 2" xfId="43897"/>
    <cellStyle name="Normal 5 3 2 2 4 4 2 2" xfId="43898"/>
    <cellStyle name="Normal 5 3 2 2 4 4 2 2 2" xfId="43899"/>
    <cellStyle name="Normal 5 3 2 2 4 4 2 3" xfId="43900"/>
    <cellStyle name="Normal 5 3 2 2 4 4 2 3 2" xfId="43901"/>
    <cellStyle name="Normal 5 3 2 2 4 4 2 3 2 2" xfId="43902"/>
    <cellStyle name="Normal 5 3 2 2 4 4 2 3 3" xfId="43903"/>
    <cellStyle name="Normal 5 3 2 2 4 4 2 4" xfId="43904"/>
    <cellStyle name="Normal 5 3 2 2 4 4 3" xfId="43905"/>
    <cellStyle name="Normal 5 3 2 2 4 4 3 2" xfId="43906"/>
    <cellStyle name="Normal 5 3 2 2 4 4 4" xfId="43907"/>
    <cellStyle name="Normal 5 3 2 2 4 4 4 2" xfId="43908"/>
    <cellStyle name="Normal 5 3 2 2 4 4 4 2 2" xfId="43909"/>
    <cellStyle name="Normal 5 3 2 2 4 4 4 3" xfId="43910"/>
    <cellStyle name="Normal 5 3 2 2 4 4 5" xfId="43911"/>
    <cellStyle name="Normal 5 3 2 2 4 5" xfId="43912"/>
    <cellStyle name="Normal 5 3 2 2 4 5 2" xfId="43913"/>
    <cellStyle name="Normal 5 3 2 2 4 5 2 2" xfId="43914"/>
    <cellStyle name="Normal 5 3 2 2 4 5 3" xfId="43915"/>
    <cellStyle name="Normal 5 3 2 2 4 5 3 2" xfId="43916"/>
    <cellStyle name="Normal 5 3 2 2 4 5 3 2 2" xfId="43917"/>
    <cellStyle name="Normal 5 3 2 2 4 5 3 3" xfId="43918"/>
    <cellStyle name="Normal 5 3 2 2 4 5 4" xfId="43919"/>
    <cellStyle name="Normal 5 3 2 2 4 6" xfId="43920"/>
    <cellStyle name="Normal 5 3 2 2 4 6 2" xfId="43921"/>
    <cellStyle name="Normal 5 3 2 2 4 6 2 2" xfId="43922"/>
    <cellStyle name="Normal 5 3 2 2 4 6 3" xfId="43923"/>
    <cellStyle name="Normal 5 3 2 2 4 6 3 2" xfId="43924"/>
    <cellStyle name="Normal 5 3 2 2 4 6 3 2 2" xfId="43925"/>
    <cellStyle name="Normal 5 3 2 2 4 6 3 3" xfId="43926"/>
    <cellStyle name="Normal 5 3 2 2 4 6 4" xfId="43927"/>
    <cellStyle name="Normal 5 3 2 2 4 7" xfId="43928"/>
    <cellStyle name="Normal 5 3 2 2 4 7 2" xfId="43929"/>
    <cellStyle name="Normal 5 3 2 2 4 8" xfId="43930"/>
    <cellStyle name="Normal 5 3 2 2 4 8 2" xfId="43931"/>
    <cellStyle name="Normal 5 3 2 2 4 8 2 2" xfId="43932"/>
    <cellStyle name="Normal 5 3 2 2 4 8 3" xfId="43933"/>
    <cellStyle name="Normal 5 3 2 2 4 9" xfId="43934"/>
    <cellStyle name="Normal 5 3 2 2 4 9 2" xfId="43935"/>
    <cellStyle name="Normal 5 3 2 2 5" xfId="43936"/>
    <cellStyle name="Normal 5 3 2 2 5 2" xfId="43937"/>
    <cellStyle name="Normal 5 3 2 2 5 2 2" xfId="43938"/>
    <cellStyle name="Normal 5 3 2 2 5 2 2 2" xfId="43939"/>
    <cellStyle name="Normal 5 3 2 2 5 2 2 2 2" xfId="43940"/>
    <cellStyle name="Normal 5 3 2 2 5 2 2 2 2 2" xfId="43941"/>
    <cellStyle name="Normal 5 3 2 2 5 2 2 2 3" xfId="43942"/>
    <cellStyle name="Normal 5 3 2 2 5 2 2 2 3 2" xfId="43943"/>
    <cellStyle name="Normal 5 3 2 2 5 2 2 2 3 2 2" xfId="43944"/>
    <cellStyle name="Normal 5 3 2 2 5 2 2 2 3 3" xfId="43945"/>
    <cellStyle name="Normal 5 3 2 2 5 2 2 2 4" xfId="43946"/>
    <cellStyle name="Normal 5 3 2 2 5 2 2 3" xfId="43947"/>
    <cellStyle name="Normal 5 3 2 2 5 2 2 3 2" xfId="43948"/>
    <cellStyle name="Normal 5 3 2 2 5 2 2 4" xfId="43949"/>
    <cellStyle name="Normal 5 3 2 2 5 2 2 4 2" xfId="43950"/>
    <cellStyle name="Normal 5 3 2 2 5 2 2 4 2 2" xfId="43951"/>
    <cellStyle name="Normal 5 3 2 2 5 2 2 4 3" xfId="43952"/>
    <cellStyle name="Normal 5 3 2 2 5 2 2 5" xfId="43953"/>
    <cellStyle name="Normal 5 3 2 2 5 2 3" xfId="43954"/>
    <cellStyle name="Normal 5 3 2 2 5 2 3 2" xfId="43955"/>
    <cellStyle name="Normal 5 3 2 2 5 2 3 2 2" xfId="43956"/>
    <cellStyle name="Normal 5 3 2 2 5 2 3 3" xfId="43957"/>
    <cellStyle name="Normal 5 3 2 2 5 2 3 3 2" xfId="43958"/>
    <cellStyle name="Normal 5 3 2 2 5 2 3 3 2 2" xfId="43959"/>
    <cellStyle name="Normal 5 3 2 2 5 2 3 3 3" xfId="43960"/>
    <cellStyle name="Normal 5 3 2 2 5 2 3 4" xfId="43961"/>
    <cellStyle name="Normal 5 3 2 2 5 2 4" xfId="43962"/>
    <cellStyle name="Normal 5 3 2 2 5 2 4 2" xfId="43963"/>
    <cellStyle name="Normal 5 3 2 2 5 2 4 2 2" xfId="43964"/>
    <cellStyle name="Normal 5 3 2 2 5 2 4 3" xfId="43965"/>
    <cellStyle name="Normal 5 3 2 2 5 2 4 3 2" xfId="43966"/>
    <cellStyle name="Normal 5 3 2 2 5 2 4 3 2 2" xfId="43967"/>
    <cellStyle name="Normal 5 3 2 2 5 2 4 3 3" xfId="43968"/>
    <cellStyle name="Normal 5 3 2 2 5 2 4 4" xfId="43969"/>
    <cellStyle name="Normal 5 3 2 2 5 2 5" xfId="43970"/>
    <cellStyle name="Normal 5 3 2 2 5 2 5 2" xfId="43971"/>
    <cellStyle name="Normal 5 3 2 2 5 2 6" xfId="43972"/>
    <cellStyle name="Normal 5 3 2 2 5 2 6 2" xfId="43973"/>
    <cellStyle name="Normal 5 3 2 2 5 2 6 2 2" xfId="43974"/>
    <cellStyle name="Normal 5 3 2 2 5 2 6 3" xfId="43975"/>
    <cellStyle name="Normal 5 3 2 2 5 2 7" xfId="43976"/>
    <cellStyle name="Normal 5 3 2 2 5 2 7 2" xfId="43977"/>
    <cellStyle name="Normal 5 3 2 2 5 2 8" xfId="43978"/>
    <cellStyle name="Normal 5 3 2 2 5 3" xfId="43979"/>
    <cellStyle name="Normal 5 3 2 2 5 3 2" xfId="43980"/>
    <cellStyle name="Normal 5 3 2 2 5 3 2 2" xfId="43981"/>
    <cellStyle name="Normal 5 3 2 2 5 3 2 2 2" xfId="43982"/>
    <cellStyle name="Normal 5 3 2 2 5 3 2 3" xfId="43983"/>
    <cellStyle name="Normal 5 3 2 2 5 3 2 3 2" xfId="43984"/>
    <cellStyle name="Normal 5 3 2 2 5 3 2 3 2 2" xfId="43985"/>
    <cellStyle name="Normal 5 3 2 2 5 3 2 3 3" xfId="43986"/>
    <cellStyle name="Normal 5 3 2 2 5 3 2 4" xfId="43987"/>
    <cellStyle name="Normal 5 3 2 2 5 3 3" xfId="43988"/>
    <cellStyle name="Normal 5 3 2 2 5 3 3 2" xfId="43989"/>
    <cellStyle name="Normal 5 3 2 2 5 3 4" xfId="43990"/>
    <cellStyle name="Normal 5 3 2 2 5 3 4 2" xfId="43991"/>
    <cellStyle name="Normal 5 3 2 2 5 3 4 2 2" xfId="43992"/>
    <cellStyle name="Normal 5 3 2 2 5 3 4 3" xfId="43993"/>
    <cellStyle name="Normal 5 3 2 2 5 3 5" xfId="43994"/>
    <cellStyle name="Normal 5 3 2 2 5 4" xfId="43995"/>
    <cellStyle name="Normal 5 3 2 2 5 4 2" xfId="43996"/>
    <cellStyle name="Normal 5 3 2 2 5 4 2 2" xfId="43997"/>
    <cellStyle name="Normal 5 3 2 2 5 4 3" xfId="43998"/>
    <cellStyle name="Normal 5 3 2 2 5 4 3 2" xfId="43999"/>
    <cellStyle name="Normal 5 3 2 2 5 4 3 2 2" xfId="44000"/>
    <cellStyle name="Normal 5 3 2 2 5 4 3 3" xfId="44001"/>
    <cellStyle name="Normal 5 3 2 2 5 4 4" xfId="44002"/>
    <cellStyle name="Normal 5 3 2 2 5 5" xfId="44003"/>
    <cellStyle name="Normal 5 3 2 2 5 5 2" xfId="44004"/>
    <cellStyle name="Normal 5 3 2 2 5 5 2 2" xfId="44005"/>
    <cellStyle name="Normal 5 3 2 2 5 5 3" xfId="44006"/>
    <cellStyle name="Normal 5 3 2 2 5 5 3 2" xfId="44007"/>
    <cellStyle name="Normal 5 3 2 2 5 5 3 2 2" xfId="44008"/>
    <cellStyle name="Normal 5 3 2 2 5 5 3 3" xfId="44009"/>
    <cellStyle name="Normal 5 3 2 2 5 5 4" xfId="44010"/>
    <cellStyle name="Normal 5 3 2 2 5 6" xfId="44011"/>
    <cellStyle name="Normal 5 3 2 2 5 6 2" xfId="44012"/>
    <cellStyle name="Normal 5 3 2 2 5 7" xfId="44013"/>
    <cellStyle name="Normal 5 3 2 2 5 7 2" xfId="44014"/>
    <cellStyle name="Normal 5 3 2 2 5 7 2 2" xfId="44015"/>
    <cellStyle name="Normal 5 3 2 2 5 7 3" xfId="44016"/>
    <cellStyle name="Normal 5 3 2 2 5 8" xfId="44017"/>
    <cellStyle name="Normal 5 3 2 2 5 8 2" xfId="44018"/>
    <cellStyle name="Normal 5 3 2 2 5 9" xfId="44019"/>
    <cellStyle name="Normal 5 3 2 2 6" xfId="44020"/>
    <cellStyle name="Normal 5 3 2 2 6 2" xfId="44021"/>
    <cellStyle name="Normal 5 3 2 2 6 2 2" xfId="44022"/>
    <cellStyle name="Normal 5 3 2 2 6 2 2 2" xfId="44023"/>
    <cellStyle name="Normal 5 3 2 2 6 2 2 2 2" xfId="44024"/>
    <cellStyle name="Normal 5 3 2 2 6 2 2 3" xfId="44025"/>
    <cellStyle name="Normal 5 3 2 2 6 2 2 3 2" xfId="44026"/>
    <cellStyle name="Normal 5 3 2 2 6 2 2 3 2 2" xfId="44027"/>
    <cellStyle name="Normal 5 3 2 2 6 2 2 3 3" xfId="44028"/>
    <cellStyle name="Normal 5 3 2 2 6 2 2 4" xfId="44029"/>
    <cellStyle name="Normal 5 3 2 2 6 2 3" xfId="44030"/>
    <cellStyle name="Normal 5 3 2 2 6 2 3 2" xfId="44031"/>
    <cellStyle name="Normal 5 3 2 2 6 2 4" xfId="44032"/>
    <cellStyle name="Normal 5 3 2 2 6 2 4 2" xfId="44033"/>
    <cellStyle name="Normal 5 3 2 2 6 2 4 2 2" xfId="44034"/>
    <cellStyle name="Normal 5 3 2 2 6 2 4 3" xfId="44035"/>
    <cellStyle name="Normal 5 3 2 2 6 2 5" xfId="44036"/>
    <cellStyle name="Normal 5 3 2 2 6 3" xfId="44037"/>
    <cellStyle name="Normal 5 3 2 2 6 3 2" xfId="44038"/>
    <cellStyle name="Normal 5 3 2 2 6 3 2 2" xfId="44039"/>
    <cellStyle name="Normal 5 3 2 2 6 3 3" xfId="44040"/>
    <cellStyle name="Normal 5 3 2 2 6 3 3 2" xfId="44041"/>
    <cellStyle name="Normal 5 3 2 2 6 3 3 2 2" xfId="44042"/>
    <cellStyle name="Normal 5 3 2 2 6 3 3 3" xfId="44043"/>
    <cellStyle name="Normal 5 3 2 2 6 3 4" xfId="44044"/>
    <cellStyle name="Normal 5 3 2 2 6 4" xfId="44045"/>
    <cellStyle name="Normal 5 3 2 2 6 4 2" xfId="44046"/>
    <cellStyle name="Normal 5 3 2 2 6 4 2 2" xfId="44047"/>
    <cellStyle name="Normal 5 3 2 2 6 4 3" xfId="44048"/>
    <cellStyle name="Normal 5 3 2 2 6 4 3 2" xfId="44049"/>
    <cellStyle name="Normal 5 3 2 2 6 4 3 2 2" xfId="44050"/>
    <cellStyle name="Normal 5 3 2 2 6 4 3 3" xfId="44051"/>
    <cellStyle name="Normal 5 3 2 2 6 4 4" xfId="44052"/>
    <cellStyle name="Normal 5 3 2 2 6 5" xfId="44053"/>
    <cellStyle name="Normal 5 3 2 2 6 5 2" xfId="44054"/>
    <cellStyle name="Normal 5 3 2 2 6 6" xfId="44055"/>
    <cellStyle name="Normal 5 3 2 2 6 6 2" xfId="44056"/>
    <cellStyle name="Normal 5 3 2 2 6 6 2 2" xfId="44057"/>
    <cellStyle name="Normal 5 3 2 2 6 6 3" xfId="44058"/>
    <cellStyle name="Normal 5 3 2 2 6 7" xfId="44059"/>
    <cellStyle name="Normal 5 3 2 2 6 7 2" xfId="44060"/>
    <cellStyle name="Normal 5 3 2 2 6 8" xfId="44061"/>
    <cellStyle name="Normal 5 3 2 2 7" xfId="44062"/>
    <cellStyle name="Normal 5 3 2 2 7 2" xfId="44063"/>
    <cellStyle name="Normal 5 3 2 2 7 2 2" xfId="44064"/>
    <cellStyle name="Normal 5 3 2 2 7 2 2 2" xfId="44065"/>
    <cellStyle name="Normal 5 3 2 2 7 2 2 2 2" xfId="44066"/>
    <cellStyle name="Normal 5 3 2 2 7 2 2 3" xfId="44067"/>
    <cellStyle name="Normal 5 3 2 2 7 2 2 3 2" xfId="44068"/>
    <cellStyle name="Normal 5 3 2 2 7 2 2 3 2 2" xfId="44069"/>
    <cellStyle name="Normal 5 3 2 2 7 2 2 3 3" xfId="44070"/>
    <cellStyle name="Normal 5 3 2 2 7 2 2 4" xfId="44071"/>
    <cellStyle name="Normal 5 3 2 2 7 2 3" xfId="44072"/>
    <cellStyle name="Normal 5 3 2 2 7 2 3 2" xfId="44073"/>
    <cellStyle name="Normal 5 3 2 2 7 2 4" xfId="44074"/>
    <cellStyle name="Normal 5 3 2 2 7 2 4 2" xfId="44075"/>
    <cellStyle name="Normal 5 3 2 2 7 2 4 2 2" xfId="44076"/>
    <cellStyle name="Normal 5 3 2 2 7 2 4 3" xfId="44077"/>
    <cellStyle name="Normal 5 3 2 2 7 2 5" xfId="44078"/>
    <cellStyle name="Normal 5 3 2 2 7 3" xfId="44079"/>
    <cellStyle name="Normal 5 3 2 2 7 3 2" xfId="44080"/>
    <cellStyle name="Normal 5 3 2 2 7 3 2 2" xfId="44081"/>
    <cellStyle name="Normal 5 3 2 2 7 3 3" xfId="44082"/>
    <cellStyle name="Normal 5 3 2 2 7 3 3 2" xfId="44083"/>
    <cellStyle name="Normal 5 3 2 2 7 3 3 2 2" xfId="44084"/>
    <cellStyle name="Normal 5 3 2 2 7 3 3 3" xfId="44085"/>
    <cellStyle name="Normal 5 3 2 2 7 3 4" xfId="44086"/>
    <cellStyle name="Normal 5 3 2 2 7 4" xfId="44087"/>
    <cellStyle name="Normal 5 3 2 2 7 4 2" xfId="44088"/>
    <cellStyle name="Normal 5 3 2 2 7 5" xfId="44089"/>
    <cellStyle name="Normal 5 3 2 2 7 5 2" xfId="44090"/>
    <cellStyle name="Normal 5 3 2 2 7 5 2 2" xfId="44091"/>
    <cellStyle name="Normal 5 3 2 2 7 5 3" xfId="44092"/>
    <cellStyle name="Normal 5 3 2 2 7 6" xfId="44093"/>
    <cellStyle name="Normal 5 3 2 2 8" xfId="44094"/>
    <cellStyle name="Normal 5 3 2 2 8 2" xfId="44095"/>
    <cellStyle name="Normal 5 3 2 2 8 2 2" xfId="44096"/>
    <cellStyle name="Normal 5 3 2 2 8 2 2 2" xfId="44097"/>
    <cellStyle name="Normal 5 3 2 2 8 2 2 2 2" xfId="44098"/>
    <cellStyle name="Normal 5 3 2 2 8 2 2 3" xfId="44099"/>
    <cellStyle name="Normal 5 3 2 2 8 2 2 3 2" xfId="44100"/>
    <cellStyle name="Normal 5 3 2 2 8 2 2 3 2 2" xfId="44101"/>
    <cellStyle name="Normal 5 3 2 2 8 2 2 3 3" xfId="44102"/>
    <cellStyle name="Normal 5 3 2 2 8 2 2 4" xfId="44103"/>
    <cellStyle name="Normal 5 3 2 2 8 2 3" xfId="44104"/>
    <cellStyle name="Normal 5 3 2 2 8 2 3 2" xfId="44105"/>
    <cellStyle name="Normal 5 3 2 2 8 2 4" xfId="44106"/>
    <cellStyle name="Normal 5 3 2 2 8 2 4 2" xfId="44107"/>
    <cellStyle name="Normal 5 3 2 2 8 2 4 2 2" xfId="44108"/>
    <cellStyle name="Normal 5 3 2 2 8 2 4 3" xfId="44109"/>
    <cellStyle name="Normal 5 3 2 2 8 2 5" xfId="44110"/>
    <cellStyle name="Normal 5 3 2 2 8 3" xfId="44111"/>
    <cellStyle name="Normal 5 3 2 2 8 3 2" xfId="44112"/>
    <cellStyle name="Normal 5 3 2 2 8 3 2 2" xfId="44113"/>
    <cellStyle name="Normal 5 3 2 2 8 3 3" xfId="44114"/>
    <cellStyle name="Normal 5 3 2 2 8 3 3 2" xfId="44115"/>
    <cellStyle name="Normal 5 3 2 2 8 3 3 2 2" xfId="44116"/>
    <cellStyle name="Normal 5 3 2 2 8 3 3 3" xfId="44117"/>
    <cellStyle name="Normal 5 3 2 2 8 3 4" xfId="44118"/>
    <cellStyle name="Normal 5 3 2 2 8 4" xfId="44119"/>
    <cellStyle name="Normal 5 3 2 2 8 4 2" xfId="44120"/>
    <cellStyle name="Normal 5 3 2 2 8 5" xfId="44121"/>
    <cellStyle name="Normal 5 3 2 2 8 5 2" xfId="44122"/>
    <cellStyle name="Normal 5 3 2 2 8 5 2 2" xfId="44123"/>
    <cellStyle name="Normal 5 3 2 2 8 5 3" xfId="44124"/>
    <cellStyle name="Normal 5 3 2 2 8 6" xfId="44125"/>
    <cellStyle name="Normal 5 3 2 2 9" xfId="44126"/>
    <cellStyle name="Normal 5 3 2 2 9 2" xfId="44127"/>
    <cellStyle name="Normal 5 3 2 2 9 2 2" xfId="44128"/>
    <cellStyle name="Normal 5 3 2 2 9 2 2 2" xfId="44129"/>
    <cellStyle name="Normal 5 3 2 2 9 2 3" xfId="44130"/>
    <cellStyle name="Normal 5 3 2 2 9 2 3 2" xfId="44131"/>
    <cellStyle name="Normal 5 3 2 2 9 2 3 2 2" xfId="44132"/>
    <cellStyle name="Normal 5 3 2 2 9 2 3 3" xfId="44133"/>
    <cellStyle name="Normal 5 3 2 2 9 2 4" xfId="44134"/>
    <cellStyle name="Normal 5 3 2 2 9 3" xfId="44135"/>
    <cellStyle name="Normal 5 3 2 2 9 3 2" xfId="44136"/>
    <cellStyle name="Normal 5 3 2 2 9 4" xfId="44137"/>
    <cellStyle name="Normal 5 3 2 2 9 4 2" xfId="44138"/>
    <cellStyle name="Normal 5 3 2 2 9 4 2 2" xfId="44139"/>
    <cellStyle name="Normal 5 3 2 2 9 4 3" xfId="44140"/>
    <cellStyle name="Normal 5 3 2 2 9 5" xfId="44141"/>
    <cellStyle name="Normal 5 3 2 2_T-straight with PEDs adjustor" xfId="44142"/>
    <cellStyle name="Normal 5 3 2 3" xfId="44143"/>
    <cellStyle name="Normal 5 3 2 3 10" xfId="44144"/>
    <cellStyle name="Normal 5 3 2 3 11" xfId="44145"/>
    <cellStyle name="Normal 5 3 2 3 2" xfId="44146"/>
    <cellStyle name="Normal 5 3 2 3 2 10" xfId="44147"/>
    <cellStyle name="Normal 5 3 2 3 2 2" xfId="44148"/>
    <cellStyle name="Normal 5 3 2 3 2 2 2" xfId="44149"/>
    <cellStyle name="Normal 5 3 2 3 2 2 2 2" xfId="44150"/>
    <cellStyle name="Normal 5 3 2 3 2 2 2 2 2" xfId="44151"/>
    <cellStyle name="Normal 5 3 2 3 2 2 2 2 2 2" xfId="44152"/>
    <cellStyle name="Normal 5 3 2 3 2 2 2 2 3" xfId="44153"/>
    <cellStyle name="Normal 5 3 2 3 2 2 2 2 3 2" xfId="44154"/>
    <cellStyle name="Normal 5 3 2 3 2 2 2 2 3 2 2" xfId="44155"/>
    <cellStyle name="Normal 5 3 2 3 2 2 2 2 3 3" xfId="44156"/>
    <cellStyle name="Normal 5 3 2 3 2 2 2 2 4" xfId="44157"/>
    <cellStyle name="Normal 5 3 2 3 2 2 2 3" xfId="44158"/>
    <cellStyle name="Normal 5 3 2 3 2 2 2 3 2" xfId="44159"/>
    <cellStyle name="Normal 5 3 2 3 2 2 2 4" xfId="44160"/>
    <cellStyle name="Normal 5 3 2 3 2 2 2 4 2" xfId="44161"/>
    <cellStyle name="Normal 5 3 2 3 2 2 2 4 2 2" xfId="44162"/>
    <cellStyle name="Normal 5 3 2 3 2 2 2 4 3" xfId="44163"/>
    <cellStyle name="Normal 5 3 2 3 2 2 2 5" xfId="44164"/>
    <cellStyle name="Normal 5 3 2 3 2 2 3" xfId="44165"/>
    <cellStyle name="Normal 5 3 2 3 2 2 3 2" xfId="44166"/>
    <cellStyle name="Normal 5 3 2 3 2 2 3 2 2" xfId="44167"/>
    <cellStyle name="Normal 5 3 2 3 2 2 3 3" xfId="44168"/>
    <cellStyle name="Normal 5 3 2 3 2 2 3 3 2" xfId="44169"/>
    <cellStyle name="Normal 5 3 2 3 2 2 3 3 2 2" xfId="44170"/>
    <cellStyle name="Normal 5 3 2 3 2 2 3 3 3" xfId="44171"/>
    <cellStyle name="Normal 5 3 2 3 2 2 3 4" xfId="44172"/>
    <cellStyle name="Normal 5 3 2 3 2 2 4" xfId="44173"/>
    <cellStyle name="Normal 5 3 2 3 2 2 4 2" xfId="44174"/>
    <cellStyle name="Normal 5 3 2 3 2 2 4 2 2" xfId="44175"/>
    <cellStyle name="Normal 5 3 2 3 2 2 4 3" xfId="44176"/>
    <cellStyle name="Normal 5 3 2 3 2 2 4 3 2" xfId="44177"/>
    <cellStyle name="Normal 5 3 2 3 2 2 4 3 2 2" xfId="44178"/>
    <cellStyle name="Normal 5 3 2 3 2 2 4 3 3" xfId="44179"/>
    <cellStyle name="Normal 5 3 2 3 2 2 4 4" xfId="44180"/>
    <cellStyle name="Normal 5 3 2 3 2 2 5" xfId="44181"/>
    <cellStyle name="Normal 5 3 2 3 2 2 5 2" xfId="44182"/>
    <cellStyle name="Normal 5 3 2 3 2 2 6" xfId="44183"/>
    <cellStyle name="Normal 5 3 2 3 2 2 6 2" xfId="44184"/>
    <cellStyle name="Normal 5 3 2 3 2 2 6 2 2" xfId="44185"/>
    <cellStyle name="Normal 5 3 2 3 2 2 6 3" xfId="44186"/>
    <cellStyle name="Normal 5 3 2 3 2 2 7" xfId="44187"/>
    <cellStyle name="Normal 5 3 2 3 2 2 7 2" xfId="44188"/>
    <cellStyle name="Normal 5 3 2 3 2 2 8" xfId="44189"/>
    <cellStyle name="Normal 5 3 2 3 2 3" xfId="44190"/>
    <cellStyle name="Normal 5 3 2 3 2 3 2" xfId="44191"/>
    <cellStyle name="Normal 5 3 2 3 2 3 2 2" xfId="44192"/>
    <cellStyle name="Normal 5 3 2 3 2 3 2 2 2" xfId="44193"/>
    <cellStyle name="Normal 5 3 2 3 2 3 2 3" xfId="44194"/>
    <cellStyle name="Normal 5 3 2 3 2 3 2 3 2" xfId="44195"/>
    <cellStyle name="Normal 5 3 2 3 2 3 2 3 2 2" xfId="44196"/>
    <cellStyle name="Normal 5 3 2 3 2 3 2 3 3" xfId="44197"/>
    <cellStyle name="Normal 5 3 2 3 2 3 2 4" xfId="44198"/>
    <cellStyle name="Normal 5 3 2 3 2 3 3" xfId="44199"/>
    <cellStyle name="Normal 5 3 2 3 2 3 3 2" xfId="44200"/>
    <cellStyle name="Normal 5 3 2 3 2 3 4" xfId="44201"/>
    <cellStyle name="Normal 5 3 2 3 2 3 4 2" xfId="44202"/>
    <cellStyle name="Normal 5 3 2 3 2 3 4 2 2" xfId="44203"/>
    <cellStyle name="Normal 5 3 2 3 2 3 4 3" xfId="44204"/>
    <cellStyle name="Normal 5 3 2 3 2 3 5" xfId="44205"/>
    <cellStyle name="Normal 5 3 2 3 2 4" xfId="44206"/>
    <cellStyle name="Normal 5 3 2 3 2 4 2" xfId="44207"/>
    <cellStyle name="Normal 5 3 2 3 2 4 2 2" xfId="44208"/>
    <cellStyle name="Normal 5 3 2 3 2 4 3" xfId="44209"/>
    <cellStyle name="Normal 5 3 2 3 2 4 3 2" xfId="44210"/>
    <cellStyle name="Normal 5 3 2 3 2 4 3 2 2" xfId="44211"/>
    <cellStyle name="Normal 5 3 2 3 2 4 3 3" xfId="44212"/>
    <cellStyle name="Normal 5 3 2 3 2 4 4" xfId="44213"/>
    <cellStyle name="Normal 5 3 2 3 2 5" xfId="44214"/>
    <cellStyle name="Normal 5 3 2 3 2 5 2" xfId="44215"/>
    <cellStyle name="Normal 5 3 2 3 2 5 2 2" xfId="44216"/>
    <cellStyle name="Normal 5 3 2 3 2 5 3" xfId="44217"/>
    <cellStyle name="Normal 5 3 2 3 2 5 3 2" xfId="44218"/>
    <cellStyle name="Normal 5 3 2 3 2 5 3 2 2" xfId="44219"/>
    <cellStyle name="Normal 5 3 2 3 2 5 3 3" xfId="44220"/>
    <cellStyle name="Normal 5 3 2 3 2 5 4" xfId="44221"/>
    <cellStyle name="Normal 5 3 2 3 2 6" xfId="44222"/>
    <cellStyle name="Normal 5 3 2 3 2 6 2" xfId="44223"/>
    <cellStyle name="Normal 5 3 2 3 2 7" xfId="44224"/>
    <cellStyle name="Normal 5 3 2 3 2 7 2" xfId="44225"/>
    <cellStyle name="Normal 5 3 2 3 2 7 2 2" xfId="44226"/>
    <cellStyle name="Normal 5 3 2 3 2 7 3" xfId="44227"/>
    <cellStyle name="Normal 5 3 2 3 2 8" xfId="44228"/>
    <cellStyle name="Normal 5 3 2 3 2 8 2" xfId="44229"/>
    <cellStyle name="Normal 5 3 2 3 2 9" xfId="44230"/>
    <cellStyle name="Normal 5 3 2 3 3" xfId="44231"/>
    <cellStyle name="Normal 5 3 2 3 3 2" xfId="44232"/>
    <cellStyle name="Normal 5 3 2 3 3 2 2" xfId="44233"/>
    <cellStyle name="Normal 5 3 2 3 3 2 2 2" xfId="44234"/>
    <cellStyle name="Normal 5 3 2 3 3 2 2 2 2" xfId="44235"/>
    <cellStyle name="Normal 5 3 2 3 3 2 2 3" xfId="44236"/>
    <cellStyle name="Normal 5 3 2 3 3 2 2 3 2" xfId="44237"/>
    <cellStyle name="Normal 5 3 2 3 3 2 2 3 2 2" xfId="44238"/>
    <cellStyle name="Normal 5 3 2 3 3 2 2 3 3" xfId="44239"/>
    <cellStyle name="Normal 5 3 2 3 3 2 2 4" xfId="44240"/>
    <cellStyle name="Normal 5 3 2 3 3 2 3" xfId="44241"/>
    <cellStyle name="Normal 5 3 2 3 3 2 3 2" xfId="44242"/>
    <cellStyle name="Normal 5 3 2 3 3 2 4" xfId="44243"/>
    <cellStyle name="Normal 5 3 2 3 3 2 4 2" xfId="44244"/>
    <cellStyle name="Normal 5 3 2 3 3 2 4 2 2" xfId="44245"/>
    <cellStyle name="Normal 5 3 2 3 3 2 4 3" xfId="44246"/>
    <cellStyle name="Normal 5 3 2 3 3 2 5" xfId="44247"/>
    <cellStyle name="Normal 5 3 2 3 3 3" xfId="44248"/>
    <cellStyle name="Normal 5 3 2 3 3 3 2" xfId="44249"/>
    <cellStyle name="Normal 5 3 2 3 3 3 2 2" xfId="44250"/>
    <cellStyle name="Normal 5 3 2 3 3 3 3" xfId="44251"/>
    <cellStyle name="Normal 5 3 2 3 3 3 3 2" xfId="44252"/>
    <cellStyle name="Normal 5 3 2 3 3 3 3 2 2" xfId="44253"/>
    <cellStyle name="Normal 5 3 2 3 3 3 3 3" xfId="44254"/>
    <cellStyle name="Normal 5 3 2 3 3 3 4" xfId="44255"/>
    <cellStyle name="Normal 5 3 2 3 3 4" xfId="44256"/>
    <cellStyle name="Normal 5 3 2 3 3 4 2" xfId="44257"/>
    <cellStyle name="Normal 5 3 2 3 3 4 2 2" xfId="44258"/>
    <cellStyle name="Normal 5 3 2 3 3 4 3" xfId="44259"/>
    <cellStyle name="Normal 5 3 2 3 3 4 3 2" xfId="44260"/>
    <cellStyle name="Normal 5 3 2 3 3 4 3 2 2" xfId="44261"/>
    <cellStyle name="Normal 5 3 2 3 3 4 3 3" xfId="44262"/>
    <cellStyle name="Normal 5 3 2 3 3 4 4" xfId="44263"/>
    <cellStyle name="Normal 5 3 2 3 3 5" xfId="44264"/>
    <cellStyle name="Normal 5 3 2 3 3 5 2" xfId="44265"/>
    <cellStyle name="Normal 5 3 2 3 3 6" xfId="44266"/>
    <cellStyle name="Normal 5 3 2 3 3 6 2" xfId="44267"/>
    <cellStyle name="Normal 5 3 2 3 3 6 2 2" xfId="44268"/>
    <cellStyle name="Normal 5 3 2 3 3 6 3" xfId="44269"/>
    <cellStyle name="Normal 5 3 2 3 3 7" xfId="44270"/>
    <cellStyle name="Normal 5 3 2 3 3 7 2" xfId="44271"/>
    <cellStyle name="Normal 5 3 2 3 3 8" xfId="44272"/>
    <cellStyle name="Normal 5 3 2 3 4" xfId="44273"/>
    <cellStyle name="Normal 5 3 2 3 4 2" xfId="44274"/>
    <cellStyle name="Normal 5 3 2 3 4 2 2" xfId="44275"/>
    <cellStyle name="Normal 5 3 2 3 4 2 2 2" xfId="44276"/>
    <cellStyle name="Normal 5 3 2 3 4 2 3" xfId="44277"/>
    <cellStyle name="Normal 5 3 2 3 4 2 3 2" xfId="44278"/>
    <cellStyle name="Normal 5 3 2 3 4 2 3 2 2" xfId="44279"/>
    <cellStyle name="Normal 5 3 2 3 4 2 3 3" xfId="44280"/>
    <cellStyle name="Normal 5 3 2 3 4 2 4" xfId="44281"/>
    <cellStyle name="Normal 5 3 2 3 4 3" xfId="44282"/>
    <cellStyle name="Normal 5 3 2 3 4 3 2" xfId="44283"/>
    <cellStyle name="Normal 5 3 2 3 4 4" xfId="44284"/>
    <cellStyle name="Normal 5 3 2 3 4 4 2" xfId="44285"/>
    <cellStyle name="Normal 5 3 2 3 4 4 2 2" xfId="44286"/>
    <cellStyle name="Normal 5 3 2 3 4 4 3" xfId="44287"/>
    <cellStyle name="Normal 5 3 2 3 4 5" xfId="44288"/>
    <cellStyle name="Normal 5 3 2 3 5" xfId="44289"/>
    <cellStyle name="Normal 5 3 2 3 5 2" xfId="44290"/>
    <cellStyle name="Normal 5 3 2 3 5 2 2" xfId="44291"/>
    <cellStyle name="Normal 5 3 2 3 5 3" xfId="44292"/>
    <cellStyle name="Normal 5 3 2 3 5 3 2" xfId="44293"/>
    <cellStyle name="Normal 5 3 2 3 5 3 2 2" xfId="44294"/>
    <cellStyle name="Normal 5 3 2 3 5 3 3" xfId="44295"/>
    <cellStyle name="Normal 5 3 2 3 5 4" xfId="44296"/>
    <cellStyle name="Normal 5 3 2 3 6" xfId="44297"/>
    <cellStyle name="Normal 5 3 2 3 6 2" xfId="44298"/>
    <cellStyle name="Normal 5 3 2 3 6 2 2" xfId="44299"/>
    <cellStyle name="Normal 5 3 2 3 6 3" xfId="44300"/>
    <cellStyle name="Normal 5 3 2 3 6 3 2" xfId="44301"/>
    <cellStyle name="Normal 5 3 2 3 6 3 2 2" xfId="44302"/>
    <cellStyle name="Normal 5 3 2 3 6 3 3" xfId="44303"/>
    <cellStyle name="Normal 5 3 2 3 6 4" xfId="44304"/>
    <cellStyle name="Normal 5 3 2 3 7" xfId="44305"/>
    <cellStyle name="Normal 5 3 2 3 7 2" xfId="44306"/>
    <cellStyle name="Normal 5 3 2 3 8" xfId="44307"/>
    <cellStyle name="Normal 5 3 2 3 8 2" xfId="44308"/>
    <cellStyle name="Normal 5 3 2 3 8 2 2" xfId="44309"/>
    <cellStyle name="Normal 5 3 2 3 8 3" xfId="44310"/>
    <cellStyle name="Normal 5 3 2 3 9" xfId="44311"/>
    <cellStyle name="Normal 5 3 2 3 9 2" xfId="44312"/>
    <cellStyle name="Normal 5 3 2 4" xfId="44313"/>
    <cellStyle name="Normal 5 3 2 4 10" xfId="44314"/>
    <cellStyle name="Normal 5 3 2 4 11" xfId="44315"/>
    <cellStyle name="Normal 5 3 2 4 2" xfId="44316"/>
    <cellStyle name="Normal 5 3 2 4 2 10" xfId="44317"/>
    <cellStyle name="Normal 5 3 2 4 2 2" xfId="44318"/>
    <cellStyle name="Normal 5 3 2 4 2 2 2" xfId="44319"/>
    <cellStyle name="Normal 5 3 2 4 2 2 2 2" xfId="44320"/>
    <cellStyle name="Normal 5 3 2 4 2 2 2 2 2" xfId="44321"/>
    <cellStyle name="Normal 5 3 2 4 2 2 2 2 2 2" xfId="44322"/>
    <cellStyle name="Normal 5 3 2 4 2 2 2 2 3" xfId="44323"/>
    <cellStyle name="Normal 5 3 2 4 2 2 2 2 3 2" xfId="44324"/>
    <cellStyle name="Normal 5 3 2 4 2 2 2 2 3 2 2" xfId="44325"/>
    <cellStyle name="Normal 5 3 2 4 2 2 2 2 3 3" xfId="44326"/>
    <cellStyle name="Normal 5 3 2 4 2 2 2 2 4" xfId="44327"/>
    <cellStyle name="Normal 5 3 2 4 2 2 2 3" xfId="44328"/>
    <cellStyle name="Normal 5 3 2 4 2 2 2 3 2" xfId="44329"/>
    <cellStyle name="Normal 5 3 2 4 2 2 2 4" xfId="44330"/>
    <cellStyle name="Normal 5 3 2 4 2 2 2 4 2" xfId="44331"/>
    <cellStyle name="Normal 5 3 2 4 2 2 2 4 2 2" xfId="44332"/>
    <cellStyle name="Normal 5 3 2 4 2 2 2 4 3" xfId="44333"/>
    <cellStyle name="Normal 5 3 2 4 2 2 2 5" xfId="44334"/>
    <cellStyle name="Normal 5 3 2 4 2 2 3" xfId="44335"/>
    <cellStyle name="Normal 5 3 2 4 2 2 3 2" xfId="44336"/>
    <cellStyle name="Normal 5 3 2 4 2 2 3 2 2" xfId="44337"/>
    <cellStyle name="Normal 5 3 2 4 2 2 3 3" xfId="44338"/>
    <cellStyle name="Normal 5 3 2 4 2 2 3 3 2" xfId="44339"/>
    <cellStyle name="Normal 5 3 2 4 2 2 3 3 2 2" xfId="44340"/>
    <cellStyle name="Normal 5 3 2 4 2 2 3 3 3" xfId="44341"/>
    <cellStyle name="Normal 5 3 2 4 2 2 3 4" xfId="44342"/>
    <cellStyle name="Normal 5 3 2 4 2 2 4" xfId="44343"/>
    <cellStyle name="Normal 5 3 2 4 2 2 4 2" xfId="44344"/>
    <cellStyle name="Normal 5 3 2 4 2 2 4 2 2" xfId="44345"/>
    <cellStyle name="Normal 5 3 2 4 2 2 4 3" xfId="44346"/>
    <cellStyle name="Normal 5 3 2 4 2 2 4 3 2" xfId="44347"/>
    <cellStyle name="Normal 5 3 2 4 2 2 4 3 2 2" xfId="44348"/>
    <cellStyle name="Normal 5 3 2 4 2 2 4 3 3" xfId="44349"/>
    <cellStyle name="Normal 5 3 2 4 2 2 4 4" xfId="44350"/>
    <cellStyle name="Normal 5 3 2 4 2 2 5" xfId="44351"/>
    <cellStyle name="Normal 5 3 2 4 2 2 5 2" xfId="44352"/>
    <cellStyle name="Normal 5 3 2 4 2 2 6" xfId="44353"/>
    <cellStyle name="Normal 5 3 2 4 2 2 6 2" xfId="44354"/>
    <cellStyle name="Normal 5 3 2 4 2 2 6 2 2" xfId="44355"/>
    <cellStyle name="Normal 5 3 2 4 2 2 6 3" xfId="44356"/>
    <cellStyle name="Normal 5 3 2 4 2 2 7" xfId="44357"/>
    <cellStyle name="Normal 5 3 2 4 2 2 7 2" xfId="44358"/>
    <cellStyle name="Normal 5 3 2 4 2 2 8" xfId="44359"/>
    <cellStyle name="Normal 5 3 2 4 2 3" xfId="44360"/>
    <cellStyle name="Normal 5 3 2 4 2 3 2" xfId="44361"/>
    <cellStyle name="Normal 5 3 2 4 2 3 2 2" xfId="44362"/>
    <cellStyle name="Normal 5 3 2 4 2 3 2 2 2" xfId="44363"/>
    <cellStyle name="Normal 5 3 2 4 2 3 2 3" xfId="44364"/>
    <cellStyle name="Normal 5 3 2 4 2 3 2 3 2" xfId="44365"/>
    <cellStyle name="Normal 5 3 2 4 2 3 2 3 2 2" xfId="44366"/>
    <cellStyle name="Normal 5 3 2 4 2 3 2 3 3" xfId="44367"/>
    <cellStyle name="Normal 5 3 2 4 2 3 2 4" xfId="44368"/>
    <cellStyle name="Normal 5 3 2 4 2 3 3" xfId="44369"/>
    <cellStyle name="Normal 5 3 2 4 2 3 3 2" xfId="44370"/>
    <cellStyle name="Normal 5 3 2 4 2 3 4" xfId="44371"/>
    <cellStyle name="Normal 5 3 2 4 2 3 4 2" xfId="44372"/>
    <cellStyle name="Normal 5 3 2 4 2 3 4 2 2" xfId="44373"/>
    <cellStyle name="Normal 5 3 2 4 2 3 4 3" xfId="44374"/>
    <cellStyle name="Normal 5 3 2 4 2 3 5" xfId="44375"/>
    <cellStyle name="Normal 5 3 2 4 2 4" xfId="44376"/>
    <cellStyle name="Normal 5 3 2 4 2 4 2" xfId="44377"/>
    <cellStyle name="Normal 5 3 2 4 2 4 2 2" xfId="44378"/>
    <cellStyle name="Normal 5 3 2 4 2 4 3" xfId="44379"/>
    <cellStyle name="Normal 5 3 2 4 2 4 3 2" xfId="44380"/>
    <cellStyle name="Normal 5 3 2 4 2 4 3 2 2" xfId="44381"/>
    <cellStyle name="Normal 5 3 2 4 2 4 3 3" xfId="44382"/>
    <cellStyle name="Normal 5 3 2 4 2 4 4" xfId="44383"/>
    <cellStyle name="Normal 5 3 2 4 2 5" xfId="44384"/>
    <cellStyle name="Normal 5 3 2 4 2 5 2" xfId="44385"/>
    <cellStyle name="Normal 5 3 2 4 2 5 2 2" xfId="44386"/>
    <cellStyle name="Normal 5 3 2 4 2 5 3" xfId="44387"/>
    <cellStyle name="Normal 5 3 2 4 2 5 3 2" xfId="44388"/>
    <cellStyle name="Normal 5 3 2 4 2 5 3 2 2" xfId="44389"/>
    <cellStyle name="Normal 5 3 2 4 2 5 3 3" xfId="44390"/>
    <cellStyle name="Normal 5 3 2 4 2 5 4" xfId="44391"/>
    <cellStyle name="Normal 5 3 2 4 2 6" xfId="44392"/>
    <cellStyle name="Normal 5 3 2 4 2 6 2" xfId="44393"/>
    <cellStyle name="Normal 5 3 2 4 2 7" xfId="44394"/>
    <cellStyle name="Normal 5 3 2 4 2 7 2" xfId="44395"/>
    <cellStyle name="Normal 5 3 2 4 2 7 2 2" xfId="44396"/>
    <cellStyle name="Normal 5 3 2 4 2 7 3" xfId="44397"/>
    <cellStyle name="Normal 5 3 2 4 2 8" xfId="44398"/>
    <cellStyle name="Normal 5 3 2 4 2 8 2" xfId="44399"/>
    <cellStyle name="Normal 5 3 2 4 2 9" xfId="44400"/>
    <cellStyle name="Normal 5 3 2 4 3" xfId="44401"/>
    <cellStyle name="Normal 5 3 2 4 3 2" xfId="44402"/>
    <cellStyle name="Normal 5 3 2 4 3 2 2" xfId="44403"/>
    <cellStyle name="Normal 5 3 2 4 3 2 2 2" xfId="44404"/>
    <cellStyle name="Normal 5 3 2 4 3 2 2 2 2" xfId="44405"/>
    <cellStyle name="Normal 5 3 2 4 3 2 2 3" xfId="44406"/>
    <cellStyle name="Normal 5 3 2 4 3 2 2 3 2" xfId="44407"/>
    <cellStyle name="Normal 5 3 2 4 3 2 2 3 2 2" xfId="44408"/>
    <cellStyle name="Normal 5 3 2 4 3 2 2 3 3" xfId="44409"/>
    <cellStyle name="Normal 5 3 2 4 3 2 2 4" xfId="44410"/>
    <cellStyle name="Normal 5 3 2 4 3 2 3" xfId="44411"/>
    <cellStyle name="Normal 5 3 2 4 3 2 3 2" xfId="44412"/>
    <cellStyle name="Normal 5 3 2 4 3 2 4" xfId="44413"/>
    <cellStyle name="Normal 5 3 2 4 3 2 4 2" xfId="44414"/>
    <cellStyle name="Normal 5 3 2 4 3 2 4 2 2" xfId="44415"/>
    <cellStyle name="Normal 5 3 2 4 3 2 4 3" xfId="44416"/>
    <cellStyle name="Normal 5 3 2 4 3 2 5" xfId="44417"/>
    <cellStyle name="Normal 5 3 2 4 3 3" xfId="44418"/>
    <cellStyle name="Normal 5 3 2 4 3 3 2" xfId="44419"/>
    <cellStyle name="Normal 5 3 2 4 3 3 2 2" xfId="44420"/>
    <cellStyle name="Normal 5 3 2 4 3 3 3" xfId="44421"/>
    <cellStyle name="Normal 5 3 2 4 3 3 3 2" xfId="44422"/>
    <cellStyle name="Normal 5 3 2 4 3 3 3 2 2" xfId="44423"/>
    <cellStyle name="Normal 5 3 2 4 3 3 3 3" xfId="44424"/>
    <cellStyle name="Normal 5 3 2 4 3 3 4" xfId="44425"/>
    <cellStyle name="Normal 5 3 2 4 3 4" xfId="44426"/>
    <cellStyle name="Normal 5 3 2 4 3 4 2" xfId="44427"/>
    <cellStyle name="Normal 5 3 2 4 3 4 2 2" xfId="44428"/>
    <cellStyle name="Normal 5 3 2 4 3 4 3" xfId="44429"/>
    <cellStyle name="Normal 5 3 2 4 3 4 3 2" xfId="44430"/>
    <cellStyle name="Normal 5 3 2 4 3 4 3 2 2" xfId="44431"/>
    <cellStyle name="Normal 5 3 2 4 3 4 3 3" xfId="44432"/>
    <cellStyle name="Normal 5 3 2 4 3 4 4" xfId="44433"/>
    <cellStyle name="Normal 5 3 2 4 3 5" xfId="44434"/>
    <cellStyle name="Normal 5 3 2 4 3 5 2" xfId="44435"/>
    <cellStyle name="Normal 5 3 2 4 3 6" xfId="44436"/>
    <cellStyle name="Normal 5 3 2 4 3 6 2" xfId="44437"/>
    <cellStyle name="Normal 5 3 2 4 3 6 2 2" xfId="44438"/>
    <cellStyle name="Normal 5 3 2 4 3 6 3" xfId="44439"/>
    <cellStyle name="Normal 5 3 2 4 3 7" xfId="44440"/>
    <cellStyle name="Normal 5 3 2 4 3 7 2" xfId="44441"/>
    <cellStyle name="Normal 5 3 2 4 3 8" xfId="44442"/>
    <cellStyle name="Normal 5 3 2 4 4" xfId="44443"/>
    <cellStyle name="Normal 5 3 2 4 4 2" xfId="44444"/>
    <cellStyle name="Normal 5 3 2 4 4 2 2" xfId="44445"/>
    <cellStyle name="Normal 5 3 2 4 4 2 2 2" xfId="44446"/>
    <cellStyle name="Normal 5 3 2 4 4 2 3" xfId="44447"/>
    <cellStyle name="Normal 5 3 2 4 4 2 3 2" xfId="44448"/>
    <cellStyle name="Normal 5 3 2 4 4 2 3 2 2" xfId="44449"/>
    <cellStyle name="Normal 5 3 2 4 4 2 3 3" xfId="44450"/>
    <cellStyle name="Normal 5 3 2 4 4 2 4" xfId="44451"/>
    <cellStyle name="Normal 5 3 2 4 4 3" xfId="44452"/>
    <cellStyle name="Normal 5 3 2 4 4 3 2" xfId="44453"/>
    <cellStyle name="Normal 5 3 2 4 4 4" xfId="44454"/>
    <cellStyle name="Normal 5 3 2 4 4 4 2" xfId="44455"/>
    <cellStyle name="Normal 5 3 2 4 4 4 2 2" xfId="44456"/>
    <cellStyle name="Normal 5 3 2 4 4 4 3" xfId="44457"/>
    <cellStyle name="Normal 5 3 2 4 4 5" xfId="44458"/>
    <cellStyle name="Normal 5 3 2 4 5" xfId="44459"/>
    <cellStyle name="Normal 5 3 2 4 5 2" xfId="44460"/>
    <cellStyle name="Normal 5 3 2 4 5 2 2" xfId="44461"/>
    <cellStyle name="Normal 5 3 2 4 5 3" xfId="44462"/>
    <cellStyle name="Normal 5 3 2 4 5 3 2" xfId="44463"/>
    <cellStyle name="Normal 5 3 2 4 5 3 2 2" xfId="44464"/>
    <cellStyle name="Normal 5 3 2 4 5 3 3" xfId="44465"/>
    <cellStyle name="Normal 5 3 2 4 5 4" xfId="44466"/>
    <cellStyle name="Normal 5 3 2 4 6" xfId="44467"/>
    <cellStyle name="Normal 5 3 2 4 6 2" xfId="44468"/>
    <cellStyle name="Normal 5 3 2 4 6 2 2" xfId="44469"/>
    <cellStyle name="Normal 5 3 2 4 6 3" xfId="44470"/>
    <cellStyle name="Normal 5 3 2 4 6 3 2" xfId="44471"/>
    <cellStyle name="Normal 5 3 2 4 6 3 2 2" xfId="44472"/>
    <cellStyle name="Normal 5 3 2 4 6 3 3" xfId="44473"/>
    <cellStyle name="Normal 5 3 2 4 6 4" xfId="44474"/>
    <cellStyle name="Normal 5 3 2 4 7" xfId="44475"/>
    <cellStyle name="Normal 5 3 2 4 7 2" xfId="44476"/>
    <cellStyle name="Normal 5 3 2 4 8" xfId="44477"/>
    <cellStyle name="Normal 5 3 2 4 8 2" xfId="44478"/>
    <cellStyle name="Normal 5 3 2 4 8 2 2" xfId="44479"/>
    <cellStyle name="Normal 5 3 2 4 8 3" xfId="44480"/>
    <cellStyle name="Normal 5 3 2 4 9" xfId="44481"/>
    <cellStyle name="Normal 5 3 2 4 9 2" xfId="44482"/>
    <cellStyle name="Normal 5 3 2 5" xfId="44483"/>
    <cellStyle name="Normal 5 3 2 5 10" xfId="44484"/>
    <cellStyle name="Normal 5 3 2 5 11" xfId="44485"/>
    <cellStyle name="Normal 5 3 2 5 2" xfId="44486"/>
    <cellStyle name="Normal 5 3 2 5 2 2" xfId="44487"/>
    <cellStyle name="Normal 5 3 2 5 2 2 2" xfId="44488"/>
    <cellStyle name="Normal 5 3 2 5 2 2 2 2" xfId="44489"/>
    <cellStyle name="Normal 5 3 2 5 2 2 2 2 2" xfId="44490"/>
    <cellStyle name="Normal 5 3 2 5 2 2 2 2 2 2" xfId="44491"/>
    <cellStyle name="Normal 5 3 2 5 2 2 2 2 3" xfId="44492"/>
    <cellStyle name="Normal 5 3 2 5 2 2 2 2 3 2" xfId="44493"/>
    <cellStyle name="Normal 5 3 2 5 2 2 2 2 3 2 2" xfId="44494"/>
    <cellStyle name="Normal 5 3 2 5 2 2 2 2 3 3" xfId="44495"/>
    <cellStyle name="Normal 5 3 2 5 2 2 2 2 4" xfId="44496"/>
    <cellStyle name="Normal 5 3 2 5 2 2 2 3" xfId="44497"/>
    <cellStyle name="Normal 5 3 2 5 2 2 2 3 2" xfId="44498"/>
    <cellStyle name="Normal 5 3 2 5 2 2 2 4" xfId="44499"/>
    <cellStyle name="Normal 5 3 2 5 2 2 2 4 2" xfId="44500"/>
    <cellStyle name="Normal 5 3 2 5 2 2 2 4 2 2" xfId="44501"/>
    <cellStyle name="Normal 5 3 2 5 2 2 2 4 3" xfId="44502"/>
    <cellStyle name="Normal 5 3 2 5 2 2 2 5" xfId="44503"/>
    <cellStyle name="Normal 5 3 2 5 2 2 3" xfId="44504"/>
    <cellStyle name="Normal 5 3 2 5 2 2 3 2" xfId="44505"/>
    <cellStyle name="Normal 5 3 2 5 2 2 3 2 2" xfId="44506"/>
    <cellStyle name="Normal 5 3 2 5 2 2 3 3" xfId="44507"/>
    <cellStyle name="Normal 5 3 2 5 2 2 3 3 2" xfId="44508"/>
    <cellStyle name="Normal 5 3 2 5 2 2 3 3 2 2" xfId="44509"/>
    <cellStyle name="Normal 5 3 2 5 2 2 3 3 3" xfId="44510"/>
    <cellStyle name="Normal 5 3 2 5 2 2 3 4" xfId="44511"/>
    <cellStyle name="Normal 5 3 2 5 2 2 4" xfId="44512"/>
    <cellStyle name="Normal 5 3 2 5 2 2 4 2" xfId="44513"/>
    <cellStyle name="Normal 5 3 2 5 2 2 4 2 2" xfId="44514"/>
    <cellStyle name="Normal 5 3 2 5 2 2 4 3" xfId="44515"/>
    <cellStyle name="Normal 5 3 2 5 2 2 4 3 2" xfId="44516"/>
    <cellStyle name="Normal 5 3 2 5 2 2 4 3 2 2" xfId="44517"/>
    <cellStyle name="Normal 5 3 2 5 2 2 4 3 3" xfId="44518"/>
    <cellStyle name="Normal 5 3 2 5 2 2 4 4" xfId="44519"/>
    <cellStyle name="Normal 5 3 2 5 2 2 5" xfId="44520"/>
    <cellStyle name="Normal 5 3 2 5 2 2 5 2" xfId="44521"/>
    <cellStyle name="Normal 5 3 2 5 2 2 6" xfId="44522"/>
    <cellStyle name="Normal 5 3 2 5 2 2 6 2" xfId="44523"/>
    <cellStyle name="Normal 5 3 2 5 2 2 6 2 2" xfId="44524"/>
    <cellStyle name="Normal 5 3 2 5 2 2 6 3" xfId="44525"/>
    <cellStyle name="Normal 5 3 2 5 2 2 7" xfId="44526"/>
    <cellStyle name="Normal 5 3 2 5 2 2 7 2" xfId="44527"/>
    <cellStyle name="Normal 5 3 2 5 2 2 8" xfId="44528"/>
    <cellStyle name="Normal 5 3 2 5 2 3" xfId="44529"/>
    <cellStyle name="Normal 5 3 2 5 2 3 2" xfId="44530"/>
    <cellStyle name="Normal 5 3 2 5 2 3 2 2" xfId="44531"/>
    <cellStyle name="Normal 5 3 2 5 2 3 2 2 2" xfId="44532"/>
    <cellStyle name="Normal 5 3 2 5 2 3 2 3" xfId="44533"/>
    <cellStyle name="Normal 5 3 2 5 2 3 2 3 2" xfId="44534"/>
    <cellStyle name="Normal 5 3 2 5 2 3 2 3 2 2" xfId="44535"/>
    <cellStyle name="Normal 5 3 2 5 2 3 2 3 3" xfId="44536"/>
    <cellStyle name="Normal 5 3 2 5 2 3 2 4" xfId="44537"/>
    <cellStyle name="Normal 5 3 2 5 2 3 3" xfId="44538"/>
    <cellStyle name="Normal 5 3 2 5 2 3 3 2" xfId="44539"/>
    <cellStyle name="Normal 5 3 2 5 2 3 4" xfId="44540"/>
    <cellStyle name="Normal 5 3 2 5 2 3 4 2" xfId="44541"/>
    <cellStyle name="Normal 5 3 2 5 2 3 4 2 2" xfId="44542"/>
    <cellStyle name="Normal 5 3 2 5 2 3 4 3" xfId="44543"/>
    <cellStyle name="Normal 5 3 2 5 2 3 5" xfId="44544"/>
    <cellStyle name="Normal 5 3 2 5 2 4" xfId="44545"/>
    <cellStyle name="Normal 5 3 2 5 2 4 2" xfId="44546"/>
    <cellStyle name="Normal 5 3 2 5 2 4 2 2" xfId="44547"/>
    <cellStyle name="Normal 5 3 2 5 2 4 3" xfId="44548"/>
    <cellStyle name="Normal 5 3 2 5 2 4 3 2" xfId="44549"/>
    <cellStyle name="Normal 5 3 2 5 2 4 3 2 2" xfId="44550"/>
    <cellStyle name="Normal 5 3 2 5 2 4 3 3" xfId="44551"/>
    <cellStyle name="Normal 5 3 2 5 2 4 4" xfId="44552"/>
    <cellStyle name="Normal 5 3 2 5 2 5" xfId="44553"/>
    <cellStyle name="Normal 5 3 2 5 2 5 2" xfId="44554"/>
    <cellStyle name="Normal 5 3 2 5 2 5 2 2" xfId="44555"/>
    <cellStyle name="Normal 5 3 2 5 2 5 3" xfId="44556"/>
    <cellStyle name="Normal 5 3 2 5 2 5 3 2" xfId="44557"/>
    <cellStyle name="Normal 5 3 2 5 2 5 3 2 2" xfId="44558"/>
    <cellStyle name="Normal 5 3 2 5 2 5 3 3" xfId="44559"/>
    <cellStyle name="Normal 5 3 2 5 2 5 4" xfId="44560"/>
    <cellStyle name="Normal 5 3 2 5 2 6" xfId="44561"/>
    <cellStyle name="Normal 5 3 2 5 2 6 2" xfId="44562"/>
    <cellStyle name="Normal 5 3 2 5 2 7" xfId="44563"/>
    <cellStyle name="Normal 5 3 2 5 2 7 2" xfId="44564"/>
    <cellStyle name="Normal 5 3 2 5 2 7 2 2" xfId="44565"/>
    <cellStyle name="Normal 5 3 2 5 2 7 3" xfId="44566"/>
    <cellStyle name="Normal 5 3 2 5 2 8" xfId="44567"/>
    <cellStyle name="Normal 5 3 2 5 2 8 2" xfId="44568"/>
    <cellStyle name="Normal 5 3 2 5 2 9" xfId="44569"/>
    <cellStyle name="Normal 5 3 2 5 3" xfId="44570"/>
    <cellStyle name="Normal 5 3 2 5 3 2" xfId="44571"/>
    <cellStyle name="Normal 5 3 2 5 3 2 2" xfId="44572"/>
    <cellStyle name="Normal 5 3 2 5 3 2 2 2" xfId="44573"/>
    <cellStyle name="Normal 5 3 2 5 3 2 2 2 2" xfId="44574"/>
    <cellStyle name="Normal 5 3 2 5 3 2 2 3" xfId="44575"/>
    <cellStyle name="Normal 5 3 2 5 3 2 2 3 2" xfId="44576"/>
    <cellStyle name="Normal 5 3 2 5 3 2 2 3 2 2" xfId="44577"/>
    <cellStyle name="Normal 5 3 2 5 3 2 2 3 3" xfId="44578"/>
    <cellStyle name="Normal 5 3 2 5 3 2 2 4" xfId="44579"/>
    <cellStyle name="Normal 5 3 2 5 3 2 3" xfId="44580"/>
    <cellStyle name="Normal 5 3 2 5 3 2 3 2" xfId="44581"/>
    <cellStyle name="Normal 5 3 2 5 3 2 4" xfId="44582"/>
    <cellStyle name="Normal 5 3 2 5 3 2 4 2" xfId="44583"/>
    <cellStyle name="Normal 5 3 2 5 3 2 4 2 2" xfId="44584"/>
    <cellStyle name="Normal 5 3 2 5 3 2 4 3" xfId="44585"/>
    <cellStyle name="Normal 5 3 2 5 3 2 5" xfId="44586"/>
    <cellStyle name="Normal 5 3 2 5 3 3" xfId="44587"/>
    <cellStyle name="Normal 5 3 2 5 3 3 2" xfId="44588"/>
    <cellStyle name="Normal 5 3 2 5 3 3 2 2" xfId="44589"/>
    <cellStyle name="Normal 5 3 2 5 3 3 3" xfId="44590"/>
    <cellStyle name="Normal 5 3 2 5 3 3 3 2" xfId="44591"/>
    <cellStyle name="Normal 5 3 2 5 3 3 3 2 2" xfId="44592"/>
    <cellStyle name="Normal 5 3 2 5 3 3 3 3" xfId="44593"/>
    <cellStyle name="Normal 5 3 2 5 3 3 4" xfId="44594"/>
    <cellStyle name="Normal 5 3 2 5 3 4" xfId="44595"/>
    <cellStyle name="Normal 5 3 2 5 3 4 2" xfId="44596"/>
    <cellStyle name="Normal 5 3 2 5 3 4 2 2" xfId="44597"/>
    <cellStyle name="Normal 5 3 2 5 3 4 3" xfId="44598"/>
    <cellStyle name="Normal 5 3 2 5 3 4 3 2" xfId="44599"/>
    <cellStyle name="Normal 5 3 2 5 3 4 3 2 2" xfId="44600"/>
    <cellStyle name="Normal 5 3 2 5 3 4 3 3" xfId="44601"/>
    <cellStyle name="Normal 5 3 2 5 3 4 4" xfId="44602"/>
    <cellStyle name="Normal 5 3 2 5 3 5" xfId="44603"/>
    <cellStyle name="Normal 5 3 2 5 3 5 2" xfId="44604"/>
    <cellStyle name="Normal 5 3 2 5 3 6" xfId="44605"/>
    <cellStyle name="Normal 5 3 2 5 3 6 2" xfId="44606"/>
    <cellStyle name="Normal 5 3 2 5 3 6 2 2" xfId="44607"/>
    <cellStyle name="Normal 5 3 2 5 3 6 3" xfId="44608"/>
    <cellStyle name="Normal 5 3 2 5 3 7" xfId="44609"/>
    <cellStyle name="Normal 5 3 2 5 3 7 2" xfId="44610"/>
    <cellStyle name="Normal 5 3 2 5 3 8" xfId="44611"/>
    <cellStyle name="Normal 5 3 2 5 4" xfId="44612"/>
    <cellStyle name="Normal 5 3 2 5 4 2" xfId="44613"/>
    <cellStyle name="Normal 5 3 2 5 4 2 2" xfId="44614"/>
    <cellStyle name="Normal 5 3 2 5 4 2 2 2" xfId="44615"/>
    <cellStyle name="Normal 5 3 2 5 4 2 3" xfId="44616"/>
    <cellStyle name="Normal 5 3 2 5 4 2 3 2" xfId="44617"/>
    <cellStyle name="Normal 5 3 2 5 4 2 3 2 2" xfId="44618"/>
    <cellStyle name="Normal 5 3 2 5 4 2 3 3" xfId="44619"/>
    <cellStyle name="Normal 5 3 2 5 4 2 4" xfId="44620"/>
    <cellStyle name="Normal 5 3 2 5 4 3" xfId="44621"/>
    <cellStyle name="Normal 5 3 2 5 4 3 2" xfId="44622"/>
    <cellStyle name="Normal 5 3 2 5 4 4" xfId="44623"/>
    <cellStyle name="Normal 5 3 2 5 4 4 2" xfId="44624"/>
    <cellStyle name="Normal 5 3 2 5 4 4 2 2" xfId="44625"/>
    <cellStyle name="Normal 5 3 2 5 4 4 3" xfId="44626"/>
    <cellStyle name="Normal 5 3 2 5 4 5" xfId="44627"/>
    <cellStyle name="Normal 5 3 2 5 5" xfId="44628"/>
    <cellStyle name="Normal 5 3 2 5 5 2" xfId="44629"/>
    <cellStyle name="Normal 5 3 2 5 5 2 2" xfId="44630"/>
    <cellStyle name="Normal 5 3 2 5 5 3" xfId="44631"/>
    <cellStyle name="Normal 5 3 2 5 5 3 2" xfId="44632"/>
    <cellStyle name="Normal 5 3 2 5 5 3 2 2" xfId="44633"/>
    <cellStyle name="Normal 5 3 2 5 5 3 3" xfId="44634"/>
    <cellStyle name="Normal 5 3 2 5 5 4" xfId="44635"/>
    <cellStyle name="Normal 5 3 2 5 6" xfId="44636"/>
    <cellStyle name="Normal 5 3 2 5 6 2" xfId="44637"/>
    <cellStyle name="Normal 5 3 2 5 6 2 2" xfId="44638"/>
    <cellStyle name="Normal 5 3 2 5 6 3" xfId="44639"/>
    <cellStyle name="Normal 5 3 2 5 6 3 2" xfId="44640"/>
    <cellStyle name="Normal 5 3 2 5 6 3 2 2" xfId="44641"/>
    <cellStyle name="Normal 5 3 2 5 6 3 3" xfId="44642"/>
    <cellStyle name="Normal 5 3 2 5 6 4" xfId="44643"/>
    <cellStyle name="Normal 5 3 2 5 7" xfId="44644"/>
    <cellStyle name="Normal 5 3 2 5 7 2" xfId="44645"/>
    <cellStyle name="Normal 5 3 2 5 8" xfId="44646"/>
    <cellStyle name="Normal 5 3 2 5 8 2" xfId="44647"/>
    <cellStyle name="Normal 5 3 2 5 8 2 2" xfId="44648"/>
    <cellStyle name="Normal 5 3 2 5 8 3" xfId="44649"/>
    <cellStyle name="Normal 5 3 2 5 9" xfId="44650"/>
    <cellStyle name="Normal 5 3 2 5 9 2" xfId="44651"/>
    <cellStyle name="Normal 5 3 2 6" xfId="44652"/>
    <cellStyle name="Normal 5 3 2 6 2" xfId="44653"/>
    <cellStyle name="Normal 5 3 2 6 2 2" xfId="44654"/>
    <cellStyle name="Normal 5 3 2 6 2 2 2" xfId="44655"/>
    <cellStyle name="Normal 5 3 2 6 2 2 2 2" xfId="44656"/>
    <cellStyle name="Normal 5 3 2 6 2 2 2 2 2" xfId="44657"/>
    <cellStyle name="Normal 5 3 2 6 2 2 2 3" xfId="44658"/>
    <cellStyle name="Normal 5 3 2 6 2 2 2 3 2" xfId="44659"/>
    <cellStyle name="Normal 5 3 2 6 2 2 2 3 2 2" xfId="44660"/>
    <cellStyle name="Normal 5 3 2 6 2 2 2 3 3" xfId="44661"/>
    <cellStyle name="Normal 5 3 2 6 2 2 2 4" xfId="44662"/>
    <cellStyle name="Normal 5 3 2 6 2 2 3" xfId="44663"/>
    <cellStyle name="Normal 5 3 2 6 2 2 3 2" xfId="44664"/>
    <cellStyle name="Normal 5 3 2 6 2 2 4" xfId="44665"/>
    <cellStyle name="Normal 5 3 2 6 2 2 4 2" xfId="44666"/>
    <cellStyle name="Normal 5 3 2 6 2 2 4 2 2" xfId="44667"/>
    <cellStyle name="Normal 5 3 2 6 2 2 4 3" xfId="44668"/>
    <cellStyle name="Normal 5 3 2 6 2 2 5" xfId="44669"/>
    <cellStyle name="Normal 5 3 2 6 2 3" xfId="44670"/>
    <cellStyle name="Normal 5 3 2 6 2 3 2" xfId="44671"/>
    <cellStyle name="Normal 5 3 2 6 2 3 2 2" xfId="44672"/>
    <cellStyle name="Normal 5 3 2 6 2 3 3" xfId="44673"/>
    <cellStyle name="Normal 5 3 2 6 2 3 3 2" xfId="44674"/>
    <cellStyle name="Normal 5 3 2 6 2 3 3 2 2" xfId="44675"/>
    <cellStyle name="Normal 5 3 2 6 2 3 3 3" xfId="44676"/>
    <cellStyle name="Normal 5 3 2 6 2 3 4" xfId="44677"/>
    <cellStyle name="Normal 5 3 2 6 2 4" xfId="44678"/>
    <cellStyle name="Normal 5 3 2 6 2 4 2" xfId="44679"/>
    <cellStyle name="Normal 5 3 2 6 2 4 2 2" xfId="44680"/>
    <cellStyle name="Normal 5 3 2 6 2 4 3" xfId="44681"/>
    <cellStyle name="Normal 5 3 2 6 2 4 3 2" xfId="44682"/>
    <cellStyle name="Normal 5 3 2 6 2 4 3 2 2" xfId="44683"/>
    <cellStyle name="Normal 5 3 2 6 2 4 3 3" xfId="44684"/>
    <cellStyle name="Normal 5 3 2 6 2 4 4" xfId="44685"/>
    <cellStyle name="Normal 5 3 2 6 2 5" xfId="44686"/>
    <cellStyle name="Normal 5 3 2 6 2 5 2" xfId="44687"/>
    <cellStyle name="Normal 5 3 2 6 2 6" xfId="44688"/>
    <cellStyle name="Normal 5 3 2 6 2 6 2" xfId="44689"/>
    <cellStyle name="Normal 5 3 2 6 2 6 2 2" xfId="44690"/>
    <cellStyle name="Normal 5 3 2 6 2 6 3" xfId="44691"/>
    <cellStyle name="Normal 5 3 2 6 2 7" xfId="44692"/>
    <cellStyle name="Normal 5 3 2 6 2 7 2" xfId="44693"/>
    <cellStyle name="Normal 5 3 2 6 2 8" xfId="44694"/>
    <cellStyle name="Normal 5 3 2 6 3" xfId="44695"/>
    <cellStyle name="Normal 5 3 2 6 3 2" xfId="44696"/>
    <cellStyle name="Normal 5 3 2 6 3 2 2" xfId="44697"/>
    <cellStyle name="Normal 5 3 2 6 3 2 2 2" xfId="44698"/>
    <cellStyle name="Normal 5 3 2 6 3 2 3" xfId="44699"/>
    <cellStyle name="Normal 5 3 2 6 3 2 3 2" xfId="44700"/>
    <cellStyle name="Normal 5 3 2 6 3 2 3 2 2" xfId="44701"/>
    <cellStyle name="Normal 5 3 2 6 3 2 3 3" xfId="44702"/>
    <cellStyle name="Normal 5 3 2 6 3 2 4" xfId="44703"/>
    <cellStyle name="Normal 5 3 2 6 3 3" xfId="44704"/>
    <cellStyle name="Normal 5 3 2 6 3 3 2" xfId="44705"/>
    <cellStyle name="Normal 5 3 2 6 3 4" xfId="44706"/>
    <cellStyle name="Normal 5 3 2 6 3 4 2" xfId="44707"/>
    <cellStyle name="Normal 5 3 2 6 3 4 2 2" xfId="44708"/>
    <cellStyle name="Normal 5 3 2 6 3 4 3" xfId="44709"/>
    <cellStyle name="Normal 5 3 2 6 3 5" xfId="44710"/>
    <cellStyle name="Normal 5 3 2 6 4" xfId="44711"/>
    <cellStyle name="Normal 5 3 2 6 4 2" xfId="44712"/>
    <cellStyle name="Normal 5 3 2 6 4 2 2" xfId="44713"/>
    <cellStyle name="Normal 5 3 2 6 4 3" xfId="44714"/>
    <cellStyle name="Normal 5 3 2 6 4 3 2" xfId="44715"/>
    <cellStyle name="Normal 5 3 2 6 4 3 2 2" xfId="44716"/>
    <cellStyle name="Normal 5 3 2 6 4 3 3" xfId="44717"/>
    <cellStyle name="Normal 5 3 2 6 4 4" xfId="44718"/>
    <cellStyle name="Normal 5 3 2 6 5" xfId="44719"/>
    <cellStyle name="Normal 5 3 2 6 5 2" xfId="44720"/>
    <cellStyle name="Normal 5 3 2 6 5 2 2" xfId="44721"/>
    <cellStyle name="Normal 5 3 2 6 5 3" xfId="44722"/>
    <cellStyle name="Normal 5 3 2 6 5 3 2" xfId="44723"/>
    <cellStyle name="Normal 5 3 2 6 5 3 2 2" xfId="44724"/>
    <cellStyle name="Normal 5 3 2 6 5 3 3" xfId="44725"/>
    <cellStyle name="Normal 5 3 2 6 5 4" xfId="44726"/>
    <cellStyle name="Normal 5 3 2 6 6" xfId="44727"/>
    <cellStyle name="Normal 5 3 2 6 6 2" xfId="44728"/>
    <cellStyle name="Normal 5 3 2 6 7" xfId="44729"/>
    <cellStyle name="Normal 5 3 2 6 7 2" xfId="44730"/>
    <cellStyle name="Normal 5 3 2 6 7 2 2" xfId="44731"/>
    <cellStyle name="Normal 5 3 2 6 7 3" xfId="44732"/>
    <cellStyle name="Normal 5 3 2 6 8" xfId="44733"/>
    <cellStyle name="Normal 5 3 2 6 8 2" xfId="44734"/>
    <cellStyle name="Normal 5 3 2 6 9" xfId="44735"/>
    <cellStyle name="Normal 5 3 2 7" xfId="44736"/>
    <cellStyle name="Normal 5 3 2 7 2" xfId="44737"/>
    <cellStyle name="Normal 5 3 2 7 2 2" xfId="44738"/>
    <cellStyle name="Normal 5 3 2 7 2 2 2" xfId="44739"/>
    <cellStyle name="Normal 5 3 2 7 2 2 2 2" xfId="44740"/>
    <cellStyle name="Normal 5 3 2 7 2 2 3" xfId="44741"/>
    <cellStyle name="Normal 5 3 2 7 2 2 3 2" xfId="44742"/>
    <cellStyle name="Normal 5 3 2 7 2 2 3 2 2" xfId="44743"/>
    <cellStyle name="Normal 5 3 2 7 2 2 3 3" xfId="44744"/>
    <cellStyle name="Normal 5 3 2 7 2 2 4" xfId="44745"/>
    <cellStyle name="Normal 5 3 2 7 2 3" xfId="44746"/>
    <cellStyle name="Normal 5 3 2 7 2 3 2" xfId="44747"/>
    <cellStyle name="Normal 5 3 2 7 2 4" xfId="44748"/>
    <cellStyle name="Normal 5 3 2 7 2 4 2" xfId="44749"/>
    <cellStyle name="Normal 5 3 2 7 2 4 2 2" xfId="44750"/>
    <cellStyle name="Normal 5 3 2 7 2 4 3" xfId="44751"/>
    <cellStyle name="Normal 5 3 2 7 2 5" xfId="44752"/>
    <cellStyle name="Normal 5 3 2 7 3" xfId="44753"/>
    <cellStyle name="Normal 5 3 2 7 3 2" xfId="44754"/>
    <cellStyle name="Normal 5 3 2 7 3 2 2" xfId="44755"/>
    <cellStyle name="Normal 5 3 2 7 3 3" xfId="44756"/>
    <cellStyle name="Normal 5 3 2 7 3 3 2" xfId="44757"/>
    <cellStyle name="Normal 5 3 2 7 3 3 2 2" xfId="44758"/>
    <cellStyle name="Normal 5 3 2 7 3 3 3" xfId="44759"/>
    <cellStyle name="Normal 5 3 2 7 3 4" xfId="44760"/>
    <cellStyle name="Normal 5 3 2 7 4" xfId="44761"/>
    <cellStyle name="Normal 5 3 2 7 4 2" xfId="44762"/>
    <cellStyle name="Normal 5 3 2 7 4 2 2" xfId="44763"/>
    <cellStyle name="Normal 5 3 2 7 4 3" xfId="44764"/>
    <cellStyle name="Normal 5 3 2 7 4 3 2" xfId="44765"/>
    <cellStyle name="Normal 5 3 2 7 4 3 2 2" xfId="44766"/>
    <cellStyle name="Normal 5 3 2 7 4 3 3" xfId="44767"/>
    <cellStyle name="Normal 5 3 2 7 4 4" xfId="44768"/>
    <cellStyle name="Normal 5 3 2 7 5" xfId="44769"/>
    <cellStyle name="Normal 5 3 2 7 5 2" xfId="44770"/>
    <cellStyle name="Normal 5 3 2 7 6" xfId="44771"/>
    <cellStyle name="Normal 5 3 2 7 6 2" xfId="44772"/>
    <cellStyle name="Normal 5 3 2 7 6 2 2" xfId="44773"/>
    <cellStyle name="Normal 5 3 2 7 6 3" xfId="44774"/>
    <cellStyle name="Normal 5 3 2 7 7" xfId="44775"/>
    <cellStyle name="Normal 5 3 2 7 7 2" xfId="44776"/>
    <cellStyle name="Normal 5 3 2 7 8" xfId="44777"/>
    <cellStyle name="Normal 5 3 2 8" xfId="44778"/>
    <cellStyle name="Normal 5 3 2 8 2" xfId="44779"/>
    <cellStyle name="Normal 5 3 2 8 2 2" xfId="44780"/>
    <cellStyle name="Normal 5 3 2 8 2 2 2" xfId="44781"/>
    <cellStyle name="Normal 5 3 2 8 2 2 2 2" xfId="44782"/>
    <cellStyle name="Normal 5 3 2 8 2 2 3" xfId="44783"/>
    <cellStyle name="Normal 5 3 2 8 2 2 3 2" xfId="44784"/>
    <cellStyle name="Normal 5 3 2 8 2 2 3 2 2" xfId="44785"/>
    <cellStyle name="Normal 5 3 2 8 2 2 3 3" xfId="44786"/>
    <cellStyle name="Normal 5 3 2 8 2 2 4" xfId="44787"/>
    <cellStyle name="Normal 5 3 2 8 2 3" xfId="44788"/>
    <cellStyle name="Normal 5 3 2 8 2 3 2" xfId="44789"/>
    <cellStyle name="Normal 5 3 2 8 2 4" xfId="44790"/>
    <cellStyle name="Normal 5 3 2 8 2 4 2" xfId="44791"/>
    <cellStyle name="Normal 5 3 2 8 2 4 2 2" xfId="44792"/>
    <cellStyle name="Normal 5 3 2 8 2 4 3" xfId="44793"/>
    <cellStyle name="Normal 5 3 2 8 2 5" xfId="44794"/>
    <cellStyle name="Normal 5 3 2 8 3" xfId="44795"/>
    <cellStyle name="Normal 5 3 2 8 3 2" xfId="44796"/>
    <cellStyle name="Normal 5 3 2 8 3 2 2" xfId="44797"/>
    <cellStyle name="Normal 5 3 2 8 3 3" xfId="44798"/>
    <cellStyle name="Normal 5 3 2 8 3 3 2" xfId="44799"/>
    <cellStyle name="Normal 5 3 2 8 3 3 2 2" xfId="44800"/>
    <cellStyle name="Normal 5 3 2 8 3 3 3" xfId="44801"/>
    <cellStyle name="Normal 5 3 2 8 3 4" xfId="44802"/>
    <cellStyle name="Normal 5 3 2 8 4" xfId="44803"/>
    <cellStyle name="Normal 5 3 2 8 4 2" xfId="44804"/>
    <cellStyle name="Normal 5 3 2 8 4 2 2" xfId="44805"/>
    <cellStyle name="Normal 5 3 2 8 4 3" xfId="44806"/>
    <cellStyle name="Normal 5 3 2 8 4 3 2" xfId="44807"/>
    <cellStyle name="Normal 5 3 2 8 4 3 2 2" xfId="44808"/>
    <cellStyle name="Normal 5 3 2 8 4 3 3" xfId="44809"/>
    <cellStyle name="Normal 5 3 2 8 4 4" xfId="44810"/>
    <cellStyle name="Normal 5 3 2 8 5" xfId="44811"/>
    <cellStyle name="Normal 5 3 2 8 5 2" xfId="44812"/>
    <cellStyle name="Normal 5 3 2 8 6" xfId="44813"/>
    <cellStyle name="Normal 5 3 2 8 6 2" xfId="44814"/>
    <cellStyle name="Normal 5 3 2 8 6 2 2" xfId="44815"/>
    <cellStyle name="Normal 5 3 2 8 6 3" xfId="44816"/>
    <cellStyle name="Normal 5 3 2 8 7" xfId="44817"/>
    <cellStyle name="Normal 5 3 2 8 7 2" xfId="44818"/>
    <cellStyle name="Normal 5 3 2 8 8" xfId="44819"/>
    <cellStyle name="Normal 5 3 2 9" xfId="44820"/>
    <cellStyle name="Normal 5 3 2 9 2" xfId="44821"/>
    <cellStyle name="Normal 5 3 2 9 2 2" xfId="44822"/>
    <cellStyle name="Normal 5 3 2 9 2 2 2" xfId="44823"/>
    <cellStyle name="Normal 5 3 2 9 2 2 2 2" xfId="44824"/>
    <cellStyle name="Normal 5 3 2 9 2 2 3" xfId="44825"/>
    <cellStyle name="Normal 5 3 2 9 2 2 3 2" xfId="44826"/>
    <cellStyle name="Normal 5 3 2 9 2 2 3 2 2" xfId="44827"/>
    <cellStyle name="Normal 5 3 2 9 2 2 3 3" xfId="44828"/>
    <cellStyle name="Normal 5 3 2 9 2 2 4" xfId="44829"/>
    <cellStyle name="Normal 5 3 2 9 2 3" xfId="44830"/>
    <cellStyle name="Normal 5 3 2 9 2 3 2" xfId="44831"/>
    <cellStyle name="Normal 5 3 2 9 2 4" xfId="44832"/>
    <cellStyle name="Normal 5 3 2 9 2 4 2" xfId="44833"/>
    <cellStyle name="Normal 5 3 2 9 2 4 2 2" xfId="44834"/>
    <cellStyle name="Normal 5 3 2 9 2 4 3" xfId="44835"/>
    <cellStyle name="Normal 5 3 2 9 2 5" xfId="44836"/>
    <cellStyle name="Normal 5 3 2 9 3" xfId="44837"/>
    <cellStyle name="Normal 5 3 2 9 3 2" xfId="44838"/>
    <cellStyle name="Normal 5 3 2 9 3 2 2" xfId="44839"/>
    <cellStyle name="Normal 5 3 2 9 3 3" xfId="44840"/>
    <cellStyle name="Normal 5 3 2 9 3 3 2" xfId="44841"/>
    <cellStyle name="Normal 5 3 2 9 3 3 2 2" xfId="44842"/>
    <cellStyle name="Normal 5 3 2 9 3 3 3" xfId="44843"/>
    <cellStyle name="Normal 5 3 2 9 3 4" xfId="44844"/>
    <cellStyle name="Normal 5 3 2 9 4" xfId="44845"/>
    <cellStyle name="Normal 5 3 2 9 4 2" xfId="44846"/>
    <cellStyle name="Normal 5 3 2 9 5" xfId="44847"/>
    <cellStyle name="Normal 5 3 2 9 5 2" xfId="44848"/>
    <cellStyle name="Normal 5 3 2 9 5 2 2" xfId="44849"/>
    <cellStyle name="Normal 5 3 2 9 5 3" xfId="44850"/>
    <cellStyle name="Normal 5 3 2 9 6" xfId="44851"/>
    <cellStyle name="Normal 5 3 2_T-straight with PEDs adjustor" xfId="44852"/>
    <cellStyle name="Normal 5 3 20" xfId="44853"/>
    <cellStyle name="Normal 5 3 3" xfId="44854"/>
    <cellStyle name="Normal 5 3 3 10" xfId="44855"/>
    <cellStyle name="Normal 5 3 3 10 2" xfId="44856"/>
    <cellStyle name="Normal 5 3 3 10 2 2" xfId="44857"/>
    <cellStyle name="Normal 5 3 3 10 3" xfId="44858"/>
    <cellStyle name="Normal 5 3 3 10 3 2" xfId="44859"/>
    <cellStyle name="Normal 5 3 3 10 3 2 2" xfId="44860"/>
    <cellStyle name="Normal 5 3 3 10 3 3" xfId="44861"/>
    <cellStyle name="Normal 5 3 3 10 4" xfId="44862"/>
    <cellStyle name="Normal 5 3 3 11" xfId="44863"/>
    <cellStyle name="Normal 5 3 3 11 2" xfId="44864"/>
    <cellStyle name="Normal 5 3 3 11 2 2" xfId="44865"/>
    <cellStyle name="Normal 5 3 3 11 3" xfId="44866"/>
    <cellStyle name="Normal 5 3 3 11 3 2" xfId="44867"/>
    <cellStyle name="Normal 5 3 3 11 3 2 2" xfId="44868"/>
    <cellStyle name="Normal 5 3 3 11 3 3" xfId="44869"/>
    <cellStyle name="Normal 5 3 3 11 4" xfId="44870"/>
    <cellStyle name="Normal 5 3 3 12" xfId="44871"/>
    <cellStyle name="Normal 5 3 3 12 2" xfId="44872"/>
    <cellStyle name="Normal 5 3 3 12 2 2" xfId="44873"/>
    <cellStyle name="Normal 5 3 3 12 3" xfId="44874"/>
    <cellStyle name="Normal 5 3 3 12 3 2" xfId="44875"/>
    <cellStyle name="Normal 5 3 3 12 3 2 2" xfId="44876"/>
    <cellStyle name="Normal 5 3 3 12 3 3" xfId="44877"/>
    <cellStyle name="Normal 5 3 3 12 4" xfId="44878"/>
    <cellStyle name="Normal 5 3 3 13" xfId="44879"/>
    <cellStyle name="Normal 5 3 3 13 2" xfId="44880"/>
    <cellStyle name="Normal 5 3 3 13 2 2" xfId="44881"/>
    <cellStyle name="Normal 5 3 3 13 3" xfId="44882"/>
    <cellStyle name="Normal 5 3 3 14" xfId="44883"/>
    <cellStyle name="Normal 5 3 3 14 2" xfId="44884"/>
    <cellStyle name="Normal 5 3 3 15" xfId="44885"/>
    <cellStyle name="Normal 5 3 3 15 2" xfId="44886"/>
    <cellStyle name="Normal 5 3 3 16" xfId="44887"/>
    <cellStyle name="Normal 5 3 3 17" xfId="44888"/>
    <cellStyle name="Normal 5 3 3 2" xfId="44889"/>
    <cellStyle name="Normal 5 3 3 2 10" xfId="44890"/>
    <cellStyle name="Normal 5 3 3 2 11" xfId="44891"/>
    <cellStyle name="Normal 5 3 3 2 2" xfId="44892"/>
    <cellStyle name="Normal 5 3 3 2 2 10" xfId="44893"/>
    <cellStyle name="Normal 5 3 3 2 2 2" xfId="44894"/>
    <cellStyle name="Normal 5 3 3 2 2 2 2" xfId="44895"/>
    <cellStyle name="Normal 5 3 3 2 2 2 2 2" xfId="44896"/>
    <cellStyle name="Normal 5 3 3 2 2 2 2 2 2" xfId="44897"/>
    <cellStyle name="Normal 5 3 3 2 2 2 2 2 2 2" xfId="44898"/>
    <cellStyle name="Normal 5 3 3 2 2 2 2 2 3" xfId="44899"/>
    <cellStyle name="Normal 5 3 3 2 2 2 2 2 3 2" xfId="44900"/>
    <cellStyle name="Normal 5 3 3 2 2 2 2 2 3 2 2" xfId="44901"/>
    <cellStyle name="Normal 5 3 3 2 2 2 2 2 3 3" xfId="44902"/>
    <cellStyle name="Normal 5 3 3 2 2 2 2 2 4" xfId="44903"/>
    <cellStyle name="Normal 5 3 3 2 2 2 2 3" xfId="44904"/>
    <cellStyle name="Normal 5 3 3 2 2 2 2 3 2" xfId="44905"/>
    <cellStyle name="Normal 5 3 3 2 2 2 2 4" xfId="44906"/>
    <cellStyle name="Normal 5 3 3 2 2 2 2 4 2" xfId="44907"/>
    <cellStyle name="Normal 5 3 3 2 2 2 2 4 2 2" xfId="44908"/>
    <cellStyle name="Normal 5 3 3 2 2 2 2 4 3" xfId="44909"/>
    <cellStyle name="Normal 5 3 3 2 2 2 2 5" xfId="44910"/>
    <cellStyle name="Normal 5 3 3 2 2 2 3" xfId="44911"/>
    <cellStyle name="Normal 5 3 3 2 2 2 3 2" xfId="44912"/>
    <cellStyle name="Normal 5 3 3 2 2 2 3 2 2" xfId="44913"/>
    <cellStyle name="Normal 5 3 3 2 2 2 3 3" xfId="44914"/>
    <cellStyle name="Normal 5 3 3 2 2 2 3 3 2" xfId="44915"/>
    <cellStyle name="Normal 5 3 3 2 2 2 3 3 2 2" xfId="44916"/>
    <cellStyle name="Normal 5 3 3 2 2 2 3 3 3" xfId="44917"/>
    <cellStyle name="Normal 5 3 3 2 2 2 3 4" xfId="44918"/>
    <cellStyle name="Normal 5 3 3 2 2 2 4" xfId="44919"/>
    <cellStyle name="Normal 5 3 3 2 2 2 4 2" xfId="44920"/>
    <cellStyle name="Normal 5 3 3 2 2 2 4 2 2" xfId="44921"/>
    <cellStyle name="Normal 5 3 3 2 2 2 4 3" xfId="44922"/>
    <cellStyle name="Normal 5 3 3 2 2 2 4 3 2" xfId="44923"/>
    <cellStyle name="Normal 5 3 3 2 2 2 4 3 2 2" xfId="44924"/>
    <cellStyle name="Normal 5 3 3 2 2 2 4 3 3" xfId="44925"/>
    <cellStyle name="Normal 5 3 3 2 2 2 4 4" xfId="44926"/>
    <cellStyle name="Normal 5 3 3 2 2 2 5" xfId="44927"/>
    <cellStyle name="Normal 5 3 3 2 2 2 5 2" xfId="44928"/>
    <cellStyle name="Normal 5 3 3 2 2 2 6" xfId="44929"/>
    <cellStyle name="Normal 5 3 3 2 2 2 6 2" xfId="44930"/>
    <cellStyle name="Normal 5 3 3 2 2 2 6 2 2" xfId="44931"/>
    <cellStyle name="Normal 5 3 3 2 2 2 6 3" xfId="44932"/>
    <cellStyle name="Normal 5 3 3 2 2 2 7" xfId="44933"/>
    <cellStyle name="Normal 5 3 3 2 2 2 7 2" xfId="44934"/>
    <cellStyle name="Normal 5 3 3 2 2 2 8" xfId="44935"/>
    <cellStyle name="Normal 5 3 3 2 2 3" xfId="44936"/>
    <cellStyle name="Normal 5 3 3 2 2 3 2" xfId="44937"/>
    <cellStyle name="Normal 5 3 3 2 2 3 2 2" xfId="44938"/>
    <cellStyle name="Normal 5 3 3 2 2 3 2 2 2" xfId="44939"/>
    <cellStyle name="Normal 5 3 3 2 2 3 2 3" xfId="44940"/>
    <cellStyle name="Normal 5 3 3 2 2 3 2 3 2" xfId="44941"/>
    <cellStyle name="Normal 5 3 3 2 2 3 2 3 2 2" xfId="44942"/>
    <cellStyle name="Normal 5 3 3 2 2 3 2 3 3" xfId="44943"/>
    <cellStyle name="Normal 5 3 3 2 2 3 2 4" xfId="44944"/>
    <cellStyle name="Normal 5 3 3 2 2 3 3" xfId="44945"/>
    <cellStyle name="Normal 5 3 3 2 2 3 3 2" xfId="44946"/>
    <cellStyle name="Normal 5 3 3 2 2 3 4" xfId="44947"/>
    <cellStyle name="Normal 5 3 3 2 2 3 4 2" xfId="44948"/>
    <cellStyle name="Normal 5 3 3 2 2 3 4 2 2" xfId="44949"/>
    <cellStyle name="Normal 5 3 3 2 2 3 4 3" xfId="44950"/>
    <cellStyle name="Normal 5 3 3 2 2 3 5" xfId="44951"/>
    <cellStyle name="Normal 5 3 3 2 2 4" xfId="44952"/>
    <cellStyle name="Normal 5 3 3 2 2 4 2" xfId="44953"/>
    <cellStyle name="Normal 5 3 3 2 2 4 2 2" xfId="44954"/>
    <cellStyle name="Normal 5 3 3 2 2 4 3" xfId="44955"/>
    <cellStyle name="Normal 5 3 3 2 2 4 3 2" xfId="44956"/>
    <cellStyle name="Normal 5 3 3 2 2 4 3 2 2" xfId="44957"/>
    <cellStyle name="Normal 5 3 3 2 2 4 3 3" xfId="44958"/>
    <cellStyle name="Normal 5 3 3 2 2 4 4" xfId="44959"/>
    <cellStyle name="Normal 5 3 3 2 2 5" xfId="44960"/>
    <cellStyle name="Normal 5 3 3 2 2 5 2" xfId="44961"/>
    <cellStyle name="Normal 5 3 3 2 2 5 2 2" xfId="44962"/>
    <cellStyle name="Normal 5 3 3 2 2 5 3" xfId="44963"/>
    <cellStyle name="Normal 5 3 3 2 2 5 3 2" xfId="44964"/>
    <cellStyle name="Normal 5 3 3 2 2 5 3 2 2" xfId="44965"/>
    <cellStyle name="Normal 5 3 3 2 2 5 3 3" xfId="44966"/>
    <cellStyle name="Normal 5 3 3 2 2 5 4" xfId="44967"/>
    <cellStyle name="Normal 5 3 3 2 2 6" xfId="44968"/>
    <cellStyle name="Normal 5 3 3 2 2 6 2" xfId="44969"/>
    <cellStyle name="Normal 5 3 3 2 2 7" xfId="44970"/>
    <cellStyle name="Normal 5 3 3 2 2 7 2" xfId="44971"/>
    <cellStyle name="Normal 5 3 3 2 2 7 2 2" xfId="44972"/>
    <cellStyle name="Normal 5 3 3 2 2 7 3" xfId="44973"/>
    <cellStyle name="Normal 5 3 3 2 2 8" xfId="44974"/>
    <cellStyle name="Normal 5 3 3 2 2 8 2" xfId="44975"/>
    <cellStyle name="Normal 5 3 3 2 2 9" xfId="44976"/>
    <cellStyle name="Normal 5 3 3 2 3" xfId="44977"/>
    <cellStyle name="Normal 5 3 3 2 3 2" xfId="44978"/>
    <cellStyle name="Normal 5 3 3 2 3 2 2" xfId="44979"/>
    <cellStyle name="Normal 5 3 3 2 3 2 2 2" xfId="44980"/>
    <cellStyle name="Normal 5 3 3 2 3 2 2 2 2" xfId="44981"/>
    <cellStyle name="Normal 5 3 3 2 3 2 2 3" xfId="44982"/>
    <cellStyle name="Normal 5 3 3 2 3 2 2 3 2" xfId="44983"/>
    <cellStyle name="Normal 5 3 3 2 3 2 2 3 2 2" xfId="44984"/>
    <cellStyle name="Normal 5 3 3 2 3 2 2 3 3" xfId="44985"/>
    <cellStyle name="Normal 5 3 3 2 3 2 2 4" xfId="44986"/>
    <cellStyle name="Normal 5 3 3 2 3 2 3" xfId="44987"/>
    <cellStyle name="Normal 5 3 3 2 3 2 3 2" xfId="44988"/>
    <cellStyle name="Normal 5 3 3 2 3 2 4" xfId="44989"/>
    <cellStyle name="Normal 5 3 3 2 3 2 4 2" xfId="44990"/>
    <cellStyle name="Normal 5 3 3 2 3 2 4 2 2" xfId="44991"/>
    <cellStyle name="Normal 5 3 3 2 3 2 4 3" xfId="44992"/>
    <cellStyle name="Normal 5 3 3 2 3 2 5" xfId="44993"/>
    <cellStyle name="Normal 5 3 3 2 3 3" xfId="44994"/>
    <cellStyle name="Normal 5 3 3 2 3 3 2" xfId="44995"/>
    <cellStyle name="Normal 5 3 3 2 3 3 2 2" xfId="44996"/>
    <cellStyle name="Normal 5 3 3 2 3 3 3" xfId="44997"/>
    <cellStyle name="Normal 5 3 3 2 3 3 3 2" xfId="44998"/>
    <cellStyle name="Normal 5 3 3 2 3 3 3 2 2" xfId="44999"/>
    <cellStyle name="Normal 5 3 3 2 3 3 3 3" xfId="45000"/>
    <cellStyle name="Normal 5 3 3 2 3 3 4" xfId="45001"/>
    <cellStyle name="Normal 5 3 3 2 3 4" xfId="45002"/>
    <cellStyle name="Normal 5 3 3 2 3 4 2" xfId="45003"/>
    <cellStyle name="Normal 5 3 3 2 3 4 2 2" xfId="45004"/>
    <cellStyle name="Normal 5 3 3 2 3 4 3" xfId="45005"/>
    <cellStyle name="Normal 5 3 3 2 3 4 3 2" xfId="45006"/>
    <cellStyle name="Normal 5 3 3 2 3 4 3 2 2" xfId="45007"/>
    <cellStyle name="Normal 5 3 3 2 3 4 3 3" xfId="45008"/>
    <cellStyle name="Normal 5 3 3 2 3 4 4" xfId="45009"/>
    <cellStyle name="Normal 5 3 3 2 3 5" xfId="45010"/>
    <cellStyle name="Normal 5 3 3 2 3 5 2" xfId="45011"/>
    <cellStyle name="Normal 5 3 3 2 3 6" xfId="45012"/>
    <cellStyle name="Normal 5 3 3 2 3 6 2" xfId="45013"/>
    <cellStyle name="Normal 5 3 3 2 3 6 2 2" xfId="45014"/>
    <cellStyle name="Normal 5 3 3 2 3 6 3" xfId="45015"/>
    <cellStyle name="Normal 5 3 3 2 3 7" xfId="45016"/>
    <cellStyle name="Normal 5 3 3 2 3 7 2" xfId="45017"/>
    <cellStyle name="Normal 5 3 3 2 3 8" xfId="45018"/>
    <cellStyle name="Normal 5 3 3 2 4" xfId="45019"/>
    <cellStyle name="Normal 5 3 3 2 4 2" xfId="45020"/>
    <cellStyle name="Normal 5 3 3 2 4 2 2" xfId="45021"/>
    <cellStyle name="Normal 5 3 3 2 4 2 2 2" xfId="45022"/>
    <cellStyle name="Normal 5 3 3 2 4 2 3" xfId="45023"/>
    <cellStyle name="Normal 5 3 3 2 4 2 3 2" xfId="45024"/>
    <cellStyle name="Normal 5 3 3 2 4 2 3 2 2" xfId="45025"/>
    <cellStyle name="Normal 5 3 3 2 4 2 3 3" xfId="45026"/>
    <cellStyle name="Normal 5 3 3 2 4 2 4" xfId="45027"/>
    <cellStyle name="Normal 5 3 3 2 4 3" xfId="45028"/>
    <cellStyle name="Normal 5 3 3 2 4 3 2" xfId="45029"/>
    <cellStyle name="Normal 5 3 3 2 4 4" xfId="45030"/>
    <cellStyle name="Normal 5 3 3 2 4 4 2" xfId="45031"/>
    <cellStyle name="Normal 5 3 3 2 4 4 2 2" xfId="45032"/>
    <cellStyle name="Normal 5 3 3 2 4 4 3" xfId="45033"/>
    <cellStyle name="Normal 5 3 3 2 4 5" xfId="45034"/>
    <cellStyle name="Normal 5 3 3 2 5" xfId="45035"/>
    <cellStyle name="Normal 5 3 3 2 5 2" xfId="45036"/>
    <cellStyle name="Normal 5 3 3 2 5 2 2" xfId="45037"/>
    <cellStyle name="Normal 5 3 3 2 5 3" xfId="45038"/>
    <cellStyle name="Normal 5 3 3 2 5 3 2" xfId="45039"/>
    <cellStyle name="Normal 5 3 3 2 5 3 2 2" xfId="45040"/>
    <cellStyle name="Normal 5 3 3 2 5 3 3" xfId="45041"/>
    <cellStyle name="Normal 5 3 3 2 5 4" xfId="45042"/>
    <cellStyle name="Normal 5 3 3 2 6" xfId="45043"/>
    <cellStyle name="Normal 5 3 3 2 6 2" xfId="45044"/>
    <cellStyle name="Normal 5 3 3 2 6 2 2" xfId="45045"/>
    <cellStyle name="Normal 5 3 3 2 6 3" xfId="45046"/>
    <cellStyle name="Normal 5 3 3 2 6 3 2" xfId="45047"/>
    <cellStyle name="Normal 5 3 3 2 6 3 2 2" xfId="45048"/>
    <cellStyle name="Normal 5 3 3 2 6 3 3" xfId="45049"/>
    <cellStyle name="Normal 5 3 3 2 6 4" xfId="45050"/>
    <cellStyle name="Normal 5 3 3 2 7" xfId="45051"/>
    <cellStyle name="Normal 5 3 3 2 7 2" xfId="45052"/>
    <cellStyle name="Normal 5 3 3 2 8" xfId="45053"/>
    <cellStyle name="Normal 5 3 3 2 8 2" xfId="45054"/>
    <cellStyle name="Normal 5 3 3 2 8 2 2" xfId="45055"/>
    <cellStyle name="Normal 5 3 3 2 8 3" xfId="45056"/>
    <cellStyle name="Normal 5 3 3 2 9" xfId="45057"/>
    <cellStyle name="Normal 5 3 3 2 9 2" xfId="45058"/>
    <cellStyle name="Normal 5 3 3 3" xfId="45059"/>
    <cellStyle name="Normal 5 3 3 3 10" xfId="45060"/>
    <cellStyle name="Normal 5 3 3 3 11" xfId="45061"/>
    <cellStyle name="Normal 5 3 3 3 2" xfId="45062"/>
    <cellStyle name="Normal 5 3 3 3 2 10" xfId="45063"/>
    <cellStyle name="Normal 5 3 3 3 2 2" xfId="45064"/>
    <cellStyle name="Normal 5 3 3 3 2 2 2" xfId="45065"/>
    <cellStyle name="Normal 5 3 3 3 2 2 2 2" xfId="45066"/>
    <cellStyle name="Normal 5 3 3 3 2 2 2 2 2" xfId="45067"/>
    <cellStyle name="Normal 5 3 3 3 2 2 2 2 2 2" xfId="45068"/>
    <cellStyle name="Normal 5 3 3 3 2 2 2 2 3" xfId="45069"/>
    <cellStyle name="Normal 5 3 3 3 2 2 2 2 3 2" xfId="45070"/>
    <cellStyle name="Normal 5 3 3 3 2 2 2 2 3 2 2" xfId="45071"/>
    <cellStyle name="Normal 5 3 3 3 2 2 2 2 3 3" xfId="45072"/>
    <cellStyle name="Normal 5 3 3 3 2 2 2 2 4" xfId="45073"/>
    <cellStyle name="Normal 5 3 3 3 2 2 2 3" xfId="45074"/>
    <cellStyle name="Normal 5 3 3 3 2 2 2 3 2" xfId="45075"/>
    <cellStyle name="Normal 5 3 3 3 2 2 2 4" xfId="45076"/>
    <cellStyle name="Normal 5 3 3 3 2 2 2 4 2" xfId="45077"/>
    <cellStyle name="Normal 5 3 3 3 2 2 2 4 2 2" xfId="45078"/>
    <cellStyle name="Normal 5 3 3 3 2 2 2 4 3" xfId="45079"/>
    <cellStyle name="Normal 5 3 3 3 2 2 2 5" xfId="45080"/>
    <cellStyle name="Normal 5 3 3 3 2 2 3" xfId="45081"/>
    <cellStyle name="Normal 5 3 3 3 2 2 3 2" xfId="45082"/>
    <cellStyle name="Normal 5 3 3 3 2 2 3 2 2" xfId="45083"/>
    <cellStyle name="Normal 5 3 3 3 2 2 3 3" xfId="45084"/>
    <cellStyle name="Normal 5 3 3 3 2 2 3 3 2" xfId="45085"/>
    <cellStyle name="Normal 5 3 3 3 2 2 3 3 2 2" xfId="45086"/>
    <cellStyle name="Normal 5 3 3 3 2 2 3 3 3" xfId="45087"/>
    <cellStyle name="Normal 5 3 3 3 2 2 3 4" xfId="45088"/>
    <cellStyle name="Normal 5 3 3 3 2 2 4" xfId="45089"/>
    <cellStyle name="Normal 5 3 3 3 2 2 4 2" xfId="45090"/>
    <cellStyle name="Normal 5 3 3 3 2 2 4 2 2" xfId="45091"/>
    <cellStyle name="Normal 5 3 3 3 2 2 4 3" xfId="45092"/>
    <cellStyle name="Normal 5 3 3 3 2 2 4 3 2" xfId="45093"/>
    <cellStyle name="Normal 5 3 3 3 2 2 4 3 2 2" xfId="45094"/>
    <cellStyle name="Normal 5 3 3 3 2 2 4 3 3" xfId="45095"/>
    <cellStyle name="Normal 5 3 3 3 2 2 4 4" xfId="45096"/>
    <cellStyle name="Normal 5 3 3 3 2 2 5" xfId="45097"/>
    <cellStyle name="Normal 5 3 3 3 2 2 5 2" xfId="45098"/>
    <cellStyle name="Normal 5 3 3 3 2 2 6" xfId="45099"/>
    <cellStyle name="Normal 5 3 3 3 2 2 6 2" xfId="45100"/>
    <cellStyle name="Normal 5 3 3 3 2 2 6 2 2" xfId="45101"/>
    <cellStyle name="Normal 5 3 3 3 2 2 6 3" xfId="45102"/>
    <cellStyle name="Normal 5 3 3 3 2 2 7" xfId="45103"/>
    <cellStyle name="Normal 5 3 3 3 2 2 7 2" xfId="45104"/>
    <cellStyle name="Normal 5 3 3 3 2 2 8" xfId="45105"/>
    <cellStyle name="Normal 5 3 3 3 2 3" xfId="45106"/>
    <cellStyle name="Normal 5 3 3 3 2 3 2" xfId="45107"/>
    <cellStyle name="Normal 5 3 3 3 2 3 2 2" xfId="45108"/>
    <cellStyle name="Normal 5 3 3 3 2 3 2 2 2" xfId="45109"/>
    <cellStyle name="Normal 5 3 3 3 2 3 2 3" xfId="45110"/>
    <cellStyle name="Normal 5 3 3 3 2 3 2 3 2" xfId="45111"/>
    <cellStyle name="Normal 5 3 3 3 2 3 2 3 2 2" xfId="45112"/>
    <cellStyle name="Normal 5 3 3 3 2 3 2 3 3" xfId="45113"/>
    <cellStyle name="Normal 5 3 3 3 2 3 2 4" xfId="45114"/>
    <cellStyle name="Normal 5 3 3 3 2 3 3" xfId="45115"/>
    <cellStyle name="Normal 5 3 3 3 2 3 3 2" xfId="45116"/>
    <cellStyle name="Normal 5 3 3 3 2 3 4" xfId="45117"/>
    <cellStyle name="Normal 5 3 3 3 2 3 4 2" xfId="45118"/>
    <cellStyle name="Normal 5 3 3 3 2 3 4 2 2" xfId="45119"/>
    <cellStyle name="Normal 5 3 3 3 2 3 4 3" xfId="45120"/>
    <cellStyle name="Normal 5 3 3 3 2 3 5" xfId="45121"/>
    <cellStyle name="Normal 5 3 3 3 2 4" xfId="45122"/>
    <cellStyle name="Normal 5 3 3 3 2 4 2" xfId="45123"/>
    <cellStyle name="Normal 5 3 3 3 2 4 2 2" xfId="45124"/>
    <cellStyle name="Normal 5 3 3 3 2 4 3" xfId="45125"/>
    <cellStyle name="Normal 5 3 3 3 2 4 3 2" xfId="45126"/>
    <cellStyle name="Normal 5 3 3 3 2 4 3 2 2" xfId="45127"/>
    <cellStyle name="Normal 5 3 3 3 2 4 3 3" xfId="45128"/>
    <cellStyle name="Normal 5 3 3 3 2 4 4" xfId="45129"/>
    <cellStyle name="Normal 5 3 3 3 2 5" xfId="45130"/>
    <cellStyle name="Normal 5 3 3 3 2 5 2" xfId="45131"/>
    <cellStyle name="Normal 5 3 3 3 2 5 2 2" xfId="45132"/>
    <cellStyle name="Normal 5 3 3 3 2 5 3" xfId="45133"/>
    <cellStyle name="Normal 5 3 3 3 2 5 3 2" xfId="45134"/>
    <cellStyle name="Normal 5 3 3 3 2 5 3 2 2" xfId="45135"/>
    <cellStyle name="Normal 5 3 3 3 2 5 3 3" xfId="45136"/>
    <cellStyle name="Normal 5 3 3 3 2 5 4" xfId="45137"/>
    <cellStyle name="Normal 5 3 3 3 2 6" xfId="45138"/>
    <cellStyle name="Normal 5 3 3 3 2 6 2" xfId="45139"/>
    <cellStyle name="Normal 5 3 3 3 2 7" xfId="45140"/>
    <cellStyle name="Normal 5 3 3 3 2 7 2" xfId="45141"/>
    <cellStyle name="Normal 5 3 3 3 2 7 2 2" xfId="45142"/>
    <cellStyle name="Normal 5 3 3 3 2 7 3" xfId="45143"/>
    <cellStyle name="Normal 5 3 3 3 2 8" xfId="45144"/>
    <cellStyle name="Normal 5 3 3 3 2 8 2" xfId="45145"/>
    <cellStyle name="Normal 5 3 3 3 2 9" xfId="45146"/>
    <cellStyle name="Normal 5 3 3 3 3" xfId="45147"/>
    <cellStyle name="Normal 5 3 3 3 3 2" xfId="45148"/>
    <cellStyle name="Normal 5 3 3 3 3 2 2" xfId="45149"/>
    <cellStyle name="Normal 5 3 3 3 3 2 2 2" xfId="45150"/>
    <cellStyle name="Normal 5 3 3 3 3 2 2 2 2" xfId="45151"/>
    <cellStyle name="Normal 5 3 3 3 3 2 2 3" xfId="45152"/>
    <cellStyle name="Normal 5 3 3 3 3 2 2 3 2" xfId="45153"/>
    <cellStyle name="Normal 5 3 3 3 3 2 2 3 2 2" xfId="45154"/>
    <cellStyle name="Normal 5 3 3 3 3 2 2 3 3" xfId="45155"/>
    <cellStyle name="Normal 5 3 3 3 3 2 2 4" xfId="45156"/>
    <cellStyle name="Normal 5 3 3 3 3 2 3" xfId="45157"/>
    <cellStyle name="Normal 5 3 3 3 3 2 3 2" xfId="45158"/>
    <cellStyle name="Normal 5 3 3 3 3 2 4" xfId="45159"/>
    <cellStyle name="Normal 5 3 3 3 3 2 4 2" xfId="45160"/>
    <cellStyle name="Normal 5 3 3 3 3 2 4 2 2" xfId="45161"/>
    <cellStyle name="Normal 5 3 3 3 3 2 4 3" xfId="45162"/>
    <cellStyle name="Normal 5 3 3 3 3 2 5" xfId="45163"/>
    <cellStyle name="Normal 5 3 3 3 3 3" xfId="45164"/>
    <cellStyle name="Normal 5 3 3 3 3 3 2" xfId="45165"/>
    <cellStyle name="Normal 5 3 3 3 3 3 2 2" xfId="45166"/>
    <cellStyle name="Normal 5 3 3 3 3 3 3" xfId="45167"/>
    <cellStyle name="Normal 5 3 3 3 3 3 3 2" xfId="45168"/>
    <cellStyle name="Normal 5 3 3 3 3 3 3 2 2" xfId="45169"/>
    <cellStyle name="Normal 5 3 3 3 3 3 3 3" xfId="45170"/>
    <cellStyle name="Normal 5 3 3 3 3 3 4" xfId="45171"/>
    <cellStyle name="Normal 5 3 3 3 3 4" xfId="45172"/>
    <cellStyle name="Normal 5 3 3 3 3 4 2" xfId="45173"/>
    <cellStyle name="Normal 5 3 3 3 3 4 2 2" xfId="45174"/>
    <cellStyle name="Normal 5 3 3 3 3 4 3" xfId="45175"/>
    <cellStyle name="Normal 5 3 3 3 3 4 3 2" xfId="45176"/>
    <cellStyle name="Normal 5 3 3 3 3 4 3 2 2" xfId="45177"/>
    <cellStyle name="Normal 5 3 3 3 3 4 3 3" xfId="45178"/>
    <cellStyle name="Normal 5 3 3 3 3 4 4" xfId="45179"/>
    <cellStyle name="Normal 5 3 3 3 3 5" xfId="45180"/>
    <cellStyle name="Normal 5 3 3 3 3 5 2" xfId="45181"/>
    <cellStyle name="Normal 5 3 3 3 3 6" xfId="45182"/>
    <cellStyle name="Normal 5 3 3 3 3 6 2" xfId="45183"/>
    <cellStyle name="Normal 5 3 3 3 3 6 2 2" xfId="45184"/>
    <cellStyle name="Normal 5 3 3 3 3 6 3" xfId="45185"/>
    <cellStyle name="Normal 5 3 3 3 3 7" xfId="45186"/>
    <cellStyle name="Normal 5 3 3 3 3 7 2" xfId="45187"/>
    <cellStyle name="Normal 5 3 3 3 3 8" xfId="45188"/>
    <cellStyle name="Normal 5 3 3 3 4" xfId="45189"/>
    <cellStyle name="Normal 5 3 3 3 4 2" xfId="45190"/>
    <cellStyle name="Normal 5 3 3 3 4 2 2" xfId="45191"/>
    <cellStyle name="Normal 5 3 3 3 4 2 2 2" xfId="45192"/>
    <cellStyle name="Normal 5 3 3 3 4 2 3" xfId="45193"/>
    <cellStyle name="Normal 5 3 3 3 4 2 3 2" xfId="45194"/>
    <cellStyle name="Normal 5 3 3 3 4 2 3 2 2" xfId="45195"/>
    <cellStyle name="Normal 5 3 3 3 4 2 3 3" xfId="45196"/>
    <cellStyle name="Normal 5 3 3 3 4 2 4" xfId="45197"/>
    <cellStyle name="Normal 5 3 3 3 4 3" xfId="45198"/>
    <cellStyle name="Normal 5 3 3 3 4 3 2" xfId="45199"/>
    <cellStyle name="Normal 5 3 3 3 4 4" xfId="45200"/>
    <cellStyle name="Normal 5 3 3 3 4 4 2" xfId="45201"/>
    <cellStyle name="Normal 5 3 3 3 4 4 2 2" xfId="45202"/>
    <cellStyle name="Normal 5 3 3 3 4 4 3" xfId="45203"/>
    <cellStyle name="Normal 5 3 3 3 4 5" xfId="45204"/>
    <cellStyle name="Normal 5 3 3 3 5" xfId="45205"/>
    <cellStyle name="Normal 5 3 3 3 5 2" xfId="45206"/>
    <cellStyle name="Normal 5 3 3 3 5 2 2" xfId="45207"/>
    <cellStyle name="Normal 5 3 3 3 5 3" xfId="45208"/>
    <cellStyle name="Normal 5 3 3 3 5 3 2" xfId="45209"/>
    <cellStyle name="Normal 5 3 3 3 5 3 2 2" xfId="45210"/>
    <cellStyle name="Normal 5 3 3 3 5 3 3" xfId="45211"/>
    <cellStyle name="Normal 5 3 3 3 5 4" xfId="45212"/>
    <cellStyle name="Normal 5 3 3 3 6" xfId="45213"/>
    <cellStyle name="Normal 5 3 3 3 6 2" xfId="45214"/>
    <cellStyle name="Normal 5 3 3 3 6 2 2" xfId="45215"/>
    <cellStyle name="Normal 5 3 3 3 6 3" xfId="45216"/>
    <cellStyle name="Normal 5 3 3 3 6 3 2" xfId="45217"/>
    <cellStyle name="Normal 5 3 3 3 6 3 2 2" xfId="45218"/>
    <cellStyle name="Normal 5 3 3 3 6 3 3" xfId="45219"/>
    <cellStyle name="Normal 5 3 3 3 6 4" xfId="45220"/>
    <cellStyle name="Normal 5 3 3 3 7" xfId="45221"/>
    <cellStyle name="Normal 5 3 3 3 7 2" xfId="45222"/>
    <cellStyle name="Normal 5 3 3 3 8" xfId="45223"/>
    <cellStyle name="Normal 5 3 3 3 8 2" xfId="45224"/>
    <cellStyle name="Normal 5 3 3 3 8 2 2" xfId="45225"/>
    <cellStyle name="Normal 5 3 3 3 8 3" xfId="45226"/>
    <cellStyle name="Normal 5 3 3 3 9" xfId="45227"/>
    <cellStyle name="Normal 5 3 3 3 9 2" xfId="45228"/>
    <cellStyle name="Normal 5 3 3 4" xfId="45229"/>
    <cellStyle name="Normal 5 3 3 4 10" xfId="45230"/>
    <cellStyle name="Normal 5 3 3 4 11" xfId="45231"/>
    <cellStyle name="Normal 5 3 3 4 2" xfId="45232"/>
    <cellStyle name="Normal 5 3 3 4 2 2" xfId="45233"/>
    <cellStyle name="Normal 5 3 3 4 2 2 2" xfId="45234"/>
    <cellStyle name="Normal 5 3 3 4 2 2 2 2" xfId="45235"/>
    <cellStyle name="Normal 5 3 3 4 2 2 2 2 2" xfId="45236"/>
    <cellStyle name="Normal 5 3 3 4 2 2 2 2 2 2" xfId="45237"/>
    <cellStyle name="Normal 5 3 3 4 2 2 2 2 3" xfId="45238"/>
    <cellStyle name="Normal 5 3 3 4 2 2 2 2 3 2" xfId="45239"/>
    <cellStyle name="Normal 5 3 3 4 2 2 2 2 3 2 2" xfId="45240"/>
    <cellStyle name="Normal 5 3 3 4 2 2 2 2 3 3" xfId="45241"/>
    <cellStyle name="Normal 5 3 3 4 2 2 2 2 4" xfId="45242"/>
    <cellStyle name="Normal 5 3 3 4 2 2 2 3" xfId="45243"/>
    <cellStyle name="Normal 5 3 3 4 2 2 2 3 2" xfId="45244"/>
    <cellStyle name="Normal 5 3 3 4 2 2 2 4" xfId="45245"/>
    <cellStyle name="Normal 5 3 3 4 2 2 2 4 2" xfId="45246"/>
    <cellStyle name="Normal 5 3 3 4 2 2 2 4 2 2" xfId="45247"/>
    <cellStyle name="Normal 5 3 3 4 2 2 2 4 3" xfId="45248"/>
    <cellStyle name="Normal 5 3 3 4 2 2 2 5" xfId="45249"/>
    <cellStyle name="Normal 5 3 3 4 2 2 3" xfId="45250"/>
    <cellStyle name="Normal 5 3 3 4 2 2 3 2" xfId="45251"/>
    <cellStyle name="Normal 5 3 3 4 2 2 3 2 2" xfId="45252"/>
    <cellStyle name="Normal 5 3 3 4 2 2 3 3" xfId="45253"/>
    <cellStyle name="Normal 5 3 3 4 2 2 3 3 2" xfId="45254"/>
    <cellStyle name="Normal 5 3 3 4 2 2 3 3 2 2" xfId="45255"/>
    <cellStyle name="Normal 5 3 3 4 2 2 3 3 3" xfId="45256"/>
    <cellStyle name="Normal 5 3 3 4 2 2 3 4" xfId="45257"/>
    <cellStyle name="Normal 5 3 3 4 2 2 4" xfId="45258"/>
    <cellStyle name="Normal 5 3 3 4 2 2 4 2" xfId="45259"/>
    <cellStyle name="Normal 5 3 3 4 2 2 4 2 2" xfId="45260"/>
    <cellStyle name="Normal 5 3 3 4 2 2 4 3" xfId="45261"/>
    <cellStyle name="Normal 5 3 3 4 2 2 4 3 2" xfId="45262"/>
    <cellStyle name="Normal 5 3 3 4 2 2 4 3 2 2" xfId="45263"/>
    <cellStyle name="Normal 5 3 3 4 2 2 4 3 3" xfId="45264"/>
    <cellStyle name="Normal 5 3 3 4 2 2 4 4" xfId="45265"/>
    <cellStyle name="Normal 5 3 3 4 2 2 5" xfId="45266"/>
    <cellStyle name="Normal 5 3 3 4 2 2 5 2" xfId="45267"/>
    <cellStyle name="Normal 5 3 3 4 2 2 6" xfId="45268"/>
    <cellStyle name="Normal 5 3 3 4 2 2 6 2" xfId="45269"/>
    <cellStyle name="Normal 5 3 3 4 2 2 6 2 2" xfId="45270"/>
    <cellStyle name="Normal 5 3 3 4 2 2 6 3" xfId="45271"/>
    <cellStyle name="Normal 5 3 3 4 2 2 7" xfId="45272"/>
    <cellStyle name="Normal 5 3 3 4 2 2 7 2" xfId="45273"/>
    <cellStyle name="Normal 5 3 3 4 2 2 8" xfId="45274"/>
    <cellStyle name="Normal 5 3 3 4 2 3" xfId="45275"/>
    <cellStyle name="Normal 5 3 3 4 2 3 2" xfId="45276"/>
    <cellStyle name="Normal 5 3 3 4 2 3 2 2" xfId="45277"/>
    <cellStyle name="Normal 5 3 3 4 2 3 2 2 2" xfId="45278"/>
    <cellStyle name="Normal 5 3 3 4 2 3 2 3" xfId="45279"/>
    <cellStyle name="Normal 5 3 3 4 2 3 2 3 2" xfId="45280"/>
    <cellStyle name="Normal 5 3 3 4 2 3 2 3 2 2" xfId="45281"/>
    <cellStyle name="Normal 5 3 3 4 2 3 2 3 3" xfId="45282"/>
    <cellStyle name="Normal 5 3 3 4 2 3 2 4" xfId="45283"/>
    <cellStyle name="Normal 5 3 3 4 2 3 3" xfId="45284"/>
    <cellStyle name="Normal 5 3 3 4 2 3 3 2" xfId="45285"/>
    <cellStyle name="Normal 5 3 3 4 2 3 4" xfId="45286"/>
    <cellStyle name="Normal 5 3 3 4 2 3 4 2" xfId="45287"/>
    <cellStyle name="Normal 5 3 3 4 2 3 4 2 2" xfId="45288"/>
    <cellStyle name="Normal 5 3 3 4 2 3 4 3" xfId="45289"/>
    <cellStyle name="Normal 5 3 3 4 2 3 5" xfId="45290"/>
    <cellStyle name="Normal 5 3 3 4 2 4" xfId="45291"/>
    <cellStyle name="Normal 5 3 3 4 2 4 2" xfId="45292"/>
    <cellStyle name="Normal 5 3 3 4 2 4 2 2" xfId="45293"/>
    <cellStyle name="Normal 5 3 3 4 2 4 3" xfId="45294"/>
    <cellStyle name="Normal 5 3 3 4 2 4 3 2" xfId="45295"/>
    <cellStyle name="Normal 5 3 3 4 2 4 3 2 2" xfId="45296"/>
    <cellStyle name="Normal 5 3 3 4 2 4 3 3" xfId="45297"/>
    <cellStyle name="Normal 5 3 3 4 2 4 4" xfId="45298"/>
    <cellStyle name="Normal 5 3 3 4 2 5" xfId="45299"/>
    <cellStyle name="Normal 5 3 3 4 2 5 2" xfId="45300"/>
    <cellStyle name="Normal 5 3 3 4 2 5 2 2" xfId="45301"/>
    <cellStyle name="Normal 5 3 3 4 2 5 3" xfId="45302"/>
    <cellStyle name="Normal 5 3 3 4 2 5 3 2" xfId="45303"/>
    <cellStyle name="Normal 5 3 3 4 2 5 3 2 2" xfId="45304"/>
    <cellStyle name="Normal 5 3 3 4 2 5 3 3" xfId="45305"/>
    <cellStyle name="Normal 5 3 3 4 2 5 4" xfId="45306"/>
    <cellStyle name="Normal 5 3 3 4 2 6" xfId="45307"/>
    <cellStyle name="Normal 5 3 3 4 2 6 2" xfId="45308"/>
    <cellStyle name="Normal 5 3 3 4 2 7" xfId="45309"/>
    <cellStyle name="Normal 5 3 3 4 2 7 2" xfId="45310"/>
    <cellStyle name="Normal 5 3 3 4 2 7 2 2" xfId="45311"/>
    <cellStyle name="Normal 5 3 3 4 2 7 3" xfId="45312"/>
    <cellStyle name="Normal 5 3 3 4 2 8" xfId="45313"/>
    <cellStyle name="Normal 5 3 3 4 2 8 2" xfId="45314"/>
    <cellStyle name="Normal 5 3 3 4 2 9" xfId="45315"/>
    <cellStyle name="Normal 5 3 3 4 3" xfId="45316"/>
    <cellStyle name="Normal 5 3 3 4 3 2" xfId="45317"/>
    <cellStyle name="Normal 5 3 3 4 3 2 2" xfId="45318"/>
    <cellStyle name="Normal 5 3 3 4 3 2 2 2" xfId="45319"/>
    <cellStyle name="Normal 5 3 3 4 3 2 2 2 2" xfId="45320"/>
    <cellStyle name="Normal 5 3 3 4 3 2 2 3" xfId="45321"/>
    <cellStyle name="Normal 5 3 3 4 3 2 2 3 2" xfId="45322"/>
    <cellStyle name="Normal 5 3 3 4 3 2 2 3 2 2" xfId="45323"/>
    <cellStyle name="Normal 5 3 3 4 3 2 2 3 3" xfId="45324"/>
    <cellStyle name="Normal 5 3 3 4 3 2 2 4" xfId="45325"/>
    <cellStyle name="Normal 5 3 3 4 3 2 3" xfId="45326"/>
    <cellStyle name="Normal 5 3 3 4 3 2 3 2" xfId="45327"/>
    <cellStyle name="Normal 5 3 3 4 3 2 4" xfId="45328"/>
    <cellStyle name="Normal 5 3 3 4 3 2 4 2" xfId="45329"/>
    <cellStyle name="Normal 5 3 3 4 3 2 4 2 2" xfId="45330"/>
    <cellStyle name="Normal 5 3 3 4 3 2 4 3" xfId="45331"/>
    <cellStyle name="Normal 5 3 3 4 3 2 5" xfId="45332"/>
    <cellStyle name="Normal 5 3 3 4 3 3" xfId="45333"/>
    <cellStyle name="Normal 5 3 3 4 3 3 2" xfId="45334"/>
    <cellStyle name="Normal 5 3 3 4 3 3 2 2" xfId="45335"/>
    <cellStyle name="Normal 5 3 3 4 3 3 3" xfId="45336"/>
    <cellStyle name="Normal 5 3 3 4 3 3 3 2" xfId="45337"/>
    <cellStyle name="Normal 5 3 3 4 3 3 3 2 2" xfId="45338"/>
    <cellStyle name="Normal 5 3 3 4 3 3 3 3" xfId="45339"/>
    <cellStyle name="Normal 5 3 3 4 3 3 4" xfId="45340"/>
    <cellStyle name="Normal 5 3 3 4 3 4" xfId="45341"/>
    <cellStyle name="Normal 5 3 3 4 3 4 2" xfId="45342"/>
    <cellStyle name="Normal 5 3 3 4 3 4 2 2" xfId="45343"/>
    <cellStyle name="Normal 5 3 3 4 3 4 3" xfId="45344"/>
    <cellStyle name="Normal 5 3 3 4 3 4 3 2" xfId="45345"/>
    <cellStyle name="Normal 5 3 3 4 3 4 3 2 2" xfId="45346"/>
    <cellStyle name="Normal 5 3 3 4 3 4 3 3" xfId="45347"/>
    <cellStyle name="Normal 5 3 3 4 3 4 4" xfId="45348"/>
    <cellStyle name="Normal 5 3 3 4 3 5" xfId="45349"/>
    <cellStyle name="Normal 5 3 3 4 3 5 2" xfId="45350"/>
    <cellStyle name="Normal 5 3 3 4 3 6" xfId="45351"/>
    <cellStyle name="Normal 5 3 3 4 3 6 2" xfId="45352"/>
    <cellStyle name="Normal 5 3 3 4 3 6 2 2" xfId="45353"/>
    <cellStyle name="Normal 5 3 3 4 3 6 3" xfId="45354"/>
    <cellStyle name="Normal 5 3 3 4 3 7" xfId="45355"/>
    <cellStyle name="Normal 5 3 3 4 3 7 2" xfId="45356"/>
    <cellStyle name="Normal 5 3 3 4 3 8" xfId="45357"/>
    <cellStyle name="Normal 5 3 3 4 4" xfId="45358"/>
    <cellStyle name="Normal 5 3 3 4 4 2" xfId="45359"/>
    <cellStyle name="Normal 5 3 3 4 4 2 2" xfId="45360"/>
    <cellStyle name="Normal 5 3 3 4 4 2 2 2" xfId="45361"/>
    <cellStyle name="Normal 5 3 3 4 4 2 3" xfId="45362"/>
    <cellStyle name="Normal 5 3 3 4 4 2 3 2" xfId="45363"/>
    <cellStyle name="Normal 5 3 3 4 4 2 3 2 2" xfId="45364"/>
    <cellStyle name="Normal 5 3 3 4 4 2 3 3" xfId="45365"/>
    <cellStyle name="Normal 5 3 3 4 4 2 4" xfId="45366"/>
    <cellStyle name="Normal 5 3 3 4 4 3" xfId="45367"/>
    <cellStyle name="Normal 5 3 3 4 4 3 2" xfId="45368"/>
    <cellStyle name="Normal 5 3 3 4 4 4" xfId="45369"/>
    <cellStyle name="Normal 5 3 3 4 4 4 2" xfId="45370"/>
    <cellStyle name="Normal 5 3 3 4 4 4 2 2" xfId="45371"/>
    <cellStyle name="Normal 5 3 3 4 4 4 3" xfId="45372"/>
    <cellStyle name="Normal 5 3 3 4 4 5" xfId="45373"/>
    <cellStyle name="Normal 5 3 3 4 5" xfId="45374"/>
    <cellStyle name="Normal 5 3 3 4 5 2" xfId="45375"/>
    <cellStyle name="Normal 5 3 3 4 5 2 2" xfId="45376"/>
    <cellStyle name="Normal 5 3 3 4 5 3" xfId="45377"/>
    <cellStyle name="Normal 5 3 3 4 5 3 2" xfId="45378"/>
    <cellStyle name="Normal 5 3 3 4 5 3 2 2" xfId="45379"/>
    <cellStyle name="Normal 5 3 3 4 5 3 3" xfId="45380"/>
    <cellStyle name="Normal 5 3 3 4 5 4" xfId="45381"/>
    <cellStyle name="Normal 5 3 3 4 6" xfId="45382"/>
    <cellStyle name="Normal 5 3 3 4 6 2" xfId="45383"/>
    <cellStyle name="Normal 5 3 3 4 6 2 2" xfId="45384"/>
    <cellStyle name="Normal 5 3 3 4 6 3" xfId="45385"/>
    <cellStyle name="Normal 5 3 3 4 6 3 2" xfId="45386"/>
    <cellStyle name="Normal 5 3 3 4 6 3 2 2" xfId="45387"/>
    <cellStyle name="Normal 5 3 3 4 6 3 3" xfId="45388"/>
    <cellStyle name="Normal 5 3 3 4 6 4" xfId="45389"/>
    <cellStyle name="Normal 5 3 3 4 7" xfId="45390"/>
    <cellStyle name="Normal 5 3 3 4 7 2" xfId="45391"/>
    <cellStyle name="Normal 5 3 3 4 8" xfId="45392"/>
    <cellStyle name="Normal 5 3 3 4 8 2" xfId="45393"/>
    <cellStyle name="Normal 5 3 3 4 8 2 2" xfId="45394"/>
    <cellStyle name="Normal 5 3 3 4 8 3" xfId="45395"/>
    <cellStyle name="Normal 5 3 3 4 9" xfId="45396"/>
    <cellStyle name="Normal 5 3 3 4 9 2" xfId="45397"/>
    <cellStyle name="Normal 5 3 3 5" xfId="45398"/>
    <cellStyle name="Normal 5 3 3 5 2" xfId="45399"/>
    <cellStyle name="Normal 5 3 3 5 2 2" xfId="45400"/>
    <cellStyle name="Normal 5 3 3 5 2 2 2" xfId="45401"/>
    <cellStyle name="Normal 5 3 3 5 2 2 2 2" xfId="45402"/>
    <cellStyle name="Normal 5 3 3 5 2 2 2 2 2" xfId="45403"/>
    <cellStyle name="Normal 5 3 3 5 2 2 2 3" xfId="45404"/>
    <cellStyle name="Normal 5 3 3 5 2 2 2 3 2" xfId="45405"/>
    <cellStyle name="Normal 5 3 3 5 2 2 2 3 2 2" xfId="45406"/>
    <cellStyle name="Normal 5 3 3 5 2 2 2 3 3" xfId="45407"/>
    <cellStyle name="Normal 5 3 3 5 2 2 2 4" xfId="45408"/>
    <cellStyle name="Normal 5 3 3 5 2 2 3" xfId="45409"/>
    <cellStyle name="Normal 5 3 3 5 2 2 3 2" xfId="45410"/>
    <cellStyle name="Normal 5 3 3 5 2 2 4" xfId="45411"/>
    <cellStyle name="Normal 5 3 3 5 2 2 4 2" xfId="45412"/>
    <cellStyle name="Normal 5 3 3 5 2 2 4 2 2" xfId="45413"/>
    <cellStyle name="Normal 5 3 3 5 2 2 4 3" xfId="45414"/>
    <cellStyle name="Normal 5 3 3 5 2 2 5" xfId="45415"/>
    <cellStyle name="Normal 5 3 3 5 2 3" xfId="45416"/>
    <cellStyle name="Normal 5 3 3 5 2 3 2" xfId="45417"/>
    <cellStyle name="Normal 5 3 3 5 2 3 2 2" xfId="45418"/>
    <cellStyle name="Normal 5 3 3 5 2 3 3" xfId="45419"/>
    <cellStyle name="Normal 5 3 3 5 2 3 3 2" xfId="45420"/>
    <cellStyle name="Normal 5 3 3 5 2 3 3 2 2" xfId="45421"/>
    <cellStyle name="Normal 5 3 3 5 2 3 3 3" xfId="45422"/>
    <cellStyle name="Normal 5 3 3 5 2 3 4" xfId="45423"/>
    <cellStyle name="Normal 5 3 3 5 2 4" xfId="45424"/>
    <cellStyle name="Normal 5 3 3 5 2 4 2" xfId="45425"/>
    <cellStyle name="Normal 5 3 3 5 2 4 2 2" xfId="45426"/>
    <cellStyle name="Normal 5 3 3 5 2 4 3" xfId="45427"/>
    <cellStyle name="Normal 5 3 3 5 2 4 3 2" xfId="45428"/>
    <cellStyle name="Normal 5 3 3 5 2 4 3 2 2" xfId="45429"/>
    <cellStyle name="Normal 5 3 3 5 2 4 3 3" xfId="45430"/>
    <cellStyle name="Normal 5 3 3 5 2 4 4" xfId="45431"/>
    <cellStyle name="Normal 5 3 3 5 2 5" xfId="45432"/>
    <cellStyle name="Normal 5 3 3 5 2 5 2" xfId="45433"/>
    <cellStyle name="Normal 5 3 3 5 2 6" xfId="45434"/>
    <cellStyle name="Normal 5 3 3 5 2 6 2" xfId="45435"/>
    <cellStyle name="Normal 5 3 3 5 2 6 2 2" xfId="45436"/>
    <cellStyle name="Normal 5 3 3 5 2 6 3" xfId="45437"/>
    <cellStyle name="Normal 5 3 3 5 2 7" xfId="45438"/>
    <cellStyle name="Normal 5 3 3 5 2 7 2" xfId="45439"/>
    <cellStyle name="Normal 5 3 3 5 2 8" xfId="45440"/>
    <cellStyle name="Normal 5 3 3 5 3" xfId="45441"/>
    <cellStyle name="Normal 5 3 3 5 3 2" xfId="45442"/>
    <cellStyle name="Normal 5 3 3 5 3 2 2" xfId="45443"/>
    <cellStyle name="Normal 5 3 3 5 3 2 2 2" xfId="45444"/>
    <cellStyle name="Normal 5 3 3 5 3 2 3" xfId="45445"/>
    <cellStyle name="Normal 5 3 3 5 3 2 3 2" xfId="45446"/>
    <cellStyle name="Normal 5 3 3 5 3 2 3 2 2" xfId="45447"/>
    <cellStyle name="Normal 5 3 3 5 3 2 3 3" xfId="45448"/>
    <cellStyle name="Normal 5 3 3 5 3 2 4" xfId="45449"/>
    <cellStyle name="Normal 5 3 3 5 3 3" xfId="45450"/>
    <cellStyle name="Normal 5 3 3 5 3 3 2" xfId="45451"/>
    <cellStyle name="Normal 5 3 3 5 3 4" xfId="45452"/>
    <cellStyle name="Normal 5 3 3 5 3 4 2" xfId="45453"/>
    <cellStyle name="Normal 5 3 3 5 3 4 2 2" xfId="45454"/>
    <cellStyle name="Normal 5 3 3 5 3 4 3" xfId="45455"/>
    <cellStyle name="Normal 5 3 3 5 3 5" xfId="45456"/>
    <cellStyle name="Normal 5 3 3 5 4" xfId="45457"/>
    <cellStyle name="Normal 5 3 3 5 4 2" xfId="45458"/>
    <cellStyle name="Normal 5 3 3 5 4 2 2" xfId="45459"/>
    <cellStyle name="Normal 5 3 3 5 4 3" xfId="45460"/>
    <cellStyle name="Normal 5 3 3 5 4 3 2" xfId="45461"/>
    <cellStyle name="Normal 5 3 3 5 4 3 2 2" xfId="45462"/>
    <cellStyle name="Normal 5 3 3 5 4 3 3" xfId="45463"/>
    <cellStyle name="Normal 5 3 3 5 4 4" xfId="45464"/>
    <cellStyle name="Normal 5 3 3 5 5" xfId="45465"/>
    <cellStyle name="Normal 5 3 3 5 5 2" xfId="45466"/>
    <cellStyle name="Normal 5 3 3 5 5 2 2" xfId="45467"/>
    <cellStyle name="Normal 5 3 3 5 5 3" xfId="45468"/>
    <cellStyle name="Normal 5 3 3 5 5 3 2" xfId="45469"/>
    <cellStyle name="Normal 5 3 3 5 5 3 2 2" xfId="45470"/>
    <cellStyle name="Normal 5 3 3 5 5 3 3" xfId="45471"/>
    <cellStyle name="Normal 5 3 3 5 5 4" xfId="45472"/>
    <cellStyle name="Normal 5 3 3 5 6" xfId="45473"/>
    <cellStyle name="Normal 5 3 3 5 6 2" xfId="45474"/>
    <cellStyle name="Normal 5 3 3 5 7" xfId="45475"/>
    <cellStyle name="Normal 5 3 3 5 7 2" xfId="45476"/>
    <cellStyle name="Normal 5 3 3 5 7 2 2" xfId="45477"/>
    <cellStyle name="Normal 5 3 3 5 7 3" xfId="45478"/>
    <cellStyle name="Normal 5 3 3 5 8" xfId="45479"/>
    <cellStyle name="Normal 5 3 3 5 8 2" xfId="45480"/>
    <cellStyle name="Normal 5 3 3 5 9" xfId="45481"/>
    <cellStyle name="Normal 5 3 3 6" xfId="45482"/>
    <cellStyle name="Normal 5 3 3 6 2" xfId="45483"/>
    <cellStyle name="Normal 5 3 3 6 2 2" xfId="45484"/>
    <cellStyle name="Normal 5 3 3 6 2 2 2" xfId="45485"/>
    <cellStyle name="Normal 5 3 3 6 2 2 2 2" xfId="45486"/>
    <cellStyle name="Normal 5 3 3 6 2 2 3" xfId="45487"/>
    <cellStyle name="Normal 5 3 3 6 2 2 3 2" xfId="45488"/>
    <cellStyle name="Normal 5 3 3 6 2 2 3 2 2" xfId="45489"/>
    <cellStyle name="Normal 5 3 3 6 2 2 3 3" xfId="45490"/>
    <cellStyle name="Normal 5 3 3 6 2 2 4" xfId="45491"/>
    <cellStyle name="Normal 5 3 3 6 2 3" xfId="45492"/>
    <cellStyle name="Normal 5 3 3 6 2 3 2" xfId="45493"/>
    <cellStyle name="Normal 5 3 3 6 2 4" xfId="45494"/>
    <cellStyle name="Normal 5 3 3 6 2 4 2" xfId="45495"/>
    <cellStyle name="Normal 5 3 3 6 2 4 2 2" xfId="45496"/>
    <cellStyle name="Normal 5 3 3 6 2 4 3" xfId="45497"/>
    <cellStyle name="Normal 5 3 3 6 2 5" xfId="45498"/>
    <cellStyle name="Normal 5 3 3 6 3" xfId="45499"/>
    <cellStyle name="Normal 5 3 3 6 3 2" xfId="45500"/>
    <cellStyle name="Normal 5 3 3 6 3 2 2" xfId="45501"/>
    <cellStyle name="Normal 5 3 3 6 3 3" xfId="45502"/>
    <cellStyle name="Normal 5 3 3 6 3 3 2" xfId="45503"/>
    <cellStyle name="Normal 5 3 3 6 3 3 2 2" xfId="45504"/>
    <cellStyle name="Normal 5 3 3 6 3 3 3" xfId="45505"/>
    <cellStyle name="Normal 5 3 3 6 3 4" xfId="45506"/>
    <cellStyle name="Normal 5 3 3 6 4" xfId="45507"/>
    <cellStyle name="Normal 5 3 3 6 4 2" xfId="45508"/>
    <cellStyle name="Normal 5 3 3 6 4 2 2" xfId="45509"/>
    <cellStyle name="Normal 5 3 3 6 4 3" xfId="45510"/>
    <cellStyle name="Normal 5 3 3 6 4 3 2" xfId="45511"/>
    <cellStyle name="Normal 5 3 3 6 4 3 2 2" xfId="45512"/>
    <cellStyle name="Normal 5 3 3 6 4 3 3" xfId="45513"/>
    <cellStyle name="Normal 5 3 3 6 4 4" xfId="45514"/>
    <cellStyle name="Normal 5 3 3 6 5" xfId="45515"/>
    <cellStyle name="Normal 5 3 3 6 5 2" xfId="45516"/>
    <cellStyle name="Normal 5 3 3 6 6" xfId="45517"/>
    <cellStyle name="Normal 5 3 3 6 6 2" xfId="45518"/>
    <cellStyle name="Normal 5 3 3 6 6 2 2" xfId="45519"/>
    <cellStyle name="Normal 5 3 3 6 6 3" xfId="45520"/>
    <cellStyle name="Normal 5 3 3 6 7" xfId="45521"/>
    <cellStyle name="Normal 5 3 3 6 7 2" xfId="45522"/>
    <cellStyle name="Normal 5 3 3 6 8" xfId="45523"/>
    <cellStyle name="Normal 5 3 3 7" xfId="45524"/>
    <cellStyle name="Normal 5 3 3 7 2" xfId="45525"/>
    <cellStyle name="Normal 5 3 3 7 2 2" xfId="45526"/>
    <cellStyle name="Normal 5 3 3 7 2 2 2" xfId="45527"/>
    <cellStyle name="Normal 5 3 3 7 2 2 2 2" xfId="45528"/>
    <cellStyle name="Normal 5 3 3 7 2 2 3" xfId="45529"/>
    <cellStyle name="Normal 5 3 3 7 2 2 3 2" xfId="45530"/>
    <cellStyle name="Normal 5 3 3 7 2 2 3 2 2" xfId="45531"/>
    <cellStyle name="Normal 5 3 3 7 2 2 3 3" xfId="45532"/>
    <cellStyle name="Normal 5 3 3 7 2 2 4" xfId="45533"/>
    <cellStyle name="Normal 5 3 3 7 2 3" xfId="45534"/>
    <cellStyle name="Normal 5 3 3 7 2 3 2" xfId="45535"/>
    <cellStyle name="Normal 5 3 3 7 2 4" xfId="45536"/>
    <cellStyle name="Normal 5 3 3 7 2 4 2" xfId="45537"/>
    <cellStyle name="Normal 5 3 3 7 2 4 2 2" xfId="45538"/>
    <cellStyle name="Normal 5 3 3 7 2 4 3" xfId="45539"/>
    <cellStyle name="Normal 5 3 3 7 2 5" xfId="45540"/>
    <cellStyle name="Normal 5 3 3 7 3" xfId="45541"/>
    <cellStyle name="Normal 5 3 3 7 3 2" xfId="45542"/>
    <cellStyle name="Normal 5 3 3 7 3 2 2" xfId="45543"/>
    <cellStyle name="Normal 5 3 3 7 3 3" xfId="45544"/>
    <cellStyle name="Normal 5 3 3 7 3 3 2" xfId="45545"/>
    <cellStyle name="Normal 5 3 3 7 3 3 2 2" xfId="45546"/>
    <cellStyle name="Normal 5 3 3 7 3 3 3" xfId="45547"/>
    <cellStyle name="Normal 5 3 3 7 3 4" xfId="45548"/>
    <cellStyle name="Normal 5 3 3 7 4" xfId="45549"/>
    <cellStyle name="Normal 5 3 3 7 4 2" xfId="45550"/>
    <cellStyle name="Normal 5 3 3 7 5" xfId="45551"/>
    <cellStyle name="Normal 5 3 3 7 5 2" xfId="45552"/>
    <cellStyle name="Normal 5 3 3 7 5 2 2" xfId="45553"/>
    <cellStyle name="Normal 5 3 3 7 5 3" xfId="45554"/>
    <cellStyle name="Normal 5 3 3 7 6" xfId="45555"/>
    <cellStyle name="Normal 5 3 3 8" xfId="45556"/>
    <cellStyle name="Normal 5 3 3 8 2" xfId="45557"/>
    <cellStyle name="Normal 5 3 3 8 2 2" xfId="45558"/>
    <cellStyle name="Normal 5 3 3 8 2 2 2" xfId="45559"/>
    <cellStyle name="Normal 5 3 3 8 2 2 2 2" xfId="45560"/>
    <cellStyle name="Normal 5 3 3 8 2 2 3" xfId="45561"/>
    <cellStyle name="Normal 5 3 3 8 2 2 3 2" xfId="45562"/>
    <cellStyle name="Normal 5 3 3 8 2 2 3 2 2" xfId="45563"/>
    <cellStyle name="Normal 5 3 3 8 2 2 3 3" xfId="45564"/>
    <cellStyle name="Normal 5 3 3 8 2 2 4" xfId="45565"/>
    <cellStyle name="Normal 5 3 3 8 2 3" xfId="45566"/>
    <cellStyle name="Normal 5 3 3 8 2 3 2" xfId="45567"/>
    <cellStyle name="Normal 5 3 3 8 2 4" xfId="45568"/>
    <cellStyle name="Normal 5 3 3 8 2 4 2" xfId="45569"/>
    <cellStyle name="Normal 5 3 3 8 2 4 2 2" xfId="45570"/>
    <cellStyle name="Normal 5 3 3 8 2 4 3" xfId="45571"/>
    <cellStyle name="Normal 5 3 3 8 2 5" xfId="45572"/>
    <cellStyle name="Normal 5 3 3 8 3" xfId="45573"/>
    <cellStyle name="Normal 5 3 3 8 3 2" xfId="45574"/>
    <cellStyle name="Normal 5 3 3 8 3 2 2" xfId="45575"/>
    <cellStyle name="Normal 5 3 3 8 3 3" xfId="45576"/>
    <cellStyle name="Normal 5 3 3 8 3 3 2" xfId="45577"/>
    <cellStyle name="Normal 5 3 3 8 3 3 2 2" xfId="45578"/>
    <cellStyle name="Normal 5 3 3 8 3 3 3" xfId="45579"/>
    <cellStyle name="Normal 5 3 3 8 3 4" xfId="45580"/>
    <cellStyle name="Normal 5 3 3 8 4" xfId="45581"/>
    <cellStyle name="Normal 5 3 3 8 4 2" xfId="45582"/>
    <cellStyle name="Normal 5 3 3 8 5" xfId="45583"/>
    <cellStyle name="Normal 5 3 3 8 5 2" xfId="45584"/>
    <cellStyle name="Normal 5 3 3 8 5 2 2" xfId="45585"/>
    <cellStyle name="Normal 5 3 3 8 5 3" xfId="45586"/>
    <cellStyle name="Normal 5 3 3 8 6" xfId="45587"/>
    <cellStyle name="Normal 5 3 3 9" xfId="45588"/>
    <cellStyle name="Normal 5 3 3 9 2" xfId="45589"/>
    <cellStyle name="Normal 5 3 3 9 2 2" xfId="45590"/>
    <cellStyle name="Normal 5 3 3 9 2 2 2" xfId="45591"/>
    <cellStyle name="Normal 5 3 3 9 2 3" xfId="45592"/>
    <cellStyle name="Normal 5 3 3 9 2 3 2" xfId="45593"/>
    <cellStyle name="Normal 5 3 3 9 2 3 2 2" xfId="45594"/>
    <cellStyle name="Normal 5 3 3 9 2 3 3" xfId="45595"/>
    <cellStyle name="Normal 5 3 3 9 2 4" xfId="45596"/>
    <cellStyle name="Normal 5 3 3 9 3" xfId="45597"/>
    <cellStyle name="Normal 5 3 3 9 3 2" xfId="45598"/>
    <cellStyle name="Normal 5 3 3 9 4" xfId="45599"/>
    <cellStyle name="Normal 5 3 3 9 4 2" xfId="45600"/>
    <cellStyle name="Normal 5 3 3 9 4 2 2" xfId="45601"/>
    <cellStyle name="Normal 5 3 3 9 4 3" xfId="45602"/>
    <cellStyle name="Normal 5 3 3 9 5" xfId="45603"/>
    <cellStyle name="Normal 5 3 3_T-straight with PEDs adjustor" xfId="45604"/>
    <cellStyle name="Normal 5 3 4" xfId="45605"/>
    <cellStyle name="Normal 5 3 4 10" xfId="45606"/>
    <cellStyle name="Normal 5 3 4 11" xfId="45607"/>
    <cellStyle name="Normal 5 3 4 2" xfId="45608"/>
    <cellStyle name="Normal 5 3 4 2 10" xfId="45609"/>
    <cellStyle name="Normal 5 3 4 2 2" xfId="45610"/>
    <cellStyle name="Normal 5 3 4 2 2 2" xfId="45611"/>
    <cellStyle name="Normal 5 3 4 2 2 2 2" xfId="45612"/>
    <cellStyle name="Normal 5 3 4 2 2 2 2 2" xfId="45613"/>
    <cellStyle name="Normal 5 3 4 2 2 2 2 2 2" xfId="45614"/>
    <cellStyle name="Normal 5 3 4 2 2 2 2 3" xfId="45615"/>
    <cellStyle name="Normal 5 3 4 2 2 2 2 3 2" xfId="45616"/>
    <cellStyle name="Normal 5 3 4 2 2 2 2 3 2 2" xfId="45617"/>
    <cellStyle name="Normal 5 3 4 2 2 2 2 3 3" xfId="45618"/>
    <cellStyle name="Normal 5 3 4 2 2 2 2 4" xfId="45619"/>
    <cellStyle name="Normal 5 3 4 2 2 2 3" xfId="45620"/>
    <cellStyle name="Normal 5 3 4 2 2 2 3 2" xfId="45621"/>
    <cellStyle name="Normal 5 3 4 2 2 2 4" xfId="45622"/>
    <cellStyle name="Normal 5 3 4 2 2 2 4 2" xfId="45623"/>
    <cellStyle name="Normal 5 3 4 2 2 2 4 2 2" xfId="45624"/>
    <cellStyle name="Normal 5 3 4 2 2 2 4 3" xfId="45625"/>
    <cellStyle name="Normal 5 3 4 2 2 2 5" xfId="45626"/>
    <cellStyle name="Normal 5 3 4 2 2 3" xfId="45627"/>
    <cellStyle name="Normal 5 3 4 2 2 3 2" xfId="45628"/>
    <cellStyle name="Normal 5 3 4 2 2 3 2 2" xfId="45629"/>
    <cellStyle name="Normal 5 3 4 2 2 3 3" xfId="45630"/>
    <cellStyle name="Normal 5 3 4 2 2 3 3 2" xfId="45631"/>
    <cellStyle name="Normal 5 3 4 2 2 3 3 2 2" xfId="45632"/>
    <cellStyle name="Normal 5 3 4 2 2 3 3 3" xfId="45633"/>
    <cellStyle name="Normal 5 3 4 2 2 3 4" xfId="45634"/>
    <cellStyle name="Normal 5 3 4 2 2 4" xfId="45635"/>
    <cellStyle name="Normal 5 3 4 2 2 4 2" xfId="45636"/>
    <cellStyle name="Normal 5 3 4 2 2 4 2 2" xfId="45637"/>
    <cellStyle name="Normal 5 3 4 2 2 4 3" xfId="45638"/>
    <cellStyle name="Normal 5 3 4 2 2 4 3 2" xfId="45639"/>
    <cellStyle name="Normal 5 3 4 2 2 4 3 2 2" xfId="45640"/>
    <cellStyle name="Normal 5 3 4 2 2 4 3 3" xfId="45641"/>
    <cellStyle name="Normal 5 3 4 2 2 4 4" xfId="45642"/>
    <cellStyle name="Normal 5 3 4 2 2 5" xfId="45643"/>
    <cellStyle name="Normal 5 3 4 2 2 5 2" xfId="45644"/>
    <cellStyle name="Normal 5 3 4 2 2 6" xfId="45645"/>
    <cellStyle name="Normal 5 3 4 2 2 6 2" xfId="45646"/>
    <cellStyle name="Normal 5 3 4 2 2 6 2 2" xfId="45647"/>
    <cellStyle name="Normal 5 3 4 2 2 6 3" xfId="45648"/>
    <cellStyle name="Normal 5 3 4 2 2 7" xfId="45649"/>
    <cellStyle name="Normal 5 3 4 2 2 7 2" xfId="45650"/>
    <cellStyle name="Normal 5 3 4 2 2 8" xfId="45651"/>
    <cellStyle name="Normal 5 3 4 2 3" xfId="45652"/>
    <cellStyle name="Normal 5 3 4 2 3 2" xfId="45653"/>
    <cellStyle name="Normal 5 3 4 2 3 2 2" xfId="45654"/>
    <cellStyle name="Normal 5 3 4 2 3 2 2 2" xfId="45655"/>
    <cellStyle name="Normal 5 3 4 2 3 2 3" xfId="45656"/>
    <cellStyle name="Normal 5 3 4 2 3 2 3 2" xfId="45657"/>
    <cellStyle name="Normal 5 3 4 2 3 2 3 2 2" xfId="45658"/>
    <cellStyle name="Normal 5 3 4 2 3 2 3 3" xfId="45659"/>
    <cellStyle name="Normal 5 3 4 2 3 2 4" xfId="45660"/>
    <cellStyle name="Normal 5 3 4 2 3 3" xfId="45661"/>
    <cellStyle name="Normal 5 3 4 2 3 3 2" xfId="45662"/>
    <cellStyle name="Normal 5 3 4 2 3 4" xfId="45663"/>
    <cellStyle name="Normal 5 3 4 2 3 4 2" xfId="45664"/>
    <cellStyle name="Normal 5 3 4 2 3 4 2 2" xfId="45665"/>
    <cellStyle name="Normal 5 3 4 2 3 4 3" xfId="45666"/>
    <cellStyle name="Normal 5 3 4 2 3 5" xfId="45667"/>
    <cellStyle name="Normal 5 3 4 2 4" xfId="45668"/>
    <cellStyle name="Normal 5 3 4 2 4 2" xfId="45669"/>
    <cellStyle name="Normal 5 3 4 2 4 2 2" xfId="45670"/>
    <cellStyle name="Normal 5 3 4 2 4 3" xfId="45671"/>
    <cellStyle name="Normal 5 3 4 2 4 3 2" xfId="45672"/>
    <cellStyle name="Normal 5 3 4 2 4 3 2 2" xfId="45673"/>
    <cellStyle name="Normal 5 3 4 2 4 3 3" xfId="45674"/>
    <cellStyle name="Normal 5 3 4 2 4 4" xfId="45675"/>
    <cellStyle name="Normal 5 3 4 2 5" xfId="45676"/>
    <cellStyle name="Normal 5 3 4 2 5 2" xfId="45677"/>
    <cellStyle name="Normal 5 3 4 2 5 2 2" xfId="45678"/>
    <cellStyle name="Normal 5 3 4 2 5 3" xfId="45679"/>
    <cellStyle name="Normal 5 3 4 2 5 3 2" xfId="45680"/>
    <cellStyle name="Normal 5 3 4 2 5 3 2 2" xfId="45681"/>
    <cellStyle name="Normal 5 3 4 2 5 3 3" xfId="45682"/>
    <cellStyle name="Normal 5 3 4 2 5 4" xfId="45683"/>
    <cellStyle name="Normal 5 3 4 2 6" xfId="45684"/>
    <cellStyle name="Normal 5 3 4 2 6 2" xfId="45685"/>
    <cellStyle name="Normal 5 3 4 2 7" xfId="45686"/>
    <cellStyle name="Normal 5 3 4 2 7 2" xfId="45687"/>
    <cellStyle name="Normal 5 3 4 2 7 2 2" xfId="45688"/>
    <cellStyle name="Normal 5 3 4 2 7 3" xfId="45689"/>
    <cellStyle name="Normal 5 3 4 2 8" xfId="45690"/>
    <cellStyle name="Normal 5 3 4 2 8 2" xfId="45691"/>
    <cellStyle name="Normal 5 3 4 2 9" xfId="45692"/>
    <cellStyle name="Normal 5 3 4 3" xfId="45693"/>
    <cellStyle name="Normal 5 3 4 3 2" xfId="45694"/>
    <cellStyle name="Normal 5 3 4 3 2 2" xfId="45695"/>
    <cellStyle name="Normal 5 3 4 3 2 2 2" xfId="45696"/>
    <cellStyle name="Normal 5 3 4 3 2 2 2 2" xfId="45697"/>
    <cellStyle name="Normal 5 3 4 3 2 2 3" xfId="45698"/>
    <cellStyle name="Normal 5 3 4 3 2 2 3 2" xfId="45699"/>
    <cellStyle name="Normal 5 3 4 3 2 2 3 2 2" xfId="45700"/>
    <cellStyle name="Normal 5 3 4 3 2 2 3 3" xfId="45701"/>
    <cellStyle name="Normal 5 3 4 3 2 2 4" xfId="45702"/>
    <cellStyle name="Normal 5 3 4 3 2 3" xfId="45703"/>
    <cellStyle name="Normal 5 3 4 3 2 3 2" xfId="45704"/>
    <cellStyle name="Normal 5 3 4 3 2 4" xfId="45705"/>
    <cellStyle name="Normal 5 3 4 3 2 4 2" xfId="45706"/>
    <cellStyle name="Normal 5 3 4 3 2 4 2 2" xfId="45707"/>
    <cellStyle name="Normal 5 3 4 3 2 4 3" xfId="45708"/>
    <cellStyle name="Normal 5 3 4 3 2 5" xfId="45709"/>
    <cellStyle name="Normal 5 3 4 3 3" xfId="45710"/>
    <cellStyle name="Normal 5 3 4 3 3 2" xfId="45711"/>
    <cellStyle name="Normal 5 3 4 3 3 2 2" xfId="45712"/>
    <cellStyle name="Normal 5 3 4 3 3 3" xfId="45713"/>
    <cellStyle name="Normal 5 3 4 3 3 3 2" xfId="45714"/>
    <cellStyle name="Normal 5 3 4 3 3 3 2 2" xfId="45715"/>
    <cellStyle name="Normal 5 3 4 3 3 3 3" xfId="45716"/>
    <cellStyle name="Normal 5 3 4 3 3 4" xfId="45717"/>
    <cellStyle name="Normal 5 3 4 3 4" xfId="45718"/>
    <cellStyle name="Normal 5 3 4 3 4 2" xfId="45719"/>
    <cellStyle name="Normal 5 3 4 3 4 2 2" xfId="45720"/>
    <cellStyle name="Normal 5 3 4 3 4 3" xfId="45721"/>
    <cellStyle name="Normal 5 3 4 3 4 3 2" xfId="45722"/>
    <cellStyle name="Normal 5 3 4 3 4 3 2 2" xfId="45723"/>
    <cellStyle name="Normal 5 3 4 3 4 3 3" xfId="45724"/>
    <cellStyle name="Normal 5 3 4 3 4 4" xfId="45725"/>
    <cellStyle name="Normal 5 3 4 3 5" xfId="45726"/>
    <cellStyle name="Normal 5 3 4 3 5 2" xfId="45727"/>
    <cellStyle name="Normal 5 3 4 3 6" xfId="45728"/>
    <cellStyle name="Normal 5 3 4 3 6 2" xfId="45729"/>
    <cellStyle name="Normal 5 3 4 3 6 2 2" xfId="45730"/>
    <cellStyle name="Normal 5 3 4 3 6 3" xfId="45731"/>
    <cellStyle name="Normal 5 3 4 3 7" xfId="45732"/>
    <cellStyle name="Normal 5 3 4 3 7 2" xfId="45733"/>
    <cellStyle name="Normal 5 3 4 3 8" xfId="45734"/>
    <cellStyle name="Normal 5 3 4 4" xfId="45735"/>
    <cellStyle name="Normal 5 3 4 4 2" xfId="45736"/>
    <cellStyle name="Normal 5 3 4 4 2 2" xfId="45737"/>
    <cellStyle name="Normal 5 3 4 4 2 2 2" xfId="45738"/>
    <cellStyle name="Normal 5 3 4 4 2 3" xfId="45739"/>
    <cellStyle name="Normal 5 3 4 4 2 3 2" xfId="45740"/>
    <cellStyle name="Normal 5 3 4 4 2 3 2 2" xfId="45741"/>
    <cellStyle name="Normal 5 3 4 4 2 3 3" xfId="45742"/>
    <cellStyle name="Normal 5 3 4 4 2 4" xfId="45743"/>
    <cellStyle name="Normal 5 3 4 4 3" xfId="45744"/>
    <cellStyle name="Normal 5 3 4 4 3 2" xfId="45745"/>
    <cellStyle name="Normal 5 3 4 4 4" xfId="45746"/>
    <cellStyle name="Normal 5 3 4 4 4 2" xfId="45747"/>
    <cellStyle name="Normal 5 3 4 4 4 2 2" xfId="45748"/>
    <cellStyle name="Normal 5 3 4 4 4 3" xfId="45749"/>
    <cellStyle name="Normal 5 3 4 4 5" xfId="45750"/>
    <cellStyle name="Normal 5 3 4 5" xfId="45751"/>
    <cellStyle name="Normal 5 3 4 5 2" xfId="45752"/>
    <cellStyle name="Normal 5 3 4 5 2 2" xfId="45753"/>
    <cellStyle name="Normal 5 3 4 5 3" xfId="45754"/>
    <cellStyle name="Normal 5 3 4 5 3 2" xfId="45755"/>
    <cellStyle name="Normal 5 3 4 5 3 2 2" xfId="45756"/>
    <cellStyle name="Normal 5 3 4 5 3 3" xfId="45757"/>
    <cellStyle name="Normal 5 3 4 5 4" xfId="45758"/>
    <cellStyle name="Normal 5 3 4 6" xfId="45759"/>
    <cellStyle name="Normal 5 3 4 6 2" xfId="45760"/>
    <cellStyle name="Normal 5 3 4 6 2 2" xfId="45761"/>
    <cellStyle name="Normal 5 3 4 6 3" xfId="45762"/>
    <cellStyle name="Normal 5 3 4 6 3 2" xfId="45763"/>
    <cellStyle name="Normal 5 3 4 6 3 2 2" xfId="45764"/>
    <cellStyle name="Normal 5 3 4 6 3 3" xfId="45765"/>
    <cellStyle name="Normal 5 3 4 6 4" xfId="45766"/>
    <cellStyle name="Normal 5 3 4 7" xfId="45767"/>
    <cellStyle name="Normal 5 3 4 7 2" xfId="45768"/>
    <cellStyle name="Normal 5 3 4 8" xfId="45769"/>
    <cellStyle name="Normal 5 3 4 8 2" xfId="45770"/>
    <cellStyle name="Normal 5 3 4 8 2 2" xfId="45771"/>
    <cellStyle name="Normal 5 3 4 8 3" xfId="45772"/>
    <cellStyle name="Normal 5 3 4 9" xfId="45773"/>
    <cellStyle name="Normal 5 3 4 9 2" xfId="45774"/>
    <cellStyle name="Normal 5 3 5" xfId="45775"/>
    <cellStyle name="Normal 5 3 5 10" xfId="45776"/>
    <cellStyle name="Normal 5 3 5 11" xfId="45777"/>
    <cellStyle name="Normal 5 3 5 2" xfId="45778"/>
    <cellStyle name="Normal 5 3 5 2 10" xfId="45779"/>
    <cellStyle name="Normal 5 3 5 2 2" xfId="45780"/>
    <cellStyle name="Normal 5 3 5 2 2 2" xfId="45781"/>
    <cellStyle name="Normal 5 3 5 2 2 2 2" xfId="45782"/>
    <cellStyle name="Normal 5 3 5 2 2 2 2 2" xfId="45783"/>
    <cellStyle name="Normal 5 3 5 2 2 2 2 2 2" xfId="45784"/>
    <cellStyle name="Normal 5 3 5 2 2 2 2 3" xfId="45785"/>
    <cellStyle name="Normal 5 3 5 2 2 2 2 3 2" xfId="45786"/>
    <cellStyle name="Normal 5 3 5 2 2 2 2 3 2 2" xfId="45787"/>
    <cellStyle name="Normal 5 3 5 2 2 2 2 3 3" xfId="45788"/>
    <cellStyle name="Normal 5 3 5 2 2 2 2 4" xfId="45789"/>
    <cellStyle name="Normal 5 3 5 2 2 2 3" xfId="45790"/>
    <cellStyle name="Normal 5 3 5 2 2 2 3 2" xfId="45791"/>
    <cellStyle name="Normal 5 3 5 2 2 2 4" xfId="45792"/>
    <cellStyle name="Normal 5 3 5 2 2 2 4 2" xfId="45793"/>
    <cellStyle name="Normal 5 3 5 2 2 2 4 2 2" xfId="45794"/>
    <cellStyle name="Normal 5 3 5 2 2 2 4 3" xfId="45795"/>
    <cellStyle name="Normal 5 3 5 2 2 2 5" xfId="45796"/>
    <cellStyle name="Normal 5 3 5 2 2 3" xfId="45797"/>
    <cellStyle name="Normal 5 3 5 2 2 3 2" xfId="45798"/>
    <cellStyle name="Normal 5 3 5 2 2 3 2 2" xfId="45799"/>
    <cellStyle name="Normal 5 3 5 2 2 3 3" xfId="45800"/>
    <cellStyle name="Normal 5 3 5 2 2 3 3 2" xfId="45801"/>
    <cellStyle name="Normal 5 3 5 2 2 3 3 2 2" xfId="45802"/>
    <cellStyle name="Normal 5 3 5 2 2 3 3 3" xfId="45803"/>
    <cellStyle name="Normal 5 3 5 2 2 3 4" xfId="45804"/>
    <cellStyle name="Normal 5 3 5 2 2 4" xfId="45805"/>
    <cellStyle name="Normal 5 3 5 2 2 4 2" xfId="45806"/>
    <cellStyle name="Normal 5 3 5 2 2 4 2 2" xfId="45807"/>
    <cellStyle name="Normal 5 3 5 2 2 4 3" xfId="45808"/>
    <cellStyle name="Normal 5 3 5 2 2 4 3 2" xfId="45809"/>
    <cellStyle name="Normal 5 3 5 2 2 4 3 2 2" xfId="45810"/>
    <cellStyle name="Normal 5 3 5 2 2 4 3 3" xfId="45811"/>
    <cellStyle name="Normal 5 3 5 2 2 4 4" xfId="45812"/>
    <cellStyle name="Normal 5 3 5 2 2 5" xfId="45813"/>
    <cellStyle name="Normal 5 3 5 2 2 5 2" xfId="45814"/>
    <cellStyle name="Normal 5 3 5 2 2 6" xfId="45815"/>
    <cellStyle name="Normal 5 3 5 2 2 6 2" xfId="45816"/>
    <cellStyle name="Normal 5 3 5 2 2 6 2 2" xfId="45817"/>
    <cellStyle name="Normal 5 3 5 2 2 6 3" xfId="45818"/>
    <cellStyle name="Normal 5 3 5 2 2 7" xfId="45819"/>
    <cellStyle name="Normal 5 3 5 2 2 7 2" xfId="45820"/>
    <cellStyle name="Normal 5 3 5 2 2 8" xfId="45821"/>
    <cellStyle name="Normal 5 3 5 2 3" xfId="45822"/>
    <cellStyle name="Normal 5 3 5 2 3 2" xfId="45823"/>
    <cellStyle name="Normal 5 3 5 2 3 2 2" xfId="45824"/>
    <cellStyle name="Normal 5 3 5 2 3 2 2 2" xfId="45825"/>
    <cellStyle name="Normal 5 3 5 2 3 2 3" xfId="45826"/>
    <cellStyle name="Normal 5 3 5 2 3 2 3 2" xfId="45827"/>
    <cellStyle name="Normal 5 3 5 2 3 2 3 2 2" xfId="45828"/>
    <cellStyle name="Normal 5 3 5 2 3 2 3 3" xfId="45829"/>
    <cellStyle name="Normal 5 3 5 2 3 2 4" xfId="45830"/>
    <cellStyle name="Normal 5 3 5 2 3 3" xfId="45831"/>
    <cellStyle name="Normal 5 3 5 2 3 3 2" xfId="45832"/>
    <cellStyle name="Normal 5 3 5 2 3 4" xfId="45833"/>
    <cellStyle name="Normal 5 3 5 2 3 4 2" xfId="45834"/>
    <cellStyle name="Normal 5 3 5 2 3 4 2 2" xfId="45835"/>
    <cellStyle name="Normal 5 3 5 2 3 4 3" xfId="45836"/>
    <cellStyle name="Normal 5 3 5 2 3 5" xfId="45837"/>
    <cellStyle name="Normal 5 3 5 2 4" xfId="45838"/>
    <cellStyle name="Normal 5 3 5 2 4 2" xfId="45839"/>
    <cellStyle name="Normal 5 3 5 2 4 2 2" xfId="45840"/>
    <cellStyle name="Normal 5 3 5 2 4 3" xfId="45841"/>
    <cellStyle name="Normal 5 3 5 2 4 3 2" xfId="45842"/>
    <cellStyle name="Normal 5 3 5 2 4 3 2 2" xfId="45843"/>
    <cellStyle name="Normal 5 3 5 2 4 3 3" xfId="45844"/>
    <cellStyle name="Normal 5 3 5 2 4 4" xfId="45845"/>
    <cellStyle name="Normal 5 3 5 2 5" xfId="45846"/>
    <cellStyle name="Normal 5 3 5 2 5 2" xfId="45847"/>
    <cellStyle name="Normal 5 3 5 2 5 2 2" xfId="45848"/>
    <cellStyle name="Normal 5 3 5 2 5 3" xfId="45849"/>
    <cellStyle name="Normal 5 3 5 2 5 3 2" xfId="45850"/>
    <cellStyle name="Normal 5 3 5 2 5 3 2 2" xfId="45851"/>
    <cellStyle name="Normal 5 3 5 2 5 3 3" xfId="45852"/>
    <cellStyle name="Normal 5 3 5 2 5 4" xfId="45853"/>
    <cellStyle name="Normal 5 3 5 2 6" xfId="45854"/>
    <cellStyle name="Normal 5 3 5 2 6 2" xfId="45855"/>
    <cellStyle name="Normal 5 3 5 2 7" xfId="45856"/>
    <cellStyle name="Normal 5 3 5 2 7 2" xfId="45857"/>
    <cellStyle name="Normal 5 3 5 2 7 2 2" xfId="45858"/>
    <cellStyle name="Normal 5 3 5 2 7 3" xfId="45859"/>
    <cellStyle name="Normal 5 3 5 2 8" xfId="45860"/>
    <cellStyle name="Normal 5 3 5 2 8 2" xfId="45861"/>
    <cellStyle name="Normal 5 3 5 2 9" xfId="45862"/>
    <cellStyle name="Normal 5 3 5 3" xfId="45863"/>
    <cellStyle name="Normal 5 3 5 3 2" xfId="45864"/>
    <cellStyle name="Normal 5 3 5 3 2 2" xfId="45865"/>
    <cellStyle name="Normal 5 3 5 3 2 2 2" xfId="45866"/>
    <cellStyle name="Normal 5 3 5 3 2 2 2 2" xfId="45867"/>
    <cellStyle name="Normal 5 3 5 3 2 2 3" xfId="45868"/>
    <cellStyle name="Normal 5 3 5 3 2 2 3 2" xfId="45869"/>
    <cellStyle name="Normal 5 3 5 3 2 2 3 2 2" xfId="45870"/>
    <cellStyle name="Normal 5 3 5 3 2 2 3 3" xfId="45871"/>
    <cellStyle name="Normal 5 3 5 3 2 2 4" xfId="45872"/>
    <cellStyle name="Normal 5 3 5 3 2 3" xfId="45873"/>
    <cellStyle name="Normal 5 3 5 3 2 3 2" xfId="45874"/>
    <cellStyle name="Normal 5 3 5 3 2 4" xfId="45875"/>
    <cellStyle name="Normal 5 3 5 3 2 4 2" xfId="45876"/>
    <cellStyle name="Normal 5 3 5 3 2 4 2 2" xfId="45877"/>
    <cellStyle name="Normal 5 3 5 3 2 4 3" xfId="45878"/>
    <cellStyle name="Normal 5 3 5 3 2 5" xfId="45879"/>
    <cellStyle name="Normal 5 3 5 3 3" xfId="45880"/>
    <cellStyle name="Normal 5 3 5 3 3 2" xfId="45881"/>
    <cellStyle name="Normal 5 3 5 3 3 2 2" xfId="45882"/>
    <cellStyle name="Normal 5 3 5 3 3 3" xfId="45883"/>
    <cellStyle name="Normal 5 3 5 3 3 3 2" xfId="45884"/>
    <cellStyle name="Normal 5 3 5 3 3 3 2 2" xfId="45885"/>
    <cellStyle name="Normal 5 3 5 3 3 3 3" xfId="45886"/>
    <cellStyle name="Normal 5 3 5 3 3 4" xfId="45887"/>
    <cellStyle name="Normal 5 3 5 3 4" xfId="45888"/>
    <cellStyle name="Normal 5 3 5 3 4 2" xfId="45889"/>
    <cellStyle name="Normal 5 3 5 3 4 2 2" xfId="45890"/>
    <cellStyle name="Normal 5 3 5 3 4 3" xfId="45891"/>
    <cellStyle name="Normal 5 3 5 3 4 3 2" xfId="45892"/>
    <cellStyle name="Normal 5 3 5 3 4 3 2 2" xfId="45893"/>
    <cellStyle name="Normal 5 3 5 3 4 3 3" xfId="45894"/>
    <cellStyle name="Normal 5 3 5 3 4 4" xfId="45895"/>
    <cellStyle name="Normal 5 3 5 3 5" xfId="45896"/>
    <cellStyle name="Normal 5 3 5 3 5 2" xfId="45897"/>
    <cellStyle name="Normal 5 3 5 3 6" xfId="45898"/>
    <cellStyle name="Normal 5 3 5 3 6 2" xfId="45899"/>
    <cellStyle name="Normal 5 3 5 3 6 2 2" xfId="45900"/>
    <cellStyle name="Normal 5 3 5 3 6 3" xfId="45901"/>
    <cellStyle name="Normal 5 3 5 3 7" xfId="45902"/>
    <cellStyle name="Normal 5 3 5 3 7 2" xfId="45903"/>
    <cellStyle name="Normal 5 3 5 3 8" xfId="45904"/>
    <cellStyle name="Normal 5 3 5 4" xfId="45905"/>
    <cellStyle name="Normal 5 3 5 4 2" xfId="45906"/>
    <cellStyle name="Normal 5 3 5 4 2 2" xfId="45907"/>
    <cellStyle name="Normal 5 3 5 4 2 2 2" xfId="45908"/>
    <cellStyle name="Normal 5 3 5 4 2 3" xfId="45909"/>
    <cellStyle name="Normal 5 3 5 4 2 3 2" xfId="45910"/>
    <cellStyle name="Normal 5 3 5 4 2 3 2 2" xfId="45911"/>
    <cellStyle name="Normal 5 3 5 4 2 3 3" xfId="45912"/>
    <cellStyle name="Normal 5 3 5 4 2 4" xfId="45913"/>
    <cellStyle name="Normal 5 3 5 4 3" xfId="45914"/>
    <cellStyle name="Normal 5 3 5 4 3 2" xfId="45915"/>
    <cellStyle name="Normal 5 3 5 4 4" xfId="45916"/>
    <cellStyle name="Normal 5 3 5 4 4 2" xfId="45917"/>
    <cellStyle name="Normal 5 3 5 4 4 2 2" xfId="45918"/>
    <cellStyle name="Normal 5 3 5 4 4 3" xfId="45919"/>
    <cellStyle name="Normal 5 3 5 4 5" xfId="45920"/>
    <cellStyle name="Normal 5 3 5 5" xfId="45921"/>
    <cellStyle name="Normal 5 3 5 5 2" xfId="45922"/>
    <cellStyle name="Normal 5 3 5 5 2 2" xfId="45923"/>
    <cellStyle name="Normal 5 3 5 5 3" xfId="45924"/>
    <cellStyle name="Normal 5 3 5 5 3 2" xfId="45925"/>
    <cellStyle name="Normal 5 3 5 5 3 2 2" xfId="45926"/>
    <cellStyle name="Normal 5 3 5 5 3 3" xfId="45927"/>
    <cellStyle name="Normal 5 3 5 5 4" xfId="45928"/>
    <cellStyle name="Normal 5 3 5 6" xfId="45929"/>
    <cellStyle name="Normal 5 3 5 6 2" xfId="45930"/>
    <cellStyle name="Normal 5 3 5 6 2 2" xfId="45931"/>
    <cellStyle name="Normal 5 3 5 6 3" xfId="45932"/>
    <cellStyle name="Normal 5 3 5 6 3 2" xfId="45933"/>
    <cellStyle name="Normal 5 3 5 6 3 2 2" xfId="45934"/>
    <cellStyle name="Normal 5 3 5 6 3 3" xfId="45935"/>
    <cellStyle name="Normal 5 3 5 6 4" xfId="45936"/>
    <cellStyle name="Normal 5 3 5 7" xfId="45937"/>
    <cellStyle name="Normal 5 3 5 7 2" xfId="45938"/>
    <cellStyle name="Normal 5 3 5 8" xfId="45939"/>
    <cellStyle name="Normal 5 3 5 8 2" xfId="45940"/>
    <cellStyle name="Normal 5 3 5 8 2 2" xfId="45941"/>
    <cellStyle name="Normal 5 3 5 8 3" xfId="45942"/>
    <cellStyle name="Normal 5 3 5 9" xfId="45943"/>
    <cellStyle name="Normal 5 3 5 9 2" xfId="45944"/>
    <cellStyle name="Normal 5 3 6" xfId="45945"/>
    <cellStyle name="Normal 5 3 6 10" xfId="45946"/>
    <cellStyle name="Normal 5 3 6 11" xfId="45947"/>
    <cellStyle name="Normal 5 3 6 2" xfId="45948"/>
    <cellStyle name="Normal 5 3 6 2 2" xfId="45949"/>
    <cellStyle name="Normal 5 3 6 2 2 2" xfId="45950"/>
    <cellStyle name="Normal 5 3 6 2 2 2 2" xfId="45951"/>
    <cellStyle name="Normal 5 3 6 2 2 2 2 2" xfId="45952"/>
    <cellStyle name="Normal 5 3 6 2 2 2 2 2 2" xfId="45953"/>
    <cellStyle name="Normal 5 3 6 2 2 2 2 3" xfId="45954"/>
    <cellStyle name="Normal 5 3 6 2 2 2 2 3 2" xfId="45955"/>
    <cellStyle name="Normal 5 3 6 2 2 2 2 3 2 2" xfId="45956"/>
    <cellStyle name="Normal 5 3 6 2 2 2 2 3 3" xfId="45957"/>
    <cellStyle name="Normal 5 3 6 2 2 2 2 4" xfId="45958"/>
    <cellStyle name="Normal 5 3 6 2 2 2 3" xfId="45959"/>
    <cellStyle name="Normal 5 3 6 2 2 2 3 2" xfId="45960"/>
    <cellStyle name="Normal 5 3 6 2 2 2 4" xfId="45961"/>
    <cellStyle name="Normal 5 3 6 2 2 2 4 2" xfId="45962"/>
    <cellStyle name="Normal 5 3 6 2 2 2 4 2 2" xfId="45963"/>
    <cellStyle name="Normal 5 3 6 2 2 2 4 3" xfId="45964"/>
    <cellStyle name="Normal 5 3 6 2 2 2 5" xfId="45965"/>
    <cellStyle name="Normal 5 3 6 2 2 3" xfId="45966"/>
    <cellStyle name="Normal 5 3 6 2 2 3 2" xfId="45967"/>
    <cellStyle name="Normal 5 3 6 2 2 3 2 2" xfId="45968"/>
    <cellStyle name="Normal 5 3 6 2 2 3 3" xfId="45969"/>
    <cellStyle name="Normal 5 3 6 2 2 3 3 2" xfId="45970"/>
    <cellStyle name="Normal 5 3 6 2 2 3 3 2 2" xfId="45971"/>
    <cellStyle name="Normal 5 3 6 2 2 3 3 3" xfId="45972"/>
    <cellStyle name="Normal 5 3 6 2 2 3 4" xfId="45973"/>
    <cellStyle name="Normal 5 3 6 2 2 4" xfId="45974"/>
    <cellStyle name="Normal 5 3 6 2 2 4 2" xfId="45975"/>
    <cellStyle name="Normal 5 3 6 2 2 4 2 2" xfId="45976"/>
    <cellStyle name="Normal 5 3 6 2 2 4 3" xfId="45977"/>
    <cellStyle name="Normal 5 3 6 2 2 4 3 2" xfId="45978"/>
    <cellStyle name="Normal 5 3 6 2 2 4 3 2 2" xfId="45979"/>
    <cellStyle name="Normal 5 3 6 2 2 4 3 3" xfId="45980"/>
    <cellStyle name="Normal 5 3 6 2 2 4 4" xfId="45981"/>
    <cellStyle name="Normal 5 3 6 2 2 5" xfId="45982"/>
    <cellStyle name="Normal 5 3 6 2 2 5 2" xfId="45983"/>
    <cellStyle name="Normal 5 3 6 2 2 6" xfId="45984"/>
    <cellStyle name="Normal 5 3 6 2 2 6 2" xfId="45985"/>
    <cellStyle name="Normal 5 3 6 2 2 6 2 2" xfId="45986"/>
    <cellStyle name="Normal 5 3 6 2 2 6 3" xfId="45987"/>
    <cellStyle name="Normal 5 3 6 2 2 7" xfId="45988"/>
    <cellStyle name="Normal 5 3 6 2 2 7 2" xfId="45989"/>
    <cellStyle name="Normal 5 3 6 2 2 8" xfId="45990"/>
    <cellStyle name="Normal 5 3 6 2 3" xfId="45991"/>
    <cellStyle name="Normal 5 3 6 2 3 2" xfId="45992"/>
    <cellStyle name="Normal 5 3 6 2 3 2 2" xfId="45993"/>
    <cellStyle name="Normal 5 3 6 2 3 2 2 2" xfId="45994"/>
    <cellStyle name="Normal 5 3 6 2 3 2 3" xfId="45995"/>
    <cellStyle name="Normal 5 3 6 2 3 2 3 2" xfId="45996"/>
    <cellStyle name="Normal 5 3 6 2 3 2 3 2 2" xfId="45997"/>
    <cellStyle name="Normal 5 3 6 2 3 2 3 3" xfId="45998"/>
    <cellStyle name="Normal 5 3 6 2 3 2 4" xfId="45999"/>
    <cellStyle name="Normal 5 3 6 2 3 3" xfId="46000"/>
    <cellStyle name="Normal 5 3 6 2 3 3 2" xfId="46001"/>
    <cellStyle name="Normal 5 3 6 2 3 4" xfId="46002"/>
    <cellStyle name="Normal 5 3 6 2 3 4 2" xfId="46003"/>
    <cellStyle name="Normal 5 3 6 2 3 4 2 2" xfId="46004"/>
    <cellStyle name="Normal 5 3 6 2 3 4 3" xfId="46005"/>
    <cellStyle name="Normal 5 3 6 2 3 5" xfId="46006"/>
    <cellStyle name="Normal 5 3 6 2 4" xfId="46007"/>
    <cellStyle name="Normal 5 3 6 2 4 2" xfId="46008"/>
    <cellStyle name="Normal 5 3 6 2 4 2 2" xfId="46009"/>
    <cellStyle name="Normal 5 3 6 2 4 3" xfId="46010"/>
    <cellStyle name="Normal 5 3 6 2 4 3 2" xfId="46011"/>
    <cellStyle name="Normal 5 3 6 2 4 3 2 2" xfId="46012"/>
    <cellStyle name="Normal 5 3 6 2 4 3 3" xfId="46013"/>
    <cellStyle name="Normal 5 3 6 2 4 4" xfId="46014"/>
    <cellStyle name="Normal 5 3 6 2 5" xfId="46015"/>
    <cellStyle name="Normal 5 3 6 2 5 2" xfId="46016"/>
    <cellStyle name="Normal 5 3 6 2 5 2 2" xfId="46017"/>
    <cellStyle name="Normal 5 3 6 2 5 3" xfId="46018"/>
    <cellStyle name="Normal 5 3 6 2 5 3 2" xfId="46019"/>
    <cellStyle name="Normal 5 3 6 2 5 3 2 2" xfId="46020"/>
    <cellStyle name="Normal 5 3 6 2 5 3 3" xfId="46021"/>
    <cellStyle name="Normal 5 3 6 2 5 4" xfId="46022"/>
    <cellStyle name="Normal 5 3 6 2 6" xfId="46023"/>
    <cellStyle name="Normal 5 3 6 2 6 2" xfId="46024"/>
    <cellStyle name="Normal 5 3 6 2 7" xfId="46025"/>
    <cellStyle name="Normal 5 3 6 2 7 2" xfId="46026"/>
    <cellStyle name="Normal 5 3 6 2 7 2 2" xfId="46027"/>
    <cellStyle name="Normal 5 3 6 2 7 3" xfId="46028"/>
    <cellStyle name="Normal 5 3 6 2 8" xfId="46029"/>
    <cellStyle name="Normal 5 3 6 2 8 2" xfId="46030"/>
    <cellStyle name="Normal 5 3 6 2 9" xfId="46031"/>
    <cellStyle name="Normal 5 3 6 3" xfId="46032"/>
    <cellStyle name="Normal 5 3 6 3 2" xfId="46033"/>
    <cellStyle name="Normal 5 3 6 3 2 2" xfId="46034"/>
    <cellStyle name="Normal 5 3 6 3 2 2 2" xfId="46035"/>
    <cellStyle name="Normal 5 3 6 3 2 2 2 2" xfId="46036"/>
    <cellStyle name="Normal 5 3 6 3 2 2 3" xfId="46037"/>
    <cellStyle name="Normal 5 3 6 3 2 2 3 2" xfId="46038"/>
    <cellStyle name="Normal 5 3 6 3 2 2 3 2 2" xfId="46039"/>
    <cellStyle name="Normal 5 3 6 3 2 2 3 3" xfId="46040"/>
    <cellStyle name="Normal 5 3 6 3 2 2 4" xfId="46041"/>
    <cellStyle name="Normal 5 3 6 3 2 3" xfId="46042"/>
    <cellStyle name="Normal 5 3 6 3 2 3 2" xfId="46043"/>
    <cellStyle name="Normal 5 3 6 3 2 4" xfId="46044"/>
    <cellStyle name="Normal 5 3 6 3 2 4 2" xfId="46045"/>
    <cellStyle name="Normal 5 3 6 3 2 4 2 2" xfId="46046"/>
    <cellStyle name="Normal 5 3 6 3 2 4 3" xfId="46047"/>
    <cellStyle name="Normal 5 3 6 3 2 5" xfId="46048"/>
    <cellStyle name="Normal 5 3 6 3 3" xfId="46049"/>
    <cellStyle name="Normal 5 3 6 3 3 2" xfId="46050"/>
    <cellStyle name="Normal 5 3 6 3 3 2 2" xfId="46051"/>
    <cellStyle name="Normal 5 3 6 3 3 3" xfId="46052"/>
    <cellStyle name="Normal 5 3 6 3 3 3 2" xfId="46053"/>
    <cellStyle name="Normal 5 3 6 3 3 3 2 2" xfId="46054"/>
    <cellStyle name="Normal 5 3 6 3 3 3 3" xfId="46055"/>
    <cellStyle name="Normal 5 3 6 3 3 4" xfId="46056"/>
    <cellStyle name="Normal 5 3 6 3 4" xfId="46057"/>
    <cellStyle name="Normal 5 3 6 3 4 2" xfId="46058"/>
    <cellStyle name="Normal 5 3 6 3 4 2 2" xfId="46059"/>
    <cellStyle name="Normal 5 3 6 3 4 3" xfId="46060"/>
    <cellStyle name="Normal 5 3 6 3 4 3 2" xfId="46061"/>
    <cellStyle name="Normal 5 3 6 3 4 3 2 2" xfId="46062"/>
    <cellStyle name="Normal 5 3 6 3 4 3 3" xfId="46063"/>
    <cellStyle name="Normal 5 3 6 3 4 4" xfId="46064"/>
    <cellStyle name="Normal 5 3 6 3 5" xfId="46065"/>
    <cellStyle name="Normal 5 3 6 3 5 2" xfId="46066"/>
    <cellStyle name="Normal 5 3 6 3 6" xfId="46067"/>
    <cellStyle name="Normal 5 3 6 3 6 2" xfId="46068"/>
    <cellStyle name="Normal 5 3 6 3 6 2 2" xfId="46069"/>
    <cellStyle name="Normal 5 3 6 3 6 3" xfId="46070"/>
    <cellStyle name="Normal 5 3 6 3 7" xfId="46071"/>
    <cellStyle name="Normal 5 3 6 3 7 2" xfId="46072"/>
    <cellStyle name="Normal 5 3 6 3 8" xfId="46073"/>
    <cellStyle name="Normal 5 3 6 4" xfId="46074"/>
    <cellStyle name="Normal 5 3 6 4 2" xfId="46075"/>
    <cellStyle name="Normal 5 3 6 4 2 2" xfId="46076"/>
    <cellStyle name="Normal 5 3 6 4 2 2 2" xfId="46077"/>
    <cellStyle name="Normal 5 3 6 4 2 3" xfId="46078"/>
    <cellStyle name="Normal 5 3 6 4 2 3 2" xfId="46079"/>
    <cellStyle name="Normal 5 3 6 4 2 3 2 2" xfId="46080"/>
    <cellStyle name="Normal 5 3 6 4 2 3 3" xfId="46081"/>
    <cellStyle name="Normal 5 3 6 4 2 4" xfId="46082"/>
    <cellStyle name="Normal 5 3 6 4 3" xfId="46083"/>
    <cellStyle name="Normal 5 3 6 4 3 2" xfId="46084"/>
    <cellStyle name="Normal 5 3 6 4 4" xfId="46085"/>
    <cellStyle name="Normal 5 3 6 4 4 2" xfId="46086"/>
    <cellStyle name="Normal 5 3 6 4 4 2 2" xfId="46087"/>
    <cellStyle name="Normal 5 3 6 4 4 3" xfId="46088"/>
    <cellStyle name="Normal 5 3 6 4 5" xfId="46089"/>
    <cellStyle name="Normal 5 3 6 5" xfId="46090"/>
    <cellStyle name="Normal 5 3 6 5 2" xfId="46091"/>
    <cellStyle name="Normal 5 3 6 5 2 2" xfId="46092"/>
    <cellStyle name="Normal 5 3 6 5 3" xfId="46093"/>
    <cellStyle name="Normal 5 3 6 5 3 2" xfId="46094"/>
    <cellStyle name="Normal 5 3 6 5 3 2 2" xfId="46095"/>
    <cellStyle name="Normal 5 3 6 5 3 3" xfId="46096"/>
    <cellStyle name="Normal 5 3 6 5 4" xfId="46097"/>
    <cellStyle name="Normal 5 3 6 6" xfId="46098"/>
    <cellStyle name="Normal 5 3 6 6 2" xfId="46099"/>
    <cellStyle name="Normal 5 3 6 6 2 2" xfId="46100"/>
    <cellStyle name="Normal 5 3 6 6 3" xfId="46101"/>
    <cellStyle name="Normal 5 3 6 6 3 2" xfId="46102"/>
    <cellStyle name="Normal 5 3 6 6 3 2 2" xfId="46103"/>
    <cellStyle name="Normal 5 3 6 6 3 3" xfId="46104"/>
    <cellStyle name="Normal 5 3 6 6 4" xfId="46105"/>
    <cellStyle name="Normal 5 3 6 7" xfId="46106"/>
    <cellStyle name="Normal 5 3 6 7 2" xfId="46107"/>
    <cellStyle name="Normal 5 3 6 8" xfId="46108"/>
    <cellStyle name="Normal 5 3 6 8 2" xfId="46109"/>
    <cellStyle name="Normal 5 3 6 8 2 2" xfId="46110"/>
    <cellStyle name="Normal 5 3 6 8 3" xfId="46111"/>
    <cellStyle name="Normal 5 3 6 9" xfId="46112"/>
    <cellStyle name="Normal 5 3 6 9 2" xfId="46113"/>
    <cellStyle name="Normal 5 3 7" xfId="46114"/>
    <cellStyle name="Normal 5 3 7 2" xfId="46115"/>
    <cellStyle name="Normal 5 3 7 2 2" xfId="46116"/>
    <cellStyle name="Normal 5 3 7 2 2 2" xfId="46117"/>
    <cellStyle name="Normal 5 3 7 2 2 2 2" xfId="46118"/>
    <cellStyle name="Normal 5 3 7 2 2 2 2 2" xfId="46119"/>
    <cellStyle name="Normal 5 3 7 2 2 2 3" xfId="46120"/>
    <cellStyle name="Normal 5 3 7 2 2 2 3 2" xfId="46121"/>
    <cellStyle name="Normal 5 3 7 2 2 2 3 2 2" xfId="46122"/>
    <cellStyle name="Normal 5 3 7 2 2 2 3 3" xfId="46123"/>
    <cellStyle name="Normal 5 3 7 2 2 2 4" xfId="46124"/>
    <cellStyle name="Normal 5 3 7 2 2 3" xfId="46125"/>
    <cellStyle name="Normal 5 3 7 2 2 3 2" xfId="46126"/>
    <cellStyle name="Normal 5 3 7 2 2 4" xfId="46127"/>
    <cellStyle name="Normal 5 3 7 2 2 4 2" xfId="46128"/>
    <cellStyle name="Normal 5 3 7 2 2 4 2 2" xfId="46129"/>
    <cellStyle name="Normal 5 3 7 2 2 4 3" xfId="46130"/>
    <cellStyle name="Normal 5 3 7 2 2 5" xfId="46131"/>
    <cellStyle name="Normal 5 3 7 2 3" xfId="46132"/>
    <cellStyle name="Normal 5 3 7 2 3 2" xfId="46133"/>
    <cellStyle name="Normal 5 3 7 2 3 2 2" xfId="46134"/>
    <cellStyle name="Normal 5 3 7 2 3 3" xfId="46135"/>
    <cellStyle name="Normal 5 3 7 2 3 3 2" xfId="46136"/>
    <cellStyle name="Normal 5 3 7 2 3 3 2 2" xfId="46137"/>
    <cellStyle name="Normal 5 3 7 2 3 3 3" xfId="46138"/>
    <cellStyle name="Normal 5 3 7 2 3 4" xfId="46139"/>
    <cellStyle name="Normal 5 3 7 2 4" xfId="46140"/>
    <cellStyle name="Normal 5 3 7 2 4 2" xfId="46141"/>
    <cellStyle name="Normal 5 3 7 2 4 2 2" xfId="46142"/>
    <cellStyle name="Normal 5 3 7 2 4 3" xfId="46143"/>
    <cellStyle name="Normal 5 3 7 2 4 3 2" xfId="46144"/>
    <cellStyle name="Normal 5 3 7 2 4 3 2 2" xfId="46145"/>
    <cellStyle name="Normal 5 3 7 2 4 3 3" xfId="46146"/>
    <cellStyle name="Normal 5 3 7 2 4 4" xfId="46147"/>
    <cellStyle name="Normal 5 3 7 2 5" xfId="46148"/>
    <cellStyle name="Normal 5 3 7 2 5 2" xfId="46149"/>
    <cellStyle name="Normal 5 3 7 2 6" xfId="46150"/>
    <cellStyle name="Normal 5 3 7 2 6 2" xfId="46151"/>
    <cellStyle name="Normal 5 3 7 2 6 2 2" xfId="46152"/>
    <cellStyle name="Normal 5 3 7 2 6 3" xfId="46153"/>
    <cellStyle name="Normal 5 3 7 2 7" xfId="46154"/>
    <cellStyle name="Normal 5 3 7 2 7 2" xfId="46155"/>
    <cellStyle name="Normal 5 3 7 2 8" xfId="46156"/>
    <cellStyle name="Normal 5 3 7 3" xfId="46157"/>
    <cellStyle name="Normal 5 3 7 3 2" xfId="46158"/>
    <cellStyle name="Normal 5 3 7 3 2 2" xfId="46159"/>
    <cellStyle name="Normal 5 3 7 3 2 2 2" xfId="46160"/>
    <cellStyle name="Normal 5 3 7 3 2 3" xfId="46161"/>
    <cellStyle name="Normal 5 3 7 3 2 3 2" xfId="46162"/>
    <cellStyle name="Normal 5 3 7 3 2 3 2 2" xfId="46163"/>
    <cellStyle name="Normal 5 3 7 3 2 3 3" xfId="46164"/>
    <cellStyle name="Normal 5 3 7 3 2 4" xfId="46165"/>
    <cellStyle name="Normal 5 3 7 3 3" xfId="46166"/>
    <cellStyle name="Normal 5 3 7 3 3 2" xfId="46167"/>
    <cellStyle name="Normal 5 3 7 3 4" xfId="46168"/>
    <cellStyle name="Normal 5 3 7 3 4 2" xfId="46169"/>
    <cellStyle name="Normal 5 3 7 3 4 2 2" xfId="46170"/>
    <cellStyle name="Normal 5 3 7 3 4 3" xfId="46171"/>
    <cellStyle name="Normal 5 3 7 3 5" xfId="46172"/>
    <cellStyle name="Normal 5 3 7 4" xfId="46173"/>
    <cellStyle name="Normal 5 3 7 4 2" xfId="46174"/>
    <cellStyle name="Normal 5 3 7 4 2 2" xfId="46175"/>
    <cellStyle name="Normal 5 3 7 4 3" xfId="46176"/>
    <cellStyle name="Normal 5 3 7 4 3 2" xfId="46177"/>
    <cellStyle name="Normal 5 3 7 4 3 2 2" xfId="46178"/>
    <cellStyle name="Normal 5 3 7 4 3 3" xfId="46179"/>
    <cellStyle name="Normal 5 3 7 4 4" xfId="46180"/>
    <cellStyle name="Normal 5 3 7 5" xfId="46181"/>
    <cellStyle name="Normal 5 3 7 5 2" xfId="46182"/>
    <cellStyle name="Normal 5 3 7 5 2 2" xfId="46183"/>
    <cellStyle name="Normal 5 3 7 5 3" xfId="46184"/>
    <cellStyle name="Normal 5 3 7 5 3 2" xfId="46185"/>
    <cellStyle name="Normal 5 3 7 5 3 2 2" xfId="46186"/>
    <cellStyle name="Normal 5 3 7 5 3 3" xfId="46187"/>
    <cellStyle name="Normal 5 3 7 5 4" xfId="46188"/>
    <cellStyle name="Normal 5 3 7 6" xfId="46189"/>
    <cellStyle name="Normal 5 3 7 6 2" xfId="46190"/>
    <cellStyle name="Normal 5 3 7 7" xfId="46191"/>
    <cellStyle name="Normal 5 3 7 7 2" xfId="46192"/>
    <cellStyle name="Normal 5 3 7 7 2 2" xfId="46193"/>
    <cellStyle name="Normal 5 3 7 7 3" xfId="46194"/>
    <cellStyle name="Normal 5 3 7 8" xfId="46195"/>
    <cellStyle name="Normal 5 3 7 8 2" xfId="46196"/>
    <cellStyle name="Normal 5 3 7 9" xfId="46197"/>
    <cellStyle name="Normal 5 3 8" xfId="46198"/>
    <cellStyle name="Normal 5 3 8 2" xfId="46199"/>
    <cellStyle name="Normal 5 3 8 2 2" xfId="46200"/>
    <cellStyle name="Normal 5 3 8 2 2 2" xfId="46201"/>
    <cellStyle name="Normal 5 3 8 2 2 2 2" xfId="46202"/>
    <cellStyle name="Normal 5 3 8 2 2 3" xfId="46203"/>
    <cellStyle name="Normal 5 3 8 2 2 3 2" xfId="46204"/>
    <cellStyle name="Normal 5 3 8 2 2 3 2 2" xfId="46205"/>
    <cellStyle name="Normal 5 3 8 2 2 3 3" xfId="46206"/>
    <cellStyle name="Normal 5 3 8 2 2 4" xfId="46207"/>
    <cellStyle name="Normal 5 3 8 2 3" xfId="46208"/>
    <cellStyle name="Normal 5 3 8 2 3 2" xfId="46209"/>
    <cellStyle name="Normal 5 3 8 2 4" xfId="46210"/>
    <cellStyle name="Normal 5 3 8 2 4 2" xfId="46211"/>
    <cellStyle name="Normal 5 3 8 2 4 2 2" xfId="46212"/>
    <cellStyle name="Normal 5 3 8 2 4 3" xfId="46213"/>
    <cellStyle name="Normal 5 3 8 2 5" xfId="46214"/>
    <cellStyle name="Normal 5 3 8 3" xfId="46215"/>
    <cellStyle name="Normal 5 3 8 3 2" xfId="46216"/>
    <cellStyle name="Normal 5 3 8 3 2 2" xfId="46217"/>
    <cellStyle name="Normal 5 3 8 3 3" xfId="46218"/>
    <cellStyle name="Normal 5 3 8 3 3 2" xfId="46219"/>
    <cellStyle name="Normal 5 3 8 3 3 2 2" xfId="46220"/>
    <cellStyle name="Normal 5 3 8 3 3 3" xfId="46221"/>
    <cellStyle name="Normal 5 3 8 3 4" xfId="46222"/>
    <cellStyle name="Normal 5 3 8 4" xfId="46223"/>
    <cellStyle name="Normal 5 3 8 4 2" xfId="46224"/>
    <cellStyle name="Normal 5 3 8 4 2 2" xfId="46225"/>
    <cellStyle name="Normal 5 3 8 4 3" xfId="46226"/>
    <cellStyle name="Normal 5 3 8 4 3 2" xfId="46227"/>
    <cellStyle name="Normal 5 3 8 4 3 2 2" xfId="46228"/>
    <cellStyle name="Normal 5 3 8 4 3 3" xfId="46229"/>
    <cellStyle name="Normal 5 3 8 4 4" xfId="46230"/>
    <cellStyle name="Normal 5 3 8 5" xfId="46231"/>
    <cellStyle name="Normal 5 3 8 5 2" xfId="46232"/>
    <cellStyle name="Normal 5 3 8 6" xfId="46233"/>
    <cellStyle name="Normal 5 3 8 6 2" xfId="46234"/>
    <cellStyle name="Normal 5 3 8 6 2 2" xfId="46235"/>
    <cellStyle name="Normal 5 3 8 6 3" xfId="46236"/>
    <cellStyle name="Normal 5 3 8 7" xfId="46237"/>
    <cellStyle name="Normal 5 3 8 7 2" xfId="46238"/>
    <cellStyle name="Normal 5 3 8 8" xfId="46239"/>
    <cellStyle name="Normal 5 3 9" xfId="46240"/>
    <cellStyle name="Normal 5 3 9 2" xfId="46241"/>
    <cellStyle name="Normal 5 3 9 2 2" xfId="46242"/>
    <cellStyle name="Normal 5 3 9 2 2 2" xfId="46243"/>
    <cellStyle name="Normal 5 3 9 2 2 2 2" xfId="46244"/>
    <cellStyle name="Normal 5 3 9 2 2 3" xfId="46245"/>
    <cellStyle name="Normal 5 3 9 2 2 3 2" xfId="46246"/>
    <cellStyle name="Normal 5 3 9 2 2 3 2 2" xfId="46247"/>
    <cellStyle name="Normal 5 3 9 2 2 3 3" xfId="46248"/>
    <cellStyle name="Normal 5 3 9 2 2 4" xfId="46249"/>
    <cellStyle name="Normal 5 3 9 2 3" xfId="46250"/>
    <cellStyle name="Normal 5 3 9 2 3 2" xfId="46251"/>
    <cellStyle name="Normal 5 3 9 2 4" xfId="46252"/>
    <cellStyle name="Normal 5 3 9 2 4 2" xfId="46253"/>
    <cellStyle name="Normal 5 3 9 2 4 2 2" xfId="46254"/>
    <cellStyle name="Normal 5 3 9 2 4 3" xfId="46255"/>
    <cellStyle name="Normal 5 3 9 2 5" xfId="46256"/>
    <cellStyle name="Normal 5 3 9 3" xfId="46257"/>
    <cellStyle name="Normal 5 3 9 3 2" xfId="46258"/>
    <cellStyle name="Normal 5 3 9 3 2 2" xfId="46259"/>
    <cellStyle name="Normal 5 3 9 3 3" xfId="46260"/>
    <cellStyle name="Normal 5 3 9 3 3 2" xfId="46261"/>
    <cellStyle name="Normal 5 3 9 3 3 2 2" xfId="46262"/>
    <cellStyle name="Normal 5 3 9 3 3 3" xfId="46263"/>
    <cellStyle name="Normal 5 3 9 3 4" xfId="46264"/>
    <cellStyle name="Normal 5 3 9 4" xfId="46265"/>
    <cellStyle name="Normal 5 3 9 4 2" xfId="46266"/>
    <cellStyle name="Normal 5 3 9 4 2 2" xfId="46267"/>
    <cellStyle name="Normal 5 3 9 4 3" xfId="46268"/>
    <cellStyle name="Normal 5 3 9 4 3 2" xfId="46269"/>
    <cellStyle name="Normal 5 3 9 4 3 2 2" xfId="46270"/>
    <cellStyle name="Normal 5 3 9 4 3 3" xfId="46271"/>
    <cellStyle name="Normal 5 3 9 4 4" xfId="46272"/>
    <cellStyle name="Normal 5 3 9 5" xfId="46273"/>
    <cellStyle name="Normal 5 3 9 5 2" xfId="46274"/>
    <cellStyle name="Normal 5 3 9 6" xfId="46275"/>
    <cellStyle name="Normal 5 3 9 6 2" xfId="46276"/>
    <cellStyle name="Normal 5 3 9 6 2 2" xfId="46277"/>
    <cellStyle name="Normal 5 3 9 6 3" xfId="46278"/>
    <cellStyle name="Normal 5 3 9 7" xfId="46279"/>
    <cellStyle name="Normal 5 3 9 7 2" xfId="46280"/>
    <cellStyle name="Normal 5 3 9 8" xfId="46281"/>
    <cellStyle name="Normal 5 3_Sheet1" xfId="46282"/>
    <cellStyle name="Normal 5 4" xfId="46283"/>
    <cellStyle name="Normal 5 4 10" xfId="46284"/>
    <cellStyle name="Normal 5 4 10 2" xfId="46285"/>
    <cellStyle name="Normal 5 4 10 2 2" xfId="46286"/>
    <cellStyle name="Normal 5 4 10 2 2 2" xfId="46287"/>
    <cellStyle name="Normal 5 4 10 2 2 2 2" xfId="46288"/>
    <cellStyle name="Normal 5 4 10 2 2 3" xfId="46289"/>
    <cellStyle name="Normal 5 4 10 2 2 3 2" xfId="46290"/>
    <cellStyle name="Normal 5 4 10 2 2 3 2 2" xfId="46291"/>
    <cellStyle name="Normal 5 4 10 2 2 3 3" xfId="46292"/>
    <cellStyle name="Normal 5 4 10 2 2 4" xfId="46293"/>
    <cellStyle name="Normal 5 4 10 2 3" xfId="46294"/>
    <cellStyle name="Normal 5 4 10 2 3 2" xfId="46295"/>
    <cellStyle name="Normal 5 4 10 2 4" xfId="46296"/>
    <cellStyle name="Normal 5 4 10 2 4 2" xfId="46297"/>
    <cellStyle name="Normal 5 4 10 2 4 2 2" xfId="46298"/>
    <cellStyle name="Normal 5 4 10 2 4 3" xfId="46299"/>
    <cellStyle name="Normal 5 4 10 2 5" xfId="46300"/>
    <cellStyle name="Normal 5 4 10 3" xfId="46301"/>
    <cellStyle name="Normal 5 4 10 3 2" xfId="46302"/>
    <cellStyle name="Normal 5 4 10 3 2 2" xfId="46303"/>
    <cellStyle name="Normal 5 4 10 3 3" xfId="46304"/>
    <cellStyle name="Normal 5 4 10 3 3 2" xfId="46305"/>
    <cellStyle name="Normal 5 4 10 3 3 2 2" xfId="46306"/>
    <cellStyle name="Normal 5 4 10 3 3 3" xfId="46307"/>
    <cellStyle name="Normal 5 4 10 3 4" xfId="46308"/>
    <cellStyle name="Normal 5 4 10 4" xfId="46309"/>
    <cellStyle name="Normal 5 4 10 4 2" xfId="46310"/>
    <cellStyle name="Normal 5 4 10 5" xfId="46311"/>
    <cellStyle name="Normal 5 4 10 5 2" xfId="46312"/>
    <cellStyle name="Normal 5 4 10 5 2 2" xfId="46313"/>
    <cellStyle name="Normal 5 4 10 5 3" xfId="46314"/>
    <cellStyle name="Normal 5 4 10 6" xfId="46315"/>
    <cellStyle name="Normal 5 4 11" xfId="46316"/>
    <cellStyle name="Normal 5 4 11 2" xfId="46317"/>
    <cellStyle name="Normal 5 4 11 2 2" xfId="46318"/>
    <cellStyle name="Normal 5 4 11 2 2 2" xfId="46319"/>
    <cellStyle name="Normal 5 4 11 2 3" xfId="46320"/>
    <cellStyle name="Normal 5 4 11 2 3 2" xfId="46321"/>
    <cellStyle name="Normal 5 4 11 2 3 2 2" xfId="46322"/>
    <cellStyle name="Normal 5 4 11 2 3 3" xfId="46323"/>
    <cellStyle name="Normal 5 4 11 2 4" xfId="46324"/>
    <cellStyle name="Normal 5 4 11 3" xfId="46325"/>
    <cellStyle name="Normal 5 4 11 3 2" xfId="46326"/>
    <cellStyle name="Normal 5 4 11 4" xfId="46327"/>
    <cellStyle name="Normal 5 4 11 4 2" xfId="46328"/>
    <cellStyle name="Normal 5 4 11 4 2 2" xfId="46329"/>
    <cellStyle name="Normal 5 4 11 4 3" xfId="46330"/>
    <cellStyle name="Normal 5 4 11 5" xfId="46331"/>
    <cellStyle name="Normal 5 4 12" xfId="46332"/>
    <cellStyle name="Normal 5 4 12 2" xfId="46333"/>
    <cellStyle name="Normal 5 4 12 2 2" xfId="46334"/>
    <cellStyle name="Normal 5 4 12 3" xfId="46335"/>
    <cellStyle name="Normal 5 4 12 3 2" xfId="46336"/>
    <cellStyle name="Normal 5 4 12 3 2 2" xfId="46337"/>
    <cellStyle name="Normal 5 4 12 3 3" xfId="46338"/>
    <cellStyle name="Normal 5 4 12 4" xfId="46339"/>
    <cellStyle name="Normal 5 4 13" xfId="46340"/>
    <cellStyle name="Normal 5 4 13 2" xfId="46341"/>
    <cellStyle name="Normal 5 4 13 2 2" xfId="46342"/>
    <cellStyle name="Normal 5 4 13 3" xfId="46343"/>
    <cellStyle name="Normal 5 4 13 3 2" xfId="46344"/>
    <cellStyle name="Normal 5 4 13 3 2 2" xfId="46345"/>
    <cellStyle name="Normal 5 4 13 3 3" xfId="46346"/>
    <cellStyle name="Normal 5 4 13 4" xfId="46347"/>
    <cellStyle name="Normal 5 4 14" xfId="46348"/>
    <cellStyle name="Normal 5 4 14 2" xfId="46349"/>
    <cellStyle name="Normal 5 4 14 2 2" xfId="46350"/>
    <cellStyle name="Normal 5 4 14 3" xfId="46351"/>
    <cellStyle name="Normal 5 4 14 3 2" xfId="46352"/>
    <cellStyle name="Normal 5 4 14 3 2 2" xfId="46353"/>
    <cellStyle name="Normal 5 4 14 3 3" xfId="46354"/>
    <cellStyle name="Normal 5 4 14 4" xfId="46355"/>
    <cellStyle name="Normal 5 4 15" xfId="46356"/>
    <cellStyle name="Normal 5 4 15 2" xfId="46357"/>
    <cellStyle name="Normal 5 4 15 2 2" xfId="46358"/>
    <cellStyle name="Normal 5 4 15 3" xfId="46359"/>
    <cellStyle name="Normal 5 4 16" xfId="46360"/>
    <cellStyle name="Normal 5 4 16 2" xfId="46361"/>
    <cellStyle name="Normal 5 4 17" xfId="46362"/>
    <cellStyle name="Normal 5 4 17 2" xfId="46363"/>
    <cellStyle name="Normal 5 4 18" xfId="46364"/>
    <cellStyle name="Normal 5 4 19" xfId="46365"/>
    <cellStyle name="Normal 5 4 2" xfId="46366"/>
    <cellStyle name="Normal 5 4 2 10" xfId="46367"/>
    <cellStyle name="Normal 5 4 2 10 2" xfId="46368"/>
    <cellStyle name="Normal 5 4 2 10 2 2" xfId="46369"/>
    <cellStyle name="Normal 5 4 2 10 3" xfId="46370"/>
    <cellStyle name="Normal 5 4 2 10 3 2" xfId="46371"/>
    <cellStyle name="Normal 5 4 2 10 3 2 2" xfId="46372"/>
    <cellStyle name="Normal 5 4 2 10 3 3" xfId="46373"/>
    <cellStyle name="Normal 5 4 2 10 4" xfId="46374"/>
    <cellStyle name="Normal 5 4 2 11" xfId="46375"/>
    <cellStyle name="Normal 5 4 2 11 2" xfId="46376"/>
    <cellStyle name="Normal 5 4 2 11 2 2" xfId="46377"/>
    <cellStyle name="Normal 5 4 2 11 3" xfId="46378"/>
    <cellStyle name="Normal 5 4 2 11 3 2" xfId="46379"/>
    <cellStyle name="Normal 5 4 2 11 3 2 2" xfId="46380"/>
    <cellStyle name="Normal 5 4 2 11 3 3" xfId="46381"/>
    <cellStyle name="Normal 5 4 2 11 4" xfId="46382"/>
    <cellStyle name="Normal 5 4 2 12" xfId="46383"/>
    <cellStyle name="Normal 5 4 2 12 2" xfId="46384"/>
    <cellStyle name="Normal 5 4 2 12 2 2" xfId="46385"/>
    <cellStyle name="Normal 5 4 2 12 3" xfId="46386"/>
    <cellStyle name="Normal 5 4 2 12 3 2" xfId="46387"/>
    <cellStyle name="Normal 5 4 2 12 3 2 2" xfId="46388"/>
    <cellStyle name="Normal 5 4 2 12 3 3" xfId="46389"/>
    <cellStyle name="Normal 5 4 2 12 4" xfId="46390"/>
    <cellStyle name="Normal 5 4 2 13" xfId="46391"/>
    <cellStyle name="Normal 5 4 2 13 2" xfId="46392"/>
    <cellStyle name="Normal 5 4 2 13 2 2" xfId="46393"/>
    <cellStyle name="Normal 5 4 2 13 3" xfId="46394"/>
    <cellStyle name="Normal 5 4 2 14" xfId="46395"/>
    <cellStyle name="Normal 5 4 2 14 2" xfId="46396"/>
    <cellStyle name="Normal 5 4 2 15" xfId="46397"/>
    <cellStyle name="Normal 5 4 2 15 2" xfId="46398"/>
    <cellStyle name="Normal 5 4 2 16" xfId="46399"/>
    <cellStyle name="Normal 5 4 2 17" xfId="46400"/>
    <cellStyle name="Normal 5 4 2 2" xfId="46401"/>
    <cellStyle name="Normal 5 4 2 2 10" xfId="46402"/>
    <cellStyle name="Normal 5 4 2 2 11" xfId="46403"/>
    <cellStyle name="Normal 5 4 2 2 2" xfId="46404"/>
    <cellStyle name="Normal 5 4 2 2 2 10" xfId="46405"/>
    <cellStyle name="Normal 5 4 2 2 2 2" xfId="46406"/>
    <cellStyle name="Normal 5 4 2 2 2 2 2" xfId="46407"/>
    <cellStyle name="Normal 5 4 2 2 2 2 2 2" xfId="46408"/>
    <cellStyle name="Normal 5 4 2 2 2 2 2 2 2" xfId="46409"/>
    <cellStyle name="Normal 5 4 2 2 2 2 2 2 2 2" xfId="46410"/>
    <cellStyle name="Normal 5 4 2 2 2 2 2 2 3" xfId="46411"/>
    <cellStyle name="Normal 5 4 2 2 2 2 2 2 3 2" xfId="46412"/>
    <cellStyle name="Normal 5 4 2 2 2 2 2 2 3 2 2" xfId="46413"/>
    <cellStyle name="Normal 5 4 2 2 2 2 2 2 3 3" xfId="46414"/>
    <cellStyle name="Normal 5 4 2 2 2 2 2 2 4" xfId="46415"/>
    <cellStyle name="Normal 5 4 2 2 2 2 2 3" xfId="46416"/>
    <cellStyle name="Normal 5 4 2 2 2 2 2 3 2" xfId="46417"/>
    <cellStyle name="Normal 5 4 2 2 2 2 2 4" xfId="46418"/>
    <cellStyle name="Normal 5 4 2 2 2 2 2 4 2" xfId="46419"/>
    <cellStyle name="Normal 5 4 2 2 2 2 2 4 2 2" xfId="46420"/>
    <cellStyle name="Normal 5 4 2 2 2 2 2 4 3" xfId="46421"/>
    <cellStyle name="Normal 5 4 2 2 2 2 2 5" xfId="46422"/>
    <cellStyle name="Normal 5 4 2 2 2 2 3" xfId="46423"/>
    <cellStyle name="Normal 5 4 2 2 2 2 3 2" xfId="46424"/>
    <cellStyle name="Normal 5 4 2 2 2 2 3 2 2" xfId="46425"/>
    <cellStyle name="Normal 5 4 2 2 2 2 3 3" xfId="46426"/>
    <cellStyle name="Normal 5 4 2 2 2 2 3 3 2" xfId="46427"/>
    <cellStyle name="Normal 5 4 2 2 2 2 3 3 2 2" xfId="46428"/>
    <cellStyle name="Normal 5 4 2 2 2 2 3 3 3" xfId="46429"/>
    <cellStyle name="Normal 5 4 2 2 2 2 3 4" xfId="46430"/>
    <cellStyle name="Normal 5 4 2 2 2 2 4" xfId="46431"/>
    <cellStyle name="Normal 5 4 2 2 2 2 4 2" xfId="46432"/>
    <cellStyle name="Normal 5 4 2 2 2 2 4 2 2" xfId="46433"/>
    <cellStyle name="Normal 5 4 2 2 2 2 4 3" xfId="46434"/>
    <cellStyle name="Normal 5 4 2 2 2 2 4 3 2" xfId="46435"/>
    <cellStyle name="Normal 5 4 2 2 2 2 4 3 2 2" xfId="46436"/>
    <cellStyle name="Normal 5 4 2 2 2 2 4 3 3" xfId="46437"/>
    <cellStyle name="Normal 5 4 2 2 2 2 4 4" xfId="46438"/>
    <cellStyle name="Normal 5 4 2 2 2 2 5" xfId="46439"/>
    <cellStyle name="Normal 5 4 2 2 2 2 5 2" xfId="46440"/>
    <cellStyle name="Normal 5 4 2 2 2 2 6" xfId="46441"/>
    <cellStyle name="Normal 5 4 2 2 2 2 6 2" xfId="46442"/>
    <cellStyle name="Normal 5 4 2 2 2 2 6 2 2" xfId="46443"/>
    <cellStyle name="Normal 5 4 2 2 2 2 6 3" xfId="46444"/>
    <cellStyle name="Normal 5 4 2 2 2 2 7" xfId="46445"/>
    <cellStyle name="Normal 5 4 2 2 2 2 7 2" xfId="46446"/>
    <cellStyle name="Normal 5 4 2 2 2 2 8" xfId="46447"/>
    <cellStyle name="Normal 5 4 2 2 2 2 9" xfId="46448"/>
    <cellStyle name="Normal 5 4 2 2 2 3" xfId="46449"/>
    <cellStyle name="Normal 5 4 2 2 2 3 2" xfId="46450"/>
    <cellStyle name="Normal 5 4 2 2 2 3 2 2" xfId="46451"/>
    <cellStyle name="Normal 5 4 2 2 2 3 2 2 2" xfId="46452"/>
    <cellStyle name="Normal 5 4 2 2 2 3 2 3" xfId="46453"/>
    <cellStyle name="Normal 5 4 2 2 2 3 2 3 2" xfId="46454"/>
    <cellStyle name="Normal 5 4 2 2 2 3 2 3 2 2" xfId="46455"/>
    <cellStyle name="Normal 5 4 2 2 2 3 2 3 3" xfId="46456"/>
    <cellStyle name="Normal 5 4 2 2 2 3 2 4" xfId="46457"/>
    <cellStyle name="Normal 5 4 2 2 2 3 3" xfId="46458"/>
    <cellStyle name="Normal 5 4 2 2 2 3 3 2" xfId="46459"/>
    <cellStyle name="Normal 5 4 2 2 2 3 4" xfId="46460"/>
    <cellStyle name="Normal 5 4 2 2 2 3 4 2" xfId="46461"/>
    <cellStyle name="Normal 5 4 2 2 2 3 4 2 2" xfId="46462"/>
    <cellStyle name="Normal 5 4 2 2 2 3 4 3" xfId="46463"/>
    <cellStyle name="Normal 5 4 2 2 2 3 5" xfId="46464"/>
    <cellStyle name="Normal 5 4 2 2 2 4" xfId="46465"/>
    <cellStyle name="Normal 5 4 2 2 2 4 2" xfId="46466"/>
    <cellStyle name="Normal 5 4 2 2 2 4 2 2" xfId="46467"/>
    <cellStyle name="Normal 5 4 2 2 2 4 3" xfId="46468"/>
    <cellStyle name="Normal 5 4 2 2 2 4 3 2" xfId="46469"/>
    <cellStyle name="Normal 5 4 2 2 2 4 3 2 2" xfId="46470"/>
    <cellStyle name="Normal 5 4 2 2 2 4 3 3" xfId="46471"/>
    <cellStyle name="Normal 5 4 2 2 2 4 4" xfId="46472"/>
    <cellStyle name="Normal 5 4 2 2 2 5" xfId="46473"/>
    <cellStyle name="Normal 5 4 2 2 2 5 2" xfId="46474"/>
    <cellStyle name="Normal 5 4 2 2 2 5 2 2" xfId="46475"/>
    <cellStyle name="Normal 5 4 2 2 2 5 3" xfId="46476"/>
    <cellStyle name="Normal 5 4 2 2 2 5 3 2" xfId="46477"/>
    <cellStyle name="Normal 5 4 2 2 2 5 3 2 2" xfId="46478"/>
    <cellStyle name="Normal 5 4 2 2 2 5 3 3" xfId="46479"/>
    <cellStyle name="Normal 5 4 2 2 2 5 4" xfId="46480"/>
    <cellStyle name="Normal 5 4 2 2 2 6" xfId="46481"/>
    <cellStyle name="Normal 5 4 2 2 2 6 2" xfId="46482"/>
    <cellStyle name="Normal 5 4 2 2 2 7" xfId="46483"/>
    <cellStyle name="Normal 5 4 2 2 2 7 2" xfId="46484"/>
    <cellStyle name="Normal 5 4 2 2 2 7 2 2" xfId="46485"/>
    <cellStyle name="Normal 5 4 2 2 2 7 3" xfId="46486"/>
    <cellStyle name="Normal 5 4 2 2 2 8" xfId="46487"/>
    <cellStyle name="Normal 5 4 2 2 2 8 2" xfId="46488"/>
    <cellStyle name="Normal 5 4 2 2 2 9" xfId="46489"/>
    <cellStyle name="Normal 5 4 2 2 3" xfId="46490"/>
    <cellStyle name="Normal 5 4 2 2 3 2" xfId="46491"/>
    <cellStyle name="Normal 5 4 2 2 3 2 2" xfId="46492"/>
    <cellStyle name="Normal 5 4 2 2 3 2 2 2" xfId="46493"/>
    <cellStyle name="Normal 5 4 2 2 3 2 2 2 2" xfId="46494"/>
    <cellStyle name="Normal 5 4 2 2 3 2 2 3" xfId="46495"/>
    <cellStyle name="Normal 5 4 2 2 3 2 2 3 2" xfId="46496"/>
    <cellStyle name="Normal 5 4 2 2 3 2 2 3 2 2" xfId="46497"/>
    <cellStyle name="Normal 5 4 2 2 3 2 2 3 3" xfId="46498"/>
    <cellStyle name="Normal 5 4 2 2 3 2 2 4" xfId="46499"/>
    <cellStyle name="Normal 5 4 2 2 3 2 3" xfId="46500"/>
    <cellStyle name="Normal 5 4 2 2 3 2 3 2" xfId="46501"/>
    <cellStyle name="Normal 5 4 2 2 3 2 4" xfId="46502"/>
    <cellStyle name="Normal 5 4 2 2 3 2 4 2" xfId="46503"/>
    <cellStyle name="Normal 5 4 2 2 3 2 4 2 2" xfId="46504"/>
    <cellStyle name="Normal 5 4 2 2 3 2 4 3" xfId="46505"/>
    <cellStyle name="Normal 5 4 2 2 3 2 5" xfId="46506"/>
    <cellStyle name="Normal 5 4 2 2 3 2 6" xfId="46507"/>
    <cellStyle name="Normal 5 4 2 2 3 3" xfId="46508"/>
    <cellStyle name="Normal 5 4 2 2 3 3 2" xfId="46509"/>
    <cellStyle name="Normal 5 4 2 2 3 3 2 2" xfId="46510"/>
    <cellStyle name="Normal 5 4 2 2 3 3 3" xfId="46511"/>
    <cellStyle name="Normal 5 4 2 2 3 3 3 2" xfId="46512"/>
    <cellStyle name="Normal 5 4 2 2 3 3 3 2 2" xfId="46513"/>
    <cellStyle name="Normal 5 4 2 2 3 3 3 3" xfId="46514"/>
    <cellStyle name="Normal 5 4 2 2 3 3 4" xfId="46515"/>
    <cellStyle name="Normal 5 4 2 2 3 4" xfId="46516"/>
    <cellStyle name="Normal 5 4 2 2 3 4 2" xfId="46517"/>
    <cellStyle name="Normal 5 4 2 2 3 4 2 2" xfId="46518"/>
    <cellStyle name="Normal 5 4 2 2 3 4 3" xfId="46519"/>
    <cellStyle name="Normal 5 4 2 2 3 4 3 2" xfId="46520"/>
    <cellStyle name="Normal 5 4 2 2 3 4 3 2 2" xfId="46521"/>
    <cellStyle name="Normal 5 4 2 2 3 4 3 3" xfId="46522"/>
    <cellStyle name="Normal 5 4 2 2 3 4 4" xfId="46523"/>
    <cellStyle name="Normal 5 4 2 2 3 5" xfId="46524"/>
    <cellStyle name="Normal 5 4 2 2 3 5 2" xfId="46525"/>
    <cellStyle name="Normal 5 4 2 2 3 6" xfId="46526"/>
    <cellStyle name="Normal 5 4 2 2 3 6 2" xfId="46527"/>
    <cellStyle name="Normal 5 4 2 2 3 6 2 2" xfId="46528"/>
    <cellStyle name="Normal 5 4 2 2 3 6 3" xfId="46529"/>
    <cellStyle name="Normal 5 4 2 2 3 7" xfId="46530"/>
    <cellStyle name="Normal 5 4 2 2 3 7 2" xfId="46531"/>
    <cellStyle name="Normal 5 4 2 2 3 8" xfId="46532"/>
    <cellStyle name="Normal 5 4 2 2 3 9" xfId="46533"/>
    <cellStyle name="Normal 5 4 2 2 4" xfId="46534"/>
    <cellStyle name="Normal 5 4 2 2 4 2" xfId="46535"/>
    <cellStyle name="Normal 5 4 2 2 4 2 2" xfId="46536"/>
    <cellStyle name="Normal 5 4 2 2 4 2 2 2" xfId="46537"/>
    <cellStyle name="Normal 5 4 2 2 4 2 3" xfId="46538"/>
    <cellStyle name="Normal 5 4 2 2 4 2 3 2" xfId="46539"/>
    <cellStyle name="Normal 5 4 2 2 4 2 3 2 2" xfId="46540"/>
    <cellStyle name="Normal 5 4 2 2 4 2 3 3" xfId="46541"/>
    <cellStyle name="Normal 5 4 2 2 4 2 4" xfId="46542"/>
    <cellStyle name="Normal 5 4 2 2 4 3" xfId="46543"/>
    <cellStyle name="Normal 5 4 2 2 4 3 2" xfId="46544"/>
    <cellStyle name="Normal 5 4 2 2 4 4" xfId="46545"/>
    <cellStyle name="Normal 5 4 2 2 4 4 2" xfId="46546"/>
    <cellStyle name="Normal 5 4 2 2 4 4 2 2" xfId="46547"/>
    <cellStyle name="Normal 5 4 2 2 4 4 3" xfId="46548"/>
    <cellStyle name="Normal 5 4 2 2 4 5" xfId="46549"/>
    <cellStyle name="Normal 5 4 2 2 4 6" xfId="46550"/>
    <cellStyle name="Normal 5 4 2 2 5" xfId="46551"/>
    <cellStyle name="Normal 5 4 2 2 5 2" xfId="46552"/>
    <cellStyle name="Normal 5 4 2 2 5 2 2" xfId="46553"/>
    <cellStyle name="Normal 5 4 2 2 5 3" xfId="46554"/>
    <cellStyle name="Normal 5 4 2 2 5 3 2" xfId="46555"/>
    <cellStyle name="Normal 5 4 2 2 5 3 2 2" xfId="46556"/>
    <cellStyle name="Normal 5 4 2 2 5 3 3" xfId="46557"/>
    <cellStyle name="Normal 5 4 2 2 5 4" xfId="46558"/>
    <cellStyle name="Normal 5 4 2 2 6" xfId="46559"/>
    <cellStyle name="Normal 5 4 2 2 6 2" xfId="46560"/>
    <cellStyle name="Normal 5 4 2 2 6 2 2" xfId="46561"/>
    <cellStyle name="Normal 5 4 2 2 6 3" xfId="46562"/>
    <cellStyle name="Normal 5 4 2 2 6 3 2" xfId="46563"/>
    <cellStyle name="Normal 5 4 2 2 6 3 2 2" xfId="46564"/>
    <cellStyle name="Normal 5 4 2 2 6 3 3" xfId="46565"/>
    <cellStyle name="Normal 5 4 2 2 6 4" xfId="46566"/>
    <cellStyle name="Normal 5 4 2 2 7" xfId="46567"/>
    <cellStyle name="Normal 5 4 2 2 7 2" xfId="46568"/>
    <cellStyle name="Normal 5 4 2 2 8" xfId="46569"/>
    <cellStyle name="Normal 5 4 2 2 8 2" xfId="46570"/>
    <cellStyle name="Normal 5 4 2 2 8 2 2" xfId="46571"/>
    <cellStyle name="Normal 5 4 2 2 8 3" xfId="46572"/>
    <cellStyle name="Normal 5 4 2 2 9" xfId="46573"/>
    <cellStyle name="Normal 5 4 2 2 9 2" xfId="46574"/>
    <cellStyle name="Normal 5 4 2 2_T-straight with PEDs adjustor" xfId="46575"/>
    <cellStyle name="Normal 5 4 2 3" xfId="46576"/>
    <cellStyle name="Normal 5 4 2 3 10" xfId="46577"/>
    <cellStyle name="Normal 5 4 2 3 11" xfId="46578"/>
    <cellStyle name="Normal 5 4 2 3 2" xfId="46579"/>
    <cellStyle name="Normal 5 4 2 3 2 10" xfId="46580"/>
    <cellStyle name="Normal 5 4 2 3 2 2" xfId="46581"/>
    <cellStyle name="Normal 5 4 2 3 2 2 2" xfId="46582"/>
    <cellStyle name="Normal 5 4 2 3 2 2 2 2" xfId="46583"/>
    <cellStyle name="Normal 5 4 2 3 2 2 2 2 2" xfId="46584"/>
    <cellStyle name="Normal 5 4 2 3 2 2 2 2 2 2" xfId="46585"/>
    <cellStyle name="Normal 5 4 2 3 2 2 2 2 3" xfId="46586"/>
    <cellStyle name="Normal 5 4 2 3 2 2 2 2 3 2" xfId="46587"/>
    <cellStyle name="Normal 5 4 2 3 2 2 2 2 3 2 2" xfId="46588"/>
    <cellStyle name="Normal 5 4 2 3 2 2 2 2 3 3" xfId="46589"/>
    <cellStyle name="Normal 5 4 2 3 2 2 2 2 4" xfId="46590"/>
    <cellStyle name="Normal 5 4 2 3 2 2 2 3" xfId="46591"/>
    <cellStyle name="Normal 5 4 2 3 2 2 2 3 2" xfId="46592"/>
    <cellStyle name="Normal 5 4 2 3 2 2 2 4" xfId="46593"/>
    <cellStyle name="Normal 5 4 2 3 2 2 2 4 2" xfId="46594"/>
    <cellStyle name="Normal 5 4 2 3 2 2 2 4 2 2" xfId="46595"/>
    <cellStyle name="Normal 5 4 2 3 2 2 2 4 3" xfId="46596"/>
    <cellStyle name="Normal 5 4 2 3 2 2 2 5" xfId="46597"/>
    <cellStyle name="Normal 5 4 2 3 2 2 3" xfId="46598"/>
    <cellStyle name="Normal 5 4 2 3 2 2 3 2" xfId="46599"/>
    <cellStyle name="Normal 5 4 2 3 2 2 3 2 2" xfId="46600"/>
    <cellStyle name="Normal 5 4 2 3 2 2 3 3" xfId="46601"/>
    <cellStyle name="Normal 5 4 2 3 2 2 3 3 2" xfId="46602"/>
    <cellStyle name="Normal 5 4 2 3 2 2 3 3 2 2" xfId="46603"/>
    <cellStyle name="Normal 5 4 2 3 2 2 3 3 3" xfId="46604"/>
    <cellStyle name="Normal 5 4 2 3 2 2 3 4" xfId="46605"/>
    <cellStyle name="Normal 5 4 2 3 2 2 4" xfId="46606"/>
    <cellStyle name="Normal 5 4 2 3 2 2 4 2" xfId="46607"/>
    <cellStyle name="Normal 5 4 2 3 2 2 4 2 2" xfId="46608"/>
    <cellStyle name="Normal 5 4 2 3 2 2 4 3" xfId="46609"/>
    <cellStyle name="Normal 5 4 2 3 2 2 4 3 2" xfId="46610"/>
    <cellStyle name="Normal 5 4 2 3 2 2 4 3 2 2" xfId="46611"/>
    <cellStyle name="Normal 5 4 2 3 2 2 4 3 3" xfId="46612"/>
    <cellStyle name="Normal 5 4 2 3 2 2 4 4" xfId="46613"/>
    <cellStyle name="Normal 5 4 2 3 2 2 5" xfId="46614"/>
    <cellStyle name="Normal 5 4 2 3 2 2 5 2" xfId="46615"/>
    <cellStyle name="Normal 5 4 2 3 2 2 6" xfId="46616"/>
    <cellStyle name="Normal 5 4 2 3 2 2 6 2" xfId="46617"/>
    <cellStyle name="Normal 5 4 2 3 2 2 6 2 2" xfId="46618"/>
    <cellStyle name="Normal 5 4 2 3 2 2 6 3" xfId="46619"/>
    <cellStyle name="Normal 5 4 2 3 2 2 7" xfId="46620"/>
    <cellStyle name="Normal 5 4 2 3 2 2 7 2" xfId="46621"/>
    <cellStyle name="Normal 5 4 2 3 2 2 8" xfId="46622"/>
    <cellStyle name="Normal 5 4 2 3 2 3" xfId="46623"/>
    <cellStyle name="Normal 5 4 2 3 2 3 2" xfId="46624"/>
    <cellStyle name="Normal 5 4 2 3 2 3 2 2" xfId="46625"/>
    <cellStyle name="Normal 5 4 2 3 2 3 2 2 2" xfId="46626"/>
    <cellStyle name="Normal 5 4 2 3 2 3 2 3" xfId="46627"/>
    <cellStyle name="Normal 5 4 2 3 2 3 2 3 2" xfId="46628"/>
    <cellStyle name="Normal 5 4 2 3 2 3 2 3 2 2" xfId="46629"/>
    <cellStyle name="Normal 5 4 2 3 2 3 2 3 3" xfId="46630"/>
    <cellStyle name="Normal 5 4 2 3 2 3 2 4" xfId="46631"/>
    <cellStyle name="Normal 5 4 2 3 2 3 3" xfId="46632"/>
    <cellStyle name="Normal 5 4 2 3 2 3 3 2" xfId="46633"/>
    <cellStyle name="Normal 5 4 2 3 2 3 4" xfId="46634"/>
    <cellStyle name="Normal 5 4 2 3 2 3 4 2" xfId="46635"/>
    <cellStyle name="Normal 5 4 2 3 2 3 4 2 2" xfId="46636"/>
    <cellStyle name="Normal 5 4 2 3 2 3 4 3" xfId="46637"/>
    <cellStyle name="Normal 5 4 2 3 2 3 5" xfId="46638"/>
    <cellStyle name="Normal 5 4 2 3 2 4" xfId="46639"/>
    <cellStyle name="Normal 5 4 2 3 2 4 2" xfId="46640"/>
    <cellStyle name="Normal 5 4 2 3 2 4 2 2" xfId="46641"/>
    <cellStyle name="Normal 5 4 2 3 2 4 3" xfId="46642"/>
    <cellStyle name="Normal 5 4 2 3 2 4 3 2" xfId="46643"/>
    <cellStyle name="Normal 5 4 2 3 2 4 3 2 2" xfId="46644"/>
    <cellStyle name="Normal 5 4 2 3 2 4 3 3" xfId="46645"/>
    <cellStyle name="Normal 5 4 2 3 2 4 4" xfId="46646"/>
    <cellStyle name="Normal 5 4 2 3 2 5" xfId="46647"/>
    <cellStyle name="Normal 5 4 2 3 2 5 2" xfId="46648"/>
    <cellStyle name="Normal 5 4 2 3 2 5 2 2" xfId="46649"/>
    <cellStyle name="Normal 5 4 2 3 2 5 3" xfId="46650"/>
    <cellStyle name="Normal 5 4 2 3 2 5 3 2" xfId="46651"/>
    <cellStyle name="Normal 5 4 2 3 2 5 3 2 2" xfId="46652"/>
    <cellStyle name="Normal 5 4 2 3 2 5 3 3" xfId="46653"/>
    <cellStyle name="Normal 5 4 2 3 2 5 4" xfId="46654"/>
    <cellStyle name="Normal 5 4 2 3 2 6" xfId="46655"/>
    <cellStyle name="Normal 5 4 2 3 2 6 2" xfId="46656"/>
    <cellStyle name="Normal 5 4 2 3 2 7" xfId="46657"/>
    <cellStyle name="Normal 5 4 2 3 2 7 2" xfId="46658"/>
    <cellStyle name="Normal 5 4 2 3 2 7 2 2" xfId="46659"/>
    <cellStyle name="Normal 5 4 2 3 2 7 3" xfId="46660"/>
    <cellStyle name="Normal 5 4 2 3 2 8" xfId="46661"/>
    <cellStyle name="Normal 5 4 2 3 2 8 2" xfId="46662"/>
    <cellStyle name="Normal 5 4 2 3 2 9" xfId="46663"/>
    <cellStyle name="Normal 5 4 2 3 3" xfId="46664"/>
    <cellStyle name="Normal 5 4 2 3 3 2" xfId="46665"/>
    <cellStyle name="Normal 5 4 2 3 3 2 2" xfId="46666"/>
    <cellStyle name="Normal 5 4 2 3 3 2 2 2" xfId="46667"/>
    <cellStyle name="Normal 5 4 2 3 3 2 2 2 2" xfId="46668"/>
    <cellStyle name="Normal 5 4 2 3 3 2 2 3" xfId="46669"/>
    <cellStyle name="Normal 5 4 2 3 3 2 2 3 2" xfId="46670"/>
    <cellStyle name="Normal 5 4 2 3 3 2 2 3 2 2" xfId="46671"/>
    <cellStyle name="Normal 5 4 2 3 3 2 2 3 3" xfId="46672"/>
    <cellStyle name="Normal 5 4 2 3 3 2 2 4" xfId="46673"/>
    <cellStyle name="Normal 5 4 2 3 3 2 3" xfId="46674"/>
    <cellStyle name="Normal 5 4 2 3 3 2 3 2" xfId="46675"/>
    <cellStyle name="Normal 5 4 2 3 3 2 4" xfId="46676"/>
    <cellStyle name="Normal 5 4 2 3 3 2 4 2" xfId="46677"/>
    <cellStyle name="Normal 5 4 2 3 3 2 4 2 2" xfId="46678"/>
    <cellStyle name="Normal 5 4 2 3 3 2 4 3" xfId="46679"/>
    <cellStyle name="Normal 5 4 2 3 3 2 5" xfId="46680"/>
    <cellStyle name="Normal 5 4 2 3 3 3" xfId="46681"/>
    <cellStyle name="Normal 5 4 2 3 3 3 2" xfId="46682"/>
    <cellStyle name="Normal 5 4 2 3 3 3 2 2" xfId="46683"/>
    <cellStyle name="Normal 5 4 2 3 3 3 3" xfId="46684"/>
    <cellStyle name="Normal 5 4 2 3 3 3 3 2" xfId="46685"/>
    <cellStyle name="Normal 5 4 2 3 3 3 3 2 2" xfId="46686"/>
    <cellStyle name="Normal 5 4 2 3 3 3 3 3" xfId="46687"/>
    <cellStyle name="Normal 5 4 2 3 3 3 4" xfId="46688"/>
    <cellStyle name="Normal 5 4 2 3 3 4" xfId="46689"/>
    <cellStyle name="Normal 5 4 2 3 3 4 2" xfId="46690"/>
    <cellStyle name="Normal 5 4 2 3 3 4 2 2" xfId="46691"/>
    <cellStyle name="Normal 5 4 2 3 3 4 3" xfId="46692"/>
    <cellStyle name="Normal 5 4 2 3 3 4 3 2" xfId="46693"/>
    <cellStyle name="Normal 5 4 2 3 3 4 3 2 2" xfId="46694"/>
    <cellStyle name="Normal 5 4 2 3 3 4 3 3" xfId="46695"/>
    <cellStyle name="Normal 5 4 2 3 3 4 4" xfId="46696"/>
    <cellStyle name="Normal 5 4 2 3 3 5" xfId="46697"/>
    <cellStyle name="Normal 5 4 2 3 3 5 2" xfId="46698"/>
    <cellStyle name="Normal 5 4 2 3 3 6" xfId="46699"/>
    <cellStyle name="Normal 5 4 2 3 3 6 2" xfId="46700"/>
    <cellStyle name="Normal 5 4 2 3 3 6 2 2" xfId="46701"/>
    <cellStyle name="Normal 5 4 2 3 3 6 3" xfId="46702"/>
    <cellStyle name="Normal 5 4 2 3 3 7" xfId="46703"/>
    <cellStyle name="Normal 5 4 2 3 3 7 2" xfId="46704"/>
    <cellStyle name="Normal 5 4 2 3 3 8" xfId="46705"/>
    <cellStyle name="Normal 5 4 2 3 4" xfId="46706"/>
    <cellStyle name="Normal 5 4 2 3 4 2" xfId="46707"/>
    <cellStyle name="Normal 5 4 2 3 4 2 2" xfId="46708"/>
    <cellStyle name="Normal 5 4 2 3 4 2 2 2" xfId="46709"/>
    <cellStyle name="Normal 5 4 2 3 4 2 3" xfId="46710"/>
    <cellStyle name="Normal 5 4 2 3 4 2 3 2" xfId="46711"/>
    <cellStyle name="Normal 5 4 2 3 4 2 3 2 2" xfId="46712"/>
    <cellStyle name="Normal 5 4 2 3 4 2 3 3" xfId="46713"/>
    <cellStyle name="Normal 5 4 2 3 4 2 4" xfId="46714"/>
    <cellStyle name="Normal 5 4 2 3 4 3" xfId="46715"/>
    <cellStyle name="Normal 5 4 2 3 4 3 2" xfId="46716"/>
    <cellStyle name="Normal 5 4 2 3 4 4" xfId="46717"/>
    <cellStyle name="Normal 5 4 2 3 4 4 2" xfId="46718"/>
    <cellStyle name="Normal 5 4 2 3 4 4 2 2" xfId="46719"/>
    <cellStyle name="Normal 5 4 2 3 4 4 3" xfId="46720"/>
    <cellStyle name="Normal 5 4 2 3 4 5" xfId="46721"/>
    <cellStyle name="Normal 5 4 2 3 5" xfId="46722"/>
    <cellStyle name="Normal 5 4 2 3 5 2" xfId="46723"/>
    <cellStyle name="Normal 5 4 2 3 5 2 2" xfId="46724"/>
    <cellStyle name="Normal 5 4 2 3 5 3" xfId="46725"/>
    <cellStyle name="Normal 5 4 2 3 5 3 2" xfId="46726"/>
    <cellStyle name="Normal 5 4 2 3 5 3 2 2" xfId="46727"/>
    <cellStyle name="Normal 5 4 2 3 5 3 3" xfId="46728"/>
    <cellStyle name="Normal 5 4 2 3 5 4" xfId="46729"/>
    <cellStyle name="Normal 5 4 2 3 6" xfId="46730"/>
    <cellStyle name="Normal 5 4 2 3 6 2" xfId="46731"/>
    <cellStyle name="Normal 5 4 2 3 6 2 2" xfId="46732"/>
    <cellStyle name="Normal 5 4 2 3 6 3" xfId="46733"/>
    <cellStyle name="Normal 5 4 2 3 6 3 2" xfId="46734"/>
    <cellStyle name="Normal 5 4 2 3 6 3 2 2" xfId="46735"/>
    <cellStyle name="Normal 5 4 2 3 6 3 3" xfId="46736"/>
    <cellStyle name="Normal 5 4 2 3 6 4" xfId="46737"/>
    <cellStyle name="Normal 5 4 2 3 7" xfId="46738"/>
    <cellStyle name="Normal 5 4 2 3 7 2" xfId="46739"/>
    <cellStyle name="Normal 5 4 2 3 8" xfId="46740"/>
    <cellStyle name="Normal 5 4 2 3 8 2" xfId="46741"/>
    <cellStyle name="Normal 5 4 2 3 8 2 2" xfId="46742"/>
    <cellStyle name="Normal 5 4 2 3 8 3" xfId="46743"/>
    <cellStyle name="Normal 5 4 2 3 9" xfId="46744"/>
    <cellStyle name="Normal 5 4 2 3 9 2" xfId="46745"/>
    <cellStyle name="Normal 5 4 2 4" xfId="46746"/>
    <cellStyle name="Normal 5 4 2 4 10" xfId="46747"/>
    <cellStyle name="Normal 5 4 2 4 11" xfId="46748"/>
    <cellStyle name="Normal 5 4 2 4 2" xfId="46749"/>
    <cellStyle name="Normal 5 4 2 4 2 10" xfId="46750"/>
    <cellStyle name="Normal 5 4 2 4 2 2" xfId="46751"/>
    <cellStyle name="Normal 5 4 2 4 2 2 2" xfId="46752"/>
    <cellStyle name="Normal 5 4 2 4 2 2 2 2" xfId="46753"/>
    <cellStyle name="Normal 5 4 2 4 2 2 2 2 2" xfId="46754"/>
    <cellStyle name="Normal 5 4 2 4 2 2 2 2 2 2" xfId="46755"/>
    <cellStyle name="Normal 5 4 2 4 2 2 2 2 3" xfId="46756"/>
    <cellStyle name="Normal 5 4 2 4 2 2 2 2 3 2" xfId="46757"/>
    <cellStyle name="Normal 5 4 2 4 2 2 2 2 3 2 2" xfId="46758"/>
    <cellStyle name="Normal 5 4 2 4 2 2 2 2 3 3" xfId="46759"/>
    <cellStyle name="Normal 5 4 2 4 2 2 2 2 4" xfId="46760"/>
    <cellStyle name="Normal 5 4 2 4 2 2 2 3" xfId="46761"/>
    <cellStyle name="Normal 5 4 2 4 2 2 2 3 2" xfId="46762"/>
    <cellStyle name="Normal 5 4 2 4 2 2 2 4" xfId="46763"/>
    <cellStyle name="Normal 5 4 2 4 2 2 2 4 2" xfId="46764"/>
    <cellStyle name="Normal 5 4 2 4 2 2 2 4 2 2" xfId="46765"/>
    <cellStyle name="Normal 5 4 2 4 2 2 2 4 3" xfId="46766"/>
    <cellStyle name="Normal 5 4 2 4 2 2 2 5" xfId="46767"/>
    <cellStyle name="Normal 5 4 2 4 2 2 3" xfId="46768"/>
    <cellStyle name="Normal 5 4 2 4 2 2 3 2" xfId="46769"/>
    <cellStyle name="Normal 5 4 2 4 2 2 3 2 2" xfId="46770"/>
    <cellStyle name="Normal 5 4 2 4 2 2 3 3" xfId="46771"/>
    <cellStyle name="Normal 5 4 2 4 2 2 3 3 2" xfId="46772"/>
    <cellStyle name="Normal 5 4 2 4 2 2 3 3 2 2" xfId="46773"/>
    <cellStyle name="Normal 5 4 2 4 2 2 3 3 3" xfId="46774"/>
    <cellStyle name="Normal 5 4 2 4 2 2 3 4" xfId="46775"/>
    <cellStyle name="Normal 5 4 2 4 2 2 4" xfId="46776"/>
    <cellStyle name="Normal 5 4 2 4 2 2 4 2" xfId="46777"/>
    <cellStyle name="Normal 5 4 2 4 2 2 4 2 2" xfId="46778"/>
    <cellStyle name="Normal 5 4 2 4 2 2 4 3" xfId="46779"/>
    <cellStyle name="Normal 5 4 2 4 2 2 4 3 2" xfId="46780"/>
    <cellStyle name="Normal 5 4 2 4 2 2 4 3 2 2" xfId="46781"/>
    <cellStyle name="Normal 5 4 2 4 2 2 4 3 3" xfId="46782"/>
    <cellStyle name="Normal 5 4 2 4 2 2 4 4" xfId="46783"/>
    <cellStyle name="Normal 5 4 2 4 2 2 5" xfId="46784"/>
    <cellStyle name="Normal 5 4 2 4 2 2 5 2" xfId="46785"/>
    <cellStyle name="Normal 5 4 2 4 2 2 6" xfId="46786"/>
    <cellStyle name="Normal 5 4 2 4 2 2 6 2" xfId="46787"/>
    <cellStyle name="Normal 5 4 2 4 2 2 6 2 2" xfId="46788"/>
    <cellStyle name="Normal 5 4 2 4 2 2 6 3" xfId="46789"/>
    <cellStyle name="Normal 5 4 2 4 2 2 7" xfId="46790"/>
    <cellStyle name="Normal 5 4 2 4 2 2 7 2" xfId="46791"/>
    <cellStyle name="Normal 5 4 2 4 2 2 8" xfId="46792"/>
    <cellStyle name="Normal 5 4 2 4 2 3" xfId="46793"/>
    <cellStyle name="Normal 5 4 2 4 2 3 2" xfId="46794"/>
    <cellStyle name="Normal 5 4 2 4 2 3 2 2" xfId="46795"/>
    <cellStyle name="Normal 5 4 2 4 2 3 2 2 2" xfId="46796"/>
    <cellStyle name="Normal 5 4 2 4 2 3 2 3" xfId="46797"/>
    <cellStyle name="Normal 5 4 2 4 2 3 2 3 2" xfId="46798"/>
    <cellStyle name="Normal 5 4 2 4 2 3 2 3 2 2" xfId="46799"/>
    <cellStyle name="Normal 5 4 2 4 2 3 2 3 3" xfId="46800"/>
    <cellStyle name="Normal 5 4 2 4 2 3 2 4" xfId="46801"/>
    <cellStyle name="Normal 5 4 2 4 2 3 3" xfId="46802"/>
    <cellStyle name="Normal 5 4 2 4 2 3 3 2" xfId="46803"/>
    <cellStyle name="Normal 5 4 2 4 2 3 4" xfId="46804"/>
    <cellStyle name="Normal 5 4 2 4 2 3 4 2" xfId="46805"/>
    <cellStyle name="Normal 5 4 2 4 2 3 4 2 2" xfId="46806"/>
    <cellStyle name="Normal 5 4 2 4 2 3 4 3" xfId="46807"/>
    <cellStyle name="Normal 5 4 2 4 2 3 5" xfId="46808"/>
    <cellStyle name="Normal 5 4 2 4 2 4" xfId="46809"/>
    <cellStyle name="Normal 5 4 2 4 2 4 2" xfId="46810"/>
    <cellStyle name="Normal 5 4 2 4 2 4 2 2" xfId="46811"/>
    <cellStyle name="Normal 5 4 2 4 2 4 3" xfId="46812"/>
    <cellStyle name="Normal 5 4 2 4 2 4 3 2" xfId="46813"/>
    <cellStyle name="Normal 5 4 2 4 2 4 3 2 2" xfId="46814"/>
    <cellStyle name="Normal 5 4 2 4 2 4 3 3" xfId="46815"/>
    <cellStyle name="Normal 5 4 2 4 2 4 4" xfId="46816"/>
    <cellStyle name="Normal 5 4 2 4 2 5" xfId="46817"/>
    <cellStyle name="Normal 5 4 2 4 2 5 2" xfId="46818"/>
    <cellStyle name="Normal 5 4 2 4 2 5 2 2" xfId="46819"/>
    <cellStyle name="Normal 5 4 2 4 2 5 3" xfId="46820"/>
    <cellStyle name="Normal 5 4 2 4 2 5 3 2" xfId="46821"/>
    <cellStyle name="Normal 5 4 2 4 2 5 3 2 2" xfId="46822"/>
    <cellStyle name="Normal 5 4 2 4 2 5 3 3" xfId="46823"/>
    <cellStyle name="Normal 5 4 2 4 2 5 4" xfId="46824"/>
    <cellStyle name="Normal 5 4 2 4 2 6" xfId="46825"/>
    <cellStyle name="Normal 5 4 2 4 2 6 2" xfId="46826"/>
    <cellStyle name="Normal 5 4 2 4 2 7" xfId="46827"/>
    <cellStyle name="Normal 5 4 2 4 2 7 2" xfId="46828"/>
    <cellStyle name="Normal 5 4 2 4 2 7 2 2" xfId="46829"/>
    <cellStyle name="Normal 5 4 2 4 2 7 3" xfId="46830"/>
    <cellStyle name="Normal 5 4 2 4 2 8" xfId="46831"/>
    <cellStyle name="Normal 5 4 2 4 2 8 2" xfId="46832"/>
    <cellStyle name="Normal 5 4 2 4 2 9" xfId="46833"/>
    <cellStyle name="Normal 5 4 2 4 3" xfId="46834"/>
    <cellStyle name="Normal 5 4 2 4 3 2" xfId="46835"/>
    <cellStyle name="Normal 5 4 2 4 3 2 2" xfId="46836"/>
    <cellStyle name="Normal 5 4 2 4 3 2 2 2" xfId="46837"/>
    <cellStyle name="Normal 5 4 2 4 3 2 2 2 2" xfId="46838"/>
    <cellStyle name="Normal 5 4 2 4 3 2 2 3" xfId="46839"/>
    <cellStyle name="Normal 5 4 2 4 3 2 2 3 2" xfId="46840"/>
    <cellStyle name="Normal 5 4 2 4 3 2 2 3 2 2" xfId="46841"/>
    <cellStyle name="Normal 5 4 2 4 3 2 2 3 3" xfId="46842"/>
    <cellStyle name="Normal 5 4 2 4 3 2 2 4" xfId="46843"/>
    <cellStyle name="Normal 5 4 2 4 3 2 3" xfId="46844"/>
    <cellStyle name="Normal 5 4 2 4 3 2 3 2" xfId="46845"/>
    <cellStyle name="Normal 5 4 2 4 3 2 4" xfId="46846"/>
    <cellStyle name="Normal 5 4 2 4 3 2 4 2" xfId="46847"/>
    <cellStyle name="Normal 5 4 2 4 3 2 4 2 2" xfId="46848"/>
    <cellStyle name="Normal 5 4 2 4 3 2 4 3" xfId="46849"/>
    <cellStyle name="Normal 5 4 2 4 3 2 5" xfId="46850"/>
    <cellStyle name="Normal 5 4 2 4 3 3" xfId="46851"/>
    <cellStyle name="Normal 5 4 2 4 3 3 2" xfId="46852"/>
    <cellStyle name="Normal 5 4 2 4 3 3 2 2" xfId="46853"/>
    <cellStyle name="Normal 5 4 2 4 3 3 3" xfId="46854"/>
    <cellStyle name="Normal 5 4 2 4 3 3 3 2" xfId="46855"/>
    <cellStyle name="Normal 5 4 2 4 3 3 3 2 2" xfId="46856"/>
    <cellStyle name="Normal 5 4 2 4 3 3 3 3" xfId="46857"/>
    <cellStyle name="Normal 5 4 2 4 3 3 4" xfId="46858"/>
    <cellStyle name="Normal 5 4 2 4 3 4" xfId="46859"/>
    <cellStyle name="Normal 5 4 2 4 3 4 2" xfId="46860"/>
    <cellStyle name="Normal 5 4 2 4 3 4 2 2" xfId="46861"/>
    <cellStyle name="Normal 5 4 2 4 3 4 3" xfId="46862"/>
    <cellStyle name="Normal 5 4 2 4 3 4 3 2" xfId="46863"/>
    <cellStyle name="Normal 5 4 2 4 3 4 3 2 2" xfId="46864"/>
    <cellStyle name="Normal 5 4 2 4 3 4 3 3" xfId="46865"/>
    <cellStyle name="Normal 5 4 2 4 3 4 4" xfId="46866"/>
    <cellStyle name="Normal 5 4 2 4 3 5" xfId="46867"/>
    <cellStyle name="Normal 5 4 2 4 3 5 2" xfId="46868"/>
    <cellStyle name="Normal 5 4 2 4 3 6" xfId="46869"/>
    <cellStyle name="Normal 5 4 2 4 3 6 2" xfId="46870"/>
    <cellStyle name="Normal 5 4 2 4 3 6 2 2" xfId="46871"/>
    <cellStyle name="Normal 5 4 2 4 3 6 3" xfId="46872"/>
    <cellStyle name="Normal 5 4 2 4 3 7" xfId="46873"/>
    <cellStyle name="Normal 5 4 2 4 3 7 2" xfId="46874"/>
    <cellStyle name="Normal 5 4 2 4 3 8" xfId="46875"/>
    <cellStyle name="Normal 5 4 2 4 4" xfId="46876"/>
    <cellStyle name="Normal 5 4 2 4 4 2" xfId="46877"/>
    <cellStyle name="Normal 5 4 2 4 4 2 2" xfId="46878"/>
    <cellStyle name="Normal 5 4 2 4 4 2 2 2" xfId="46879"/>
    <cellStyle name="Normal 5 4 2 4 4 2 3" xfId="46880"/>
    <cellStyle name="Normal 5 4 2 4 4 2 3 2" xfId="46881"/>
    <cellStyle name="Normal 5 4 2 4 4 2 3 2 2" xfId="46882"/>
    <cellStyle name="Normal 5 4 2 4 4 2 3 3" xfId="46883"/>
    <cellStyle name="Normal 5 4 2 4 4 2 4" xfId="46884"/>
    <cellStyle name="Normal 5 4 2 4 4 3" xfId="46885"/>
    <cellStyle name="Normal 5 4 2 4 4 3 2" xfId="46886"/>
    <cellStyle name="Normal 5 4 2 4 4 4" xfId="46887"/>
    <cellStyle name="Normal 5 4 2 4 4 4 2" xfId="46888"/>
    <cellStyle name="Normal 5 4 2 4 4 4 2 2" xfId="46889"/>
    <cellStyle name="Normal 5 4 2 4 4 4 3" xfId="46890"/>
    <cellStyle name="Normal 5 4 2 4 4 5" xfId="46891"/>
    <cellStyle name="Normal 5 4 2 4 5" xfId="46892"/>
    <cellStyle name="Normal 5 4 2 4 5 2" xfId="46893"/>
    <cellStyle name="Normal 5 4 2 4 5 2 2" xfId="46894"/>
    <cellStyle name="Normal 5 4 2 4 5 3" xfId="46895"/>
    <cellStyle name="Normal 5 4 2 4 5 3 2" xfId="46896"/>
    <cellStyle name="Normal 5 4 2 4 5 3 2 2" xfId="46897"/>
    <cellStyle name="Normal 5 4 2 4 5 3 3" xfId="46898"/>
    <cellStyle name="Normal 5 4 2 4 5 4" xfId="46899"/>
    <cellStyle name="Normal 5 4 2 4 6" xfId="46900"/>
    <cellStyle name="Normal 5 4 2 4 6 2" xfId="46901"/>
    <cellStyle name="Normal 5 4 2 4 6 2 2" xfId="46902"/>
    <cellStyle name="Normal 5 4 2 4 6 3" xfId="46903"/>
    <cellStyle name="Normal 5 4 2 4 6 3 2" xfId="46904"/>
    <cellStyle name="Normal 5 4 2 4 6 3 2 2" xfId="46905"/>
    <cellStyle name="Normal 5 4 2 4 6 3 3" xfId="46906"/>
    <cellStyle name="Normal 5 4 2 4 6 4" xfId="46907"/>
    <cellStyle name="Normal 5 4 2 4 7" xfId="46908"/>
    <cellStyle name="Normal 5 4 2 4 7 2" xfId="46909"/>
    <cellStyle name="Normal 5 4 2 4 8" xfId="46910"/>
    <cellStyle name="Normal 5 4 2 4 8 2" xfId="46911"/>
    <cellStyle name="Normal 5 4 2 4 8 2 2" xfId="46912"/>
    <cellStyle name="Normal 5 4 2 4 8 3" xfId="46913"/>
    <cellStyle name="Normal 5 4 2 4 9" xfId="46914"/>
    <cellStyle name="Normal 5 4 2 4 9 2" xfId="46915"/>
    <cellStyle name="Normal 5 4 2 5" xfId="46916"/>
    <cellStyle name="Normal 5 4 2 5 10" xfId="46917"/>
    <cellStyle name="Normal 5 4 2 5 2" xfId="46918"/>
    <cellStyle name="Normal 5 4 2 5 2 2" xfId="46919"/>
    <cellStyle name="Normal 5 4 2 5 2 2 2" xfId="46920"/>
    <cellStyle name="Normal 5 4 2 5 2 2 2 2" xfId="46921"/>
    <cellStyle name="Normal 5 4 2 5 2 2 2 2 2" xfId="46922"/>
    <cellStyle name="Normal 5 4 2 5 2 2 2 3" xfId="46923"/>
    <cellStyle name="Normal 5 4 2 5 2 2 2 3 2" xfId="46924"/>
    <cellStyle name="Normal 5 4 2 5 2 2 2 3 2 2" xfId="46925"/>
    <cellStyle name="Normal 5 4 2 5 2 2 2 3 3" xfId="46926"/>
    <cellStyle name="Normal 5 4 2 5 2 2 2 4" xfId="46927"/>
    <cellStyle name="Normal 5 4 2 5 2 2 3" xfId="46928"/>
    <cellStyle name="Normal 5 4 2 5 2 2 3 2" xfId="46929"/>
    <cellStyle name="Normal 5 4 2 5 2 2 4" xfId="46930"/>
    <cellStyle name="Normal 5 4 2 5 2 2 4 2" xfId="46931"/>
    <cellStyle name="Normal 5 4 2 5 2 2 4 2 2" xfId="46932"/>
    <cellStyle name="Normal 5 4 2 5 2 2 4 3" xfId="46933"/>
    <cellStyle name="Normal 5 4 2 5 2 2 5" xfId="46934"/>
    <cellStyle name="Normal 5 4 2 5 2 3" xfId="46935"/>
    <cellStyle name="Normal 5 4 2 5 2 3 2" xfId="46936"/>
    <cellStyle name="Normal 5 4 2 5 2 3 2 2" xfId="46937"/>
    <cellStyle name="Normal 5 4 2 5 2 3 3" xfId="46938"/>
    <cellStyle name="Normal 5 4 2 5 2 3 3 2" xfId="46939"/>
    <cellStyle name="Normal 5 4 2 5 2 3 3 2 2" xfId="46940"/>
    <cellStyle name="Normal 5 4 2 5 2 3 3 3" xfId="46941"/>
    <cellStyle name="Normal 5 4 2 5 2 3 4" xfId="46942"/>
    <cellStyle name="Normal 5 4 2 5 2 4" xfId="46943"/>
    <cellStyle name="Normal 5 4 2 5 2 4 2" xfId="46944"/>
    <cellStyle name="Normal 5 4 2 5 2 4 2 2" xfId="46945"/>
    <cellStyle name="Normal 5 4 2 5 2 4 3" xfId="46946"/>
    <cellStyle name="Normal 5 4 2 5 2 4 3 2" xfId="46947"/>
    <cellStyle name="Normal 5 4 2 5 2 4 3 2 2" xfId="46948"/>
    <cellStyle name="Normal 5 4 2 5 2 4 3 3" xfId="46949"/>
    <cellStyle name="Normal 5 4 2 5 2 4 4" xfId="46950"/>
    <cellStyle name="Normal 5 4 2 5 2 5" xfId="46951"/>
    <cellStyle name="Normal 5 4 2 5 2 5 2" xfId="46952"/>
    <cellStyle name="Normal 5 4 2 5 2 6" xfId="46953"/>
    <cellStyle name="Normal 5 4 2 5 2 6 2" xfId="46954"/>
    <cellStyle name="Normal 5 4 2 5 2 6 2 2" xfId="46955"/>
    <cellStyle name="Normal 5 4 2 5 2 6 3" xfId="46956"/>
    <cellStyle name="Normal 5 4 2 5 2 7" xfId="46957"/>
    <cellStyle name="Normal 5 4 2 5 2 7 2" xfId="46958"/>
    <cellStyle name="Normal 5 4 2 5 2 8" xfId="46959"/>
    <cellStyle name="Normal 5 4 2 5 3" xfId="46960"/>
    <cellStyle name="Normal 5 4 2 5 3 2" xfId="46961"/>
    <cellStyle name="Normal 5 4 2 5 3 2 2" xfId="46962"/>
    <cellStyle name="Normal 5 4 2 5 3 2 2 2" xfId="46963"/>
    <cellStyle name="Normal 5 4 2 5 3 2 3" xfId="46964"/>
    <cellStyle name="Normal 5 4 2 5 3 2 3 2" xfId="46965"/>
    <cellStyle name="Normal 5 4 2 5 3 2 3 2 2" xfId="46966"/>
    <cellStyle name="Normal 5 4 2 5 3 2 3 3" xfId="46967"/>
    <cellStyle name="Normal 5 4 2 5 3 2 4" xfId="46968"/>
    <cellStyle name="Normal 5 4 2 5 3 3" xfId="46969"/>
    <cellStyle name="Normal 5 4 2 5 3 3 2" xfId="46970"/>
    <cellStyle name="Normal 5 4 2 5 3 4" xfId="46971"/>
    <cellStyle name="Normal 5 4 2 5 3 4 2" xfId="46972"/>
    <cellStyle name="Normal 5 4 2 5 3 4 2 2" xfId="46973"/>
    <cellStyle name="Normal 5 4 2 5 3 4 3" xfId="46974"/>
    <cellStyle name="Normal 5 4 2 5 3 5" xfId="46975"/>
    <cellStyle name="Normal 5 4 2 5 4" xfId="46976"/>
    <cellStyle name="Normal 5 4 2 5 4 2" xfId="46977"/>
    <cellStyle name="Normal 5 4 2 5 4 2 2" xfId="46978"/>
    <cellStyle name="Normal 5 4 2 5 4 3" xfId="46979"/>
    <cellStyle name="Normal 5 4 2 5 4 3 2" xfId="46980"/>
    <cellStyle name="Normal 5 4 2 5 4 3 2 2" xfId="46981"/>
    <cellStyle name="Normal 5 4 2 5 4 3 3" xfId="46982"/>
    <cellStyle name="Normal 5 4 2 5 4 4" xfId="46983"/>
    <cellStyle name="Normal 5 4 2 5 5" xfId="46984"/>
    <cellStyle name="Normal 5 4 2 5 5 2" xfId="46985"/>
    <cellStyle name="Normal 5 4 2 5 5 2 2" xfId="46986"/>
    <cellStyle name="Normal 5 4 2 5 5 3" xfId="46987"/>
    <cellStyle name="Normal 5 4 2 5 5 3 2" xfId="46988"/>
    <cellStyle name="Normal 5 4 2 5 5 3 2 2" xfId="46989"/>
    <cellStyle name="Normal 5 4 2 5 5 3 3" xfId="46990"/>
    <cellStyle name="Normal 5 4 2 5 5 4" xfId="46991"/>
    <cellStyle name="Normal 5 4 2 5 6" xfId="46992"/>
    <cellStyle name="Normal 5 4 2 5 6 2" xfId="46993"/>
    <cellStyle name="Normal 5 4 2 5 7" xfId="46994"/>
    <cellStyle name="Normal 5 4 2 5 7 2" xfId="46995"/>
    <cellStyle name="Normal 5 4 2 5 7 2 2" xfId="46996"/>
    <cellStyle name="Normal 5 4 2 5 7 3" xfId="46997"/>
    <cellStyle name="Normal 5 4 2 5 8" xfId="46998"/>
    <cellStyle name="Normal 5 4 2 5 8 2" xfId="46999"/>
    <cellStyle name="Normal 5 4 2 5 9" xfId="47000"/>
    <cellStyle name="Normal 5 4 2 6" xfId="47001"/>
    <cellStyle name="Normal 5 4 2 6 2" xfId="47002"/>
    <cellStyle name="Normal 5 4 2 6 2 2" xfId="47003"/>
    <cellStyle name="Normal 5 4 2 6 2 2 2" xfId="47004"/>
    <cellStyle name="Normal 5 4 2 6 2 2 2 2" xfId="47005"/>
    <cellStyle name="Normal 5 4 2 6 2 2 3" xfId="47006"/>
    <cellStyle name="Normal 5 4 2 6 2 2 3 2" xfId="47007"/>
    <cellStyle name="Normal 5 4 2 6 2 2 3 2 2" xfId="47008"/>
    <cellStyle name="Normal 5 4 2 6 2 2 3 3" xfId="47009"/>
    <cellStyle name="Normal 5 4 2 6 2 2 4" xfId="47010"/>
    <cellStyle name="Normal 5 4 2 6 2 3" xfId="47011"/>
    <cellStyle name="Normal 5 4 2 6 2 3 2" xfId="47012"/>
    <cellStyle name="Normal 5 4 2 6 2 4" xfId="47013"/>
    <cellStyle name="Normal 5 4 2 6 2 4 2" xfId="47014"/>
    <cellStyle name="Normal 5 4 2 6 2 4 2 2" xfId="47015"/>
    <cellStyle name="Normal 5 4 2 6 2 4 3" xfId="47016"/>
    <cellStyle name="Normal 5 4 2 6 2 5" xfId="47017"/>
    <cellStyle name="Normal 5 4 2 6 3" xfId="47018"/>
    <cellStyle name="Normal 5 4 2 6 3 2" xfId="47019"/>
    <cellStyle name="Normal 5 4 2 6 3 2 2" xfId="47020"/>
    <cellStyle name="Normal 5 4 2 6 3 3" xfId="47021"/>
    <cellStyle name="Normal 5 4 2 6 3 3 2" xfId="47022"/>
    <cellStyle name="Normal 5 4 2 6 3 3 2 2" xfId="47023"/>
    <cellStyle name="Normal 5 4 2 6 3 3 3" xfId="47024"/>
    <cellStyle name="Normal 5 4 2 6 3 4" xfId="47025"/>
    <cellStyle name="Normal 5 4 2 6 4" xfId="47026"/>
    <cellStyle name="Normal 5 4 2 6 4 2" xfId="47027"/>
    <cellStyle name="Normal 5 4 2 6 4 2 2" xfId="47028"/>
    <cellStyle name="Normal 5 4 2 6 4 3" xfId="47029"/>
    <cellStyle name="Normal 5 4 2 6 4 3 2" xfId="47030"/>
    <cellStyle name="Normal 5 4 2 6 4 3 2 2" xfId="47031"/>
    <cellStyle name="Normal 5 4 2 6 4 3 3" xfId="47032"/>
    <cellStyle name="Normal 5 4 2 6 4 4" xfId="47033"/>
    <cellStyle name="Normal 5 4 2 6 5" xfId="47034"/>
    <cellStyle name="Normal 5 4 2 6 5 2" xfId="47035"/>
    <cellStyle name="Normal 5 4 2 6 6" xfId="47036"/>
    <cellStyle name="Normal 5 4 2 6 6 2" xfId="47037"/>
    <cellStyle name="Normal 5 4 2 6 6 2 2" xfId="47038"/>
    <cellStyle name="Normal 5 4 2 6 6 3" xfId="47039"/>
    <cellStyle name="Normal 5 4 2 6 7" xfId="47040"/>
    <cellStyle name="Normal 5 4 2 6 7 2" xfId="47041"/>
    <cellStyle name="Normal 5 4 2 6 8" xfId="47042"/>
    <cellStyle name="Normal 5 4 2 7" xfId="47043"/>
    <cellStyle name="Normal 5 4 2 7 2" xfId="47044"/>
    <cellStyle name="Normal 5 4 2 7 2 2" xfId="47045"/>
    <cellStyle name="Normal 5 4 2 7 2 2 2" xfId="47046"/>
    <cellStyle name="Normal 5 4 2 7 2 2 2 2" xfId="47047"/>
    <cellStyle name="Normal 5 4 2 7 2 2 3" xfId="47048"/>
    <cellStyle name="Normal 5 4 2 7 2 2 3 2" xfId="47049"/>
    <cellStyle name="Normal 5 4 2 7 2 2 3 2 2" xfId="47050"/>
    <cellStyle name="Normal 5 4 2 7 2 2 3 3" xfId="47051"/>
    <cellStyle name="Normal 5 4 2 7 2 2 4" xfId="47052"/>
    <cellStyle name="Normal 5 4 2 7 2 3" xfId="47053"/>
    <cellStyle name="Normal 5 4 2 7 2 3 2" xfId="47054"/>
    <cellStyle name="Normal 5 4 2 7 2 4" xfId="47055"/>
    <cellStyle name="Normal 5 4 2 7 2 4 2" xfId="47056"/>
    <cellStyle name="Normal 5 4 2 7 2 4 2 2" xfId="47057"/>
    <cellStyle name="Normal 5 4 2 7 2 4 3" xfId="47058"/>
    <cellStyle name="Normal 5 4 2 7 2 5" xfId="47059"/>
    <cellStyle name="Normal 5 4 2 7 3" xfId="47060"/>
    <cellStyle name="Normal 5 4 2 7 3 2" xfId="47061"/>
    <cellStyle name="Normal 5 4 2 7 3 2 2" xfId="47062"/>
    <cellStyle name="Normal 5 4 2 7 3 3" xfId="47063"/>
    <cellStyle name="Normal 5 4 2 7 3 3 2" xfId="47064"/>
    <cellStyle name="Normal 5 4 2 7 3 3 2 2" xfId="47065"/>
    <cellStyle name="Normal 5 4 2 7 3 3 3" xfId="47066"/>
    <cellStyle name="Normal 5 4 2 7 3 4" xfId="47067"/>
    <cellStyle name="Normal 5 4 2 7 4" xfId="47068"/>
    <cellStyle name="Normal 5 4 2 7 4 2" xfId="47069"/>
    <cellStyle name="Normal 5 4 2 7 5" xfId="47070"/>
    <cellStyle name="Normal 5 4 2 7 5 2" xfId="47071"/>
    <cellStyle name="Normal 5 4 2 7 5 2 2" xfId="47072"/>
    <cellStyle name="Normal 5 4 2 7 5 3" xfId="47073"/>
    <cellStyle name="Normal 5 4 2 7 6" xfId="47074"/>
    <cellStyle name="Normal 5 4 2 8" xfId="47075"/>
    <cellStyle name="Normal 5 4 2 8 2" xfId="47076"/>
    <cellStyle name="Normal 5 4 2 8 2 2" xfId="47077"/>
    <cellStyle name="Normal 5 4 2 8 2 2 2" xfId="47078"/>
    <cellStyle name="Normal 5 4 2 8 2 2 2 2" xfId="47079"/>
    <cellStyle name="Normal 5 4 2 8 2 2 3" xfId="47080"/>
    <cellStyle name="Normal 5 4 2 8 2 2 3 2" xfId="47081"/>
    <cellStyle name="Normal 5 4 2 8 2 2 3 2 2" xfId="47082"/>
    <cellStyle name="Normal 5 4 2 8 2 2 3 3" xfId="47083"/>
    <cellStyle name="Normal 5 4 2 8 2 2 4" xfId="47084"/>
    <cellStyle name="Normal 5 4 2 8 2 3" xfId="47085"/>
    <cellStyle name="Normal 5 4 2 8 2 3 2" xfId="47086"/>
    <cellStyle name="Normal 5 4 2 8 2 4" xfId="47087"/>
    <cellStyle name="Normal 5 4 2 8 2 4 2" xfId="47088"/>
    <cellStyle name="Normal 5 4 2 8 2 4 2 2" xfId="47089"/>
    <cellStyle name="Normal 5 4 2 8 2 4 3" xfId="47090"/>
    <cellStyle name="Normal 5 4 2 8 2 5" xfId="47091"/>
    <cellStyle name="Normal 5 4 2 8 3" xfId="47092"/>
    <cellStyle name="Normal 5 4 2 8 3 2" xfId="47093"/>
    <cellStyle name="Normal 5 4 2 8 3 2 2" xfId="47094"/>
    <cellStyle name="Normal 5 4 2 8 3 3" xfId="47095"/>
    <cellStyle name="Normal 5 4 2 8 3 3 2" xfId="47096"/>
    <cellStyle name="Normal 5 4 2 8 3 3 2 2" xfId="47097"/>
    <cellStyle name="Normal 5 4 2 8 3 3 3" xfId="47098"/>
    <cellStyle name="Normal 5 4 2 8 3 4" xfId="47099"/>
    <cellStyle name="Normal 5 4 2 8 4" xfId="47100"/>
    <cellStyle name="Normal 5 4 2 8 4 2" xfId="47101"/>
    <cellStyle name="Normal 5 4 2 8 5" xfId="47102"/>
    <cellStyle name="Normal 5 4 2 8 5 2" xfId="47103"/>
    <cellStyle name="Normal 5 4 2 8 5 2 2" xfId="47104"/>
    <cellStyle name="Normal 5 4 2 8 5 3" xfId="47105"/>
    <cellStyle name="Normal 5 4 2 8 6" xfId="47106"/>
    <cellStyle name="Normal 5 4 2 9" xfId="47107"/>
    <cellStyle name="Normal 5 4 2 9 2" xfId="47108"/>
    <cellStyle name="Normal 5 4 2 9 2 2" xfId="47109"/>
    <cellStyle name="Normal 5 4 2 9 2 2 2" xfId="47110"/>
    <cellStyle name="Normal 5 4 2 9 2 3" xfId="47111"/>
    <cellStyle name="Normal 5 4 2 9 2 3 2" xfId="47112"/>
    <cellStyle name="Normal 5 4 2 9 2 3 2 2" xfId="47113"/>
    <cellStyle name="Normal 5 4 2 9 2 3 3" xfId="47114"/>
    <cellStyle name="Normal 5 4 2 9 2 4" xfId="47115"/>
    <cellStyle name="Normal 5 4 2 9 3" xfId="47116"/>
    <cellStyle name="Normal 5 4 2 9 3 2" xfId="47117"/>
    <cellStyle name="Normal 5 4 2 9 4" xfId="47118"/>
    <cellStyle name="Normal 5 4 2 9 4 2" xfId="47119"/>
    <cellStyle name="Normal 5 4 2 9 4 2 2" xfId="47120"/>
    <cellStyle name="Normal 5 4 2 9 4 3" xfId="47121"/>
    <cellStyle name="Normal 5 4 2 9 5" xfId="47122"/>
    <cellStyle name="Normal 5 4 2_T-straight with PEDs adjustor" xfId="47123"/>
    <cellStyle name="Normal 5 4 3" xfId="47124"/>
    <cellStyle name="Normal 5 4 3 10" xfId="47125"/>
    <cellStyle name="Normal 5 4 3 11" xfId="47126"/>
    <cellStyle name="Normal 5 4 3 2" xfId="47127"/>
    <cellStyle name="Normal 5 4 3 2 10" xfId="47128"/>
    <cellStyle name="Normal 5 4 3 2 2" xfId="47129"/>
    <cellStyle name="Normal 5 4 3 2 2 2" xfId="47130"/>
    <cellStyle name="Normal 5 4 3 2 2 2 2" xfId="47131"/>
    <cellStyle name="Normal 5 4 3 2 2 2 2 2" xfId="47132"/>
    <cellStyle name="Normal 5 4 3 2 2 2 2 2 2" xfId="47133"/>
    <cellStyle name="Normal 5 4 3 2 2 2 2 3" xfId="47134"/>
    <cellStyle name="Normal 5 4 3 2 2 2 2 3 2" xfId="47135"/>
    <cellStyle name="Normal 5 4 3 2 2 2 2 3 2 2" xfId="47136"/>
    <cellStyle name="Normal 5 4 3 2 2 2 2 3 3" xfId="47137"/>
    <cellStyle name="Normal 5 4 3 2 2 2 2 4" xfId="47138"/>
    <cellStyle name="Normal 5 4 3 2 2 2 3" xfId="47139"/>
    <cellStyle name="Normal 5 4 3 2 2 2 3 2" xfId="47140"/>
    <cellStyle name="Normal 5 4 3 2 2 2 4" xfId="47141"/>
    <cellStyle name="Normal 5 4 3 2 2 2 4 2" xfId="47142"/>
    <cellStyle name="Normal 5 4 3 2 2 2 4 2 2" xfId="47143"/>
    <cellStyle name="Normal 5 4 3 2 2 2 4 3" xfId="47144"/>
    <cellStyle name="Normal 5 4 3 2 2 2 5" xfId="47145"/>
    <cellStyle name="Normal 5 4 3 2 2 3" xfId="47146"/>
    <cellStyle name="Normal 5 4 3 2 2 3 2" xfId="47147"/>
    <cellStyle name="Normal 5 4 3 2 2 3 2 2" xfId="47148"/>
    <cellStyle name="Normal 5 4 3 2 2 3 3" xfId="47149"/>
    <cellStyle name="Normal 5 4 3 2 2 3 3 2" xfId="47150"/>
    <cellStyle name="Normal 5 4 3 2 2 3 3 2 2" xfId="47151"/>
    <cellStyle name="Normal 5 4 3 2 2 3 3 3" xfId="47152"/>
    <cellStyle name="Normal 5 4 3 2 2 3 4" xfId="47153"/>
    <cellStyle name="Normal 5 4 3 2 2 4" xfId="47154"/>
    <cellStyle name="Normal 5 4 3 2 2 4 2" xfId="47155"/>
    <cellStyle name="Normal 5 4 3 2 2 4 2 2" xfId="47156"/>
    <cellStyle name="Normal 5 4 3 2 2 4 3" xfId="47157"/>
    <cellStyle name="Normal 5 4 3 2 2 4 3 2" xfId="47158"/>
    <cellStyle name="Normal 5 4 3 2 2 4 3 2 2" xfId="47159"/>
    <cellStyle name="Normal 5 4 3 2 2 4 3 3" xfId="47160"/>
    <cellStyle name="Normal 5 4 3 2 2 4 4" xfId="47161"/>
    <cellStyle name="Normal 5 4 3 2 2 5" xfId="47162"/>
    <cellStyle name="Normal 5 4 3 2 2 5 2" xfId="47163"/>
    <cellStyle name="Normal 5 4 3 2 2 6" xfId="47164"/>
    <cellStyle name="Normal 5 4 3 2 2 6 2" xfId="47165"/>
    <cellStyle name="Normal 5 4 3 2 2 6 2 2" xfId="47166"/>
    <cellStyle name="Normal 5 4 3 2 2 6 3" xfId="47167"/>
    <cellStyle name="Normal 5 4 3 2 2 7" xfId="47168"/>
    <cellStyle name="Normal 5 4 3 2 2 7 2" xfId="47169"/>
    <cellStyle name="Normal 5 4 3 2 2 8" xfId="47170"/>
    <cellStyle name="Normal 5 4 3 2 2 9" xfId="47171"/>
    <cellStyle name="Normal 5 4 3 2 3" xfId="47172"/>
    <cellStyle name="Normal 5 4 3 2 3 2" xfId="47173"/>
    <cellStyle name="Normal 5 4 3 2 3 2 2" xfId="47174"/>
    <cellStyle name="Normal 5 4 3 2 3 2 2 2" xfId="47175"/>
    <cellStyle name="Normal 5 4 3 2 3 2 3" xfId="47176"/>
    <cellStyle name="Normal 5 4 3 2 3 2 3 2" xfId="47177"/>
    <cellStyle name="Normal 5 4 3 2 3 2 3 2 2" xfId="47178"/>
    <cellStyle name="Normal 5 4 3 2 3 2 3 3" xfId="47179"/>
    <cellStyle name="Normal 5 4 3 2 3 2 4" xfId="47180"/>
    <cellStyle name="Normal 5 4 3 2 3 3" xfId="47181"/>
    <cellStyle name="Normal 5 4 3 2 3 3 2" xfId="47182"/>
    <cellStyle name="Normal 5 4 3 2 3 4" xfId="47183"/>
    <cellStyle name="Normal 5 4 3 2 3 4 2" xfId="47184"/>
    <cellStyle name="Normal 5 4 3 2 3 4 2 2" xfId="47185"/>
    <cellStyle name="Normal 5 4 3 2 3 4 3" xfId="47186"/>
    <cellStyle name="Normal 5 4 3 2 3 5" xfId="47187"/>
    <cellStyle name="Normal 5 4 3 2 4" xfId="47188"/>
    <cellStyle name="Normal 5 4 3 2 4 2" xfId="47189"/>
    <cellStyle name="Normal 5 4 3 2 4 2 2" xfId="47190"/>
    <cellStyle name="Normal 5 4 3 2 4 3" xfId="47191"/>
    <cellStyle name="Normal 5 4 3 2 4 3 2" xfId="47192"/>
    <cellStyle name="Normal 5 4 3 2 4 3 2 2" xfId="47193"/>
    <cellStyle name="Normal 5 4 3 2 4 3 3" xfId="47194"/>
    <cellStyle name="Normal 5 4 3 2 4 4" xfId="47195"/>
    <cellStyle name="Normal 5 4 3 2 5" xfId="47196"/>
    <cellStyle name="Normal 5 4 3 2 5 2" xfId="47197"/>
    <cellStyle name="Normal 5 4 3 2 5 2 2" xfId="47198"/>
    <cellStyle name="Normal 5 4 3 2 5 3" xfId="47199"/>
    <cellStyle name="Normal 5 4 3 2 5 3 2" xfId="47200"/>
    <cellStyle name="Normal 5 4 3 2 5 3 2 2" xfId="47201"/>
    <cellStyle name="Normal 5 4 3 2 5 3 3" xfId="47202"/>
    <cellStyle name="Normal 5 4 3 2 5 4" xfId="47203"/>
    <cellStyle name="Normal 5 4 3 2 6" xfId="47204"/>
    <cellStyle name="Normal 5 4 3 2 6 2" xfId="47205"/>
    <cellStyle name="Normal 5 4 3 2 7" xfId="47206"/>
    <cellStyle name="Normal 5 4 3 2 7 2" xfId="47207"/>
    <cellStyle name="Normal 5 4 3 2 7 2 2" xfId="47208"/>
    <cellStyle name="Normal 5 4 3 2 7 3" xfId="47209"/>
    <cellStyle name="Normal 5 4 3 2 8" xfId="47210"/>
    <cellStyle name="Normal 5 4 3 2 8 2" xfId="47211"/>
    <cellStyle name="Normal 5 4 3 2 9" xfId="47212"/>
    <cellStyle name="Normal 5 4 3 3" xfId="47213"/>
    <cellStyle name="Normal 5 4 3 3 2" xfId="47214"/>
    <cellStyle name="Normal 5 4 3 3 2 2" xfId="47215"/>
    <cellStyle name="Normal 5 4 3 3 2 2 2" xfId="47216"/>
    <cellStyle name="Normal 5 4 3 3 2 2 2 2" xfId="47217"/>
    <cellStyle name="Normal 5 4 3 3 2 2 3" xfId="47218"/>
    <cellStyle name="Normal 5 4 3 3 2 2 3 2" xfId="47219"/>
    <cellStyle name="Normal 5 4 3 3 2 2 3 2 2" xfId="47220"/>
    <cellStyle name="Normal 5 4 3 3 2 2 3 3" xfId="47221"/>
    <cellStyle name="Normal 5 4 3 3 2 2 4" xfId="47222"/>
    <cellStyle name="Normal 5 4 3 3 2 3" xfId="47223"/>
    <cellStyle name="Normal 5 4 3 3 2 3 2" xfId="47224"/>
    <cellStyle name="Normal 5 4 3 3 2 4" xfId="47225"/>
    <cellStyle name="Normal 5 4 3 3 2 4 2" xfId="47226"/>
    <cellStyle name="Normal 5 4 3 3 2 4 2 2" xfId="47227"/>
    <cellStyle name="Normal 5 4 3 3 2 4 3" xfId="47228"/>
    <cellStyle name="Normal 5 4 3 3 2 5" xfId="47229"/>
    <cellStyle name="Normal 5 4 3 3 2 6" xfId="47230"/>
    <cellStyle name="Normal 5 4 3 3 3" xfId="47231"/>
    <cellStyle name="Normal 5 4 3 3 3 2" xfId="47232"/>
    <cellStyle name="Normal 5 4 3 3 3 2 2" xfId="47233"/>
    <cellStyle name="Normal 5 4 3 3 3 3" xfId="47234"/>
    <cellStyle name="Normal 5 4 3 3 3 3 2" xfId="47235"/>
    <cellStyle name="Normal 5 4 3 3 3 3 2 2" xfId="47236"/>
    <cellStyle name="Normal 5 4 3 3 3 3 3" xfId="47237"/>
    <cellStyle name="Normal 5 4 3 3 3 4" xfId="47238"/>
    <cellStyle name="Normal 5 4 3 3 4" xfId="47239"/>
    <cellStyle name="Normal 5 4 3 3 4 2" xfId="47240"/>
    <cellStyle name="Normal 5 4 3 3 4 2 2" xfId="47241"/>
    <cellStyle name="Normal 5 4 3 3 4 3" xfId="47242"/>
    <cellStyle name="Normal 5 4 3 3 4 3 2" xfId="47243"/>
    <cellStyle name="Normal 5 4 3 3 4 3 2 2" xfId="47244"/>
    <cellStyle name="Normal 5 4 3 3 4 3 3" xfId="47245"/>
    <cellStyle name="Normal 5 4 3 3 4 4" xfId="47246"/>
    <cellStyle name="Normal 5 4 3 3 5" xfId="47247"/>
    <cellStyle name="Normal 5 4 3 3 5 2" xfId="47248"/>
    <cellStyle name="Normal 5 4 3 3 6" xfId="47249"/>
    <cellStyle name="Normal 5 4 3 3 6 2" xfId="47250"/>
    <cellStyle name="Normal 5 4 3 3 6 2 2" xfId="47251"/>
    <cellStyle name="Normal 5 4 3 3 6 3" xfId="47252"/>
    <cellStyle name="Normal 5 4 3 3 7" xfId="47253"/>
    <cellStyle name="Normal 5 4 3 3 7 2" xfId="47254"/>
    <cellStyle name="Normal 5 4 3 3 8" xfId="47255"/>
    <cellStyle name="Normal 5 4 3 3 9" xfId="47256"/>
    <cellStyle name="Normal 5 4 3 4" xfId="47257"/>
    <cellStyle name="Normal 5 4 3 4 2" xfId="47258"/>
    <cellStyle name="Normal 5 4 3 4 2 2" xfId="47259"/>
    <cellStyle name="Normal 5 4 3 4 2 2 2" xfId="47260"/>
    <cellStyle name="Normal 5 4 3 4 2 3" xfId="47261"/>
    <cellStyle name="Normal 5 4 3 4 2 3 2" xfId="47262"/>
    <cellStyle name="Normal 5 4 3 4 2 3 2 2" xfId="47263"/>
    <cellStyle name="Normal 5 4 3 4 2 3 3" xfId="47264"/>
    <cellStyle name="Normal 5 4 3 4 2 4" xfId="47265"/>
    <cellStyle name="Normal 5 4 3 4 3" xfId="47266"/>
    <cellStyle name="Normal 5 4 3 4 3 2" xfId="47267"/>
    <cellStyle name="Normal 5 4 3 4 4" xfId="47268"/>
    <cellStyle name="Normal 5 4 3 4 4 2" xfId="47269"/>
    <cellStyle name="Normal 5 4 3 4 4 2 2" xfId="47270"/>
    <cellStyle name="Normal 5 4 3 4 4 3" xfId="47271"/>
    <cellStyle name="Normal 5 4 3 4 5" xfId="47272"/>
    <cellStyle name="Normal 5 4 3 4 6" xfId="47273"/>
    <cellStyle name="Normal 5 4 3 5" xfId="47274"/>
    <cellStyle name="Normal 5 4 3 5 2" xfId="47275"/>
    <cellStyle name="Normal 5 4 3 5 2 2" xfId="47276"/>
    <cellStyle name="Normal 5 4 3 5 3" xfId="47277"/>
    <cellStyle name="Normal 5 4 3 5 3 2" xfId="47278"/>
    <cellStyle name="Normal 5 4 3 5 3 2 2" xfId="47279"/>
    <cellStyle name="Normal 5 4 3 5 3 3" xfId="47280"/>
    <cellStyle name="Normal 5 4 3 5 4" xfId="47281"/>
    <cellStyle name="Normal 5 4 3 6" xfId="47282"/>
    <cellStyle name="Normal 5 4 3 6 2" xfId="47283"/>
    <cellStyle name="Normal 5 4 3 6 2 2" xfId="47284"/>
    <cellStyle name="Normal 5 4 3 6 3" xfId="47285"/>
    <cellStyle name="Normal 5 4 3 6 3 2" xfId="47286"/>
    <cellStyle name="Normal 5 4 3 6 3 2 2" xfId="47287"/>
    <cellStyle name="Normal 5 4 3 6 3 3" xfId="47288"/>
    <cellStyle name="Normal 5 4 3 6 4" xfId="47289"/>
    <cellStyle name="Normal 5 4 3 7" xfId="47290"/>
    <cellStyle name="Normal 5 4 3 7 2" xfId="47291"/>
    <cellStyle name="Normal 5 4 3 8" xfId="47292"/>
    <cellStyle name="Normal 5 4 3 8 2" xfId="47293"/>
    <cellStyle name="Normal 5 4 3 8 2 2" xfId="47294"/>
    <cellStyle name="Normal 5 4 3 8 3" xfId="47295"/>
    <cellStyle name="Normal 5 4 3 9" xfId="47296"/>
    <cellStyle name="Normal 5 4 3 9 2" xfId="47297"/>
    <cellStyle name="Normal 5 4 3_T-straight with PEDs adjustor" xfId="47298"/>
    <cellStyle name="Normal 5 4 4" xfId="47299"/>
    <cellStyle name="Normal 5 4 4 10" xfId="47300"/>
    <cellStyle name="Normal 5 4 4 11" xfId="47301"/>
    <cellStyle name="Normal 5 4 4 2" xfId="47302"/>
    <cellStyle name="Normal 5 4 4 2 10" xfId="47303"/>
    <cellStyle name="Normal 5 4 4 2 2" xfId="47304"/>
    <cellStyle name="Normal 5 4 4 2 2 2" xfId="47305"/>
    <cellStyle name="Normal 5 4 4 2 2 2 2" xfId="47306"/>
    <cellStyle name="Normal 5 4 4 2 2 2 2 2" xfId="47307"/>
    <cellStyle name="Normal 5 4 4 2 2 2 2 2 2" xfId="47308"/>
    <cellStyle name="Normal 5 4 4 2 2 2 2 3" xfId="47309"/>
    <cellStyle name="Normal 5 4 4 2 2 2 2 3 2" xfId="47310"/>
    <cellStyle name="Normal 5 4 4 2 2 2 2 3 2 2" xfId="47311"/>
    <cellStyle name="Normal 5 4 4 2 2 2 2 3 3" xfId="47312"/>
    <cellStyle name="Normal 5 4 4 2 2 2 2 4" xfId="47313"/>
    <cellStyle name="Normal 5 4 4 2 2 2 3" xfId="47314"/>
    <cellStyle name="Normal 5 4 4 2 2 2 3 2" xfId="47315"/>
    <cellStyle name="Normal 5 4 4 2 2 2 4" xfId="47316"/>
    <cellStyle name="Normal 5 4 4 2 2 2 4 2" xfId="47317"/>
    <cellStyle name="Normal 5 4 4 2 2 2 4 2 2" xfId="47318"/>
    <cellStyle name="Normal 5 4 4 2 2 2 4 3" xfId="47319"/>
    <cellStyle name="Normal 5 4 4 2 2 2 5" xfId="47320"/>
    <cellStyle name="Normal 5 4 4 2 2 3" xfId="47321"/>
    <cellStyle name="Normal 5 4 4 2 2 3 2" xfId="47322"/>
    <cellStyle name="Normal 5 4 4 2 2 3 2 2" xfId="47323"/>
    <cellStyle name="Normal 5 4 4 2 2 3 3" xfId="47324"/>
    <cellStyle name="Normal 5 4 4 2 2 3 3 2" xfId="47325"/>
    <cellStyle name="Normal 5 4 4 2 2 3 3 2 2" xfId="47326"/>
    <cellStyle name="Normal 5 4 4 2 2 3 3 3" xfId="47327"/>
    <cellStyle name="Normal 5 4 4 2 2 3 4" xfId="47328"/>
    <cellStyle name="Normal 5 4 4 2 2 4" xfId="47329"/>
    <cellStyle name="Normal 5 4 4 2 2 4 2" xfId="47330"/>
    <cellStyle name="Normal 5 4 4 2 2 4 2 2" xfId="47331"/>
    <cellStyle name="Normal 5 4 4 2 2 4 3" xfId="47332"/>
    <cellStyle name="Normal 5 4 4 2 2 4 3 2" xfId="47333"/>
    <cellStyle name="Normal 5 4 4 2 2 4 3 2 2" xfId="47334"/>
    <cellStyle name="Normal 5 4 4 2 2 4 3 3" xfId="47335"/>
    <cellStyle name="Normal 5 4 4 2 2 4 4" xfId="47336"/>
    <cellStyle name="Normal 5 4 4 2 2 5" xfId="47337"/>
    <cellStyle name="Normal 5 4 4 2 2 5 2" xfId="47338"/>
    <cellStyle name="Normal 5 4 4 2 2 6" xfId="47339"/>
    <cellStyle name="Normal 5 4 4 2 2 6 2" xfId="47340"/>
    <cellStyle name="Normal 5 4 4 2 2 6 2 2" xfId="47341"/>
    <cellStyle name="Normal 5 4 4 2 2 6 3" xfId="47342"/>
    <cellStyle name="Normal 5 4 4 2 2 7" xfId="47343"/>
    <cellStyle name="Normal 5 4 4 2 2 7 2" xfId="47344"/>
    <cellStyle name="Normal 5 4 4 2 2 8" xfId="47345"/>
    <cellStyle name="Normal 5 4 4 2 3" xfId="47346"/>
    <cellStyle name="Normal 5 4 4 2 3 2" xfId="47347"/>
    <cellStyle name="Normal 5 4 4 2 3 2 2" xfId="47348"/>
    <cellStyle name="Normal 5 4 4 2 3 2 2 2" xfId="47349"/>
    <cellStyle name="Normal 5 4 4 2 3 2 3" xfId="47350"/>
    <cellStyle name="Normal 5 4 4 2 3 2 3 2" xfId="47351"/>
    <cellStyle name="Normal 5 4 4 2 3 2 3 2 2" xfId="47352"/>
    <cellStyle name="Normal 5 4 4 2 3 2 3 3" xfId="47353"/>
    <cellStyle name="Normal 5 4 4 2 3 2 4" xfId="47354"/>
    <cellStyle name="Normal 5 4 4 2 3 3" xfId="47355"/>
    <cellStyle name="Normal 5 4 4 2 3 3 2" xfId="47356"/>
    <cellStyle name="Normal 5 4 4 2 3 4" xfId="47357"/>
    <cellStyle name="Normal 5 4 4 2 3 4 2" xfId="47358"/>
    <cellStyle name="Normal 5 4 4 2 3 4 2 2" xfId="47359"/>
    <cellStyle name="Normal 5 4 4 2 3 4 3" xfId="47360"/>
    <cellStyle name="Normal 5 4 4 2 3 5" xfId="47361"/>
    <cellStyle name="Normal 5 4 4 2 4" xfId="47362"/>
    <cellStyle name="Normal 5 4 4 2 4 2" xfId="47363"/>
    <cellStyle name="Normal 5 4 4 2 4 2 2" xfId="47364"/>
    <cellStyle name="Normal 5 4 4 2 4 3" xfId="47365"/>
    <cellStyle name="Normal 5 4 4 2 4 3 2" xfId="47366"/>
    <cellStyle name="Normal 5 4 4 2 4 3 2 2" xfId="47367"/>
    <cellStyle name="Normal 5 4 4 2 4 3 3" xfId="47368"/>
    <cellStyle name="Normal 5 4 4 2 4 4" xfId="47369"/>
    <cellStyle name="Normal 5 4 4 2 5" xfId="47370"/>
    <cellStyle name="Normal 5 4 4 2 5 2" xfId="47371"/>
    <cellStyle name="Normal 5 4 4 2 5 2 2" xfId="47372"/>
    <cellStyle name="Normal 5 4 4 2 5 3" xfId="47373"/>
    <cellStyle name="Normal 5 4 4 2 5 3 2" xfId="47374"/>
    <cellStyle name="Normal 5 4 4 2 5 3 2 2" xfId="47375"/>
    <cellStyle name="Normal 5 4 4 2 5 3 3" xfId="47376"/>
    <cellStyle name="Normal 5 4 4 2 5 4" xfId="47377"/>
    <cellStyle name="Normal 5 4 4 2 6" xfId="47378"/>
    <cellStyle name="Normal 5 4 4 2 6 2" xfId="47379"/>
    <cellStyle name="Normal 5 4 4 2 7" xfId="47380"/>
    <cellStyle name="Normal 5 4 4 2 7 2" xfId="47381"/>
    <cellStyle name="Normal 5 4 4 2 7 2 2" xfId="47382"/>
    <cellStyle name="Normal 5 4 4 2 7 3" xfId="47383"/>
    <cellStyle name="Normal 5 4 4 2 8" xfId="47384"/>
    <cellStyle name="Normal 5 4 4 2 8 2" xfId="47385"/>
    <cellStyle name="Normal 5 4 4 2 9" xfId="47386"/>
    <cellStyle name="Normal 5 4 4 3" xfId="47387"/>
    <cellStyle name="Normal 5 4 4 3 2" xfId="47388"/>
    <cellStyle name="Normal 5 4 4 3 2 2" xfId="47389"/>
    <cellStyle name="Normal 5 4 4 3 2 2 2" xfId="47390"/>
    <cellStyle name="Normal 5 4 4 3 2 2 2 2" xfId="47391"/>
    <cellStyle name="Normal 5 4 4 3 2 2 3" xfId="47392"/>
    <cellStyle name="Normal 5 4 4 3 2 2 3 2" xfId="47393"/>
    <cellStyle name="Normal 5 4 4 3 2 2 3 2 2" xfId="47394"/>
    <cellStyle name="Normal 5 4 4 3 2 2 3 3" xfId="47395"/>
    <cellStyle name="Normal 5 4 4 3 2 2 4" xfId="47396"/>
    <cellStyle name="Normal 5 4 4 3 2 3" xfId="47397"/>
    <cellStyle name="Normal 5 4 4 3 2 3 2" xfId="47398"/>
    <cellStyle name="Normal 5 4 4 3 2 4" xfId="47399"/>
    <cellStyle name="Normal 5 4 4 3 2 4 2" xfId="47400"/>
    <cellStyle name="Normal 5 4 4 3 2 4 2 2" xfId="47401"/>
    <cellStyle name="Normal 5 4 4 3 2 4 3" xfId="47402"/>
    <cellStyle name="Normal 5 4 4 3 2 5" xfId="47403"/>
    <cellStyle name="Normal 5 4 4 3 3" xfId="47404"/>
    <cellStyle name="Normal 5 4 4 3 3 2" xfId="47405"/>
    <cellStyle name="Normal 5 4 4 3 3 2 2" xfId="47406"/>
    <cellStyle name="Normal 5 4 4 3 3 3" xfId="47407"/>
    <cellStyle name="Normal 5 4 4 3 3 3 2" xfId="47408"/>
    <cellStyle name="Normal 5 4 4 3 3 3 2 2" xfId="47409"/>
    <cellStyle name="Normal 5 4 4 3 3 3 3" xfId="47410"/>
    <cellStyle name="Normal 5 4 4 3 3 4" xfId="47411"/>
    <cellStyle name="Normal 5 4 4 3 4" xfId="47412"/>
    <cellStyle name="Normal 5 4 4 3 4 2" xfId="47413"/>
    <cellStyle name="Normal 5 4 4 3 4 2 2" xfId="47414"/>
    <cellStyle name="Normal 5 4 4 3 4 3" xfId="47415"/>
    <cellStyle name="Normal 5 4 4 3 4 3 2" xfId="47416"/>
    <cellStyle name="Normal 5 4 4 3 4 3 2 2" xfId="47417"/>
    <cellStyle name="Normal 5 4 4 3 4 3 3" xfId="47418"/>
    <cellStyle name="Normal 5 4 4 3 4 4" xfId="47419"/>
    <cellStyle name="Normal 5 4 4 3 5" xfId="47420"/>
    <cellStyle name="Normal 5 4 4 3 5 2" xfId="47421"/>
    <cellStyle name="Normal 5 4 4 3 6" xfId="47422"/>
    <cellStyle name="Normal 5 4 4 3 6 2" xfId="47423"/>
    <cellStyle name="Normal 5 4 4 3 6 2 2" xfId="47424"/>
    <cellStyle name="Normal 5 4 4 3 6 3" xfId="47425"/>
    <cellStyle name="Normal 5 4 4 3 7" xfId="47426"/>
    <cellStyle name="Normal 5 4 4 3 7 2" xfId="47427"/>
    <cellStyle name="Normal 5 4 4 3 8" xfId="47428"/>
    <cellStyle name="Normal 5 4 4 4" xfId="47429"/>
    <cellStyle name="Normal 5 4 4 4 2" xfId="47430"/>
    <cellStyle name="Normal 5 4 4 4 2 2" xfId="47431"/>
    <cellStyle name="Normal 5 4 4 4 2 2 2" xfId="47432"/>
    <cellStyle name="Normal 5 4 4 4 2 3" xfId="47433"/>
    <cellStyle name="Normal 5 4 4 4 2 3 2" xfId="47434"/>
    <cellStyle name="Normal 5 4 4 4 2 3 2 2" xfId="47435"/>
    <cellStyle name="Normal 5 4 4 4 2 3 3" xfId="47436"/>
    <cellStyle name="Normal 5 4 4 4 2 4" xfId="47437"/>
    <cellStyle name="Normal 5 4 4 4 3" xfId="47438"/>
    <cellStyle name="Normal 5 4 4 4 3 2" xfId="47439"/>
    <cellStyle name="Normal 5 4 4 4 4" xfId="47440"/>
    <cellStyle name="Normal 5 4 4 4 4 2" xfId="47441"/>
    <cellStyle name="Normal 5 4 4 4 4 2 2" xfId="47442"/>
    <cellStyle name="Normal 5 4 4 4 4 3" xfId="47443"/>
    <cellStyle name="Normal 5 4 4 4 5" xfId="47444"/>
    <cellStyle name="Normal 5 4 4 5" xfId="47445"/>
    <cellStyle name="Normal 5 4 4 5 2" xfId="47446"/>
    <cellStyle name="Normal 5 4 4 5 2 2" xfId="47447"/>
    <cellStyle name="Normal 5 4 4 5 3" xfId="47448"/>
    <cellStyle name="Normal 5 4 4 5 3 2" xfId="47449"/>
    <cellStyle name="Normal 5 4 4 5 3 2 2" xfId="47450"/>
    <cellStyle name="Normal 5 4 4 5 3 3" xfId="47451"/>
    <cellStyle name="Normal 5 4 4 5 4" xfId="47452"/>
    <cellStyle name="Normal 5 4 4 6" xfId="47453"/>
    <cellStyle name="Normal 5 4 4 6 2" xfId="47454"/>
    <cellStyle name="Normal 5 4 4 6 2 2" xfId="47455"/>
    <cellStyle name="Normal 5 4 4 6 3" xfId="47456"/>
    <cellStyle name="Normal 5 4 4 6 3 2" xfId="47457"/>
    <cellStyle name="Normal 5 4 4 6 3 2 2" xfId="47458"/>
    <cellStyle name="Normal 5 4 4 6 3 3" xfId="47459"/>
    <cellStyle name="Normal 5 4 4 6 4" xfId="47460"/>
    <cellStyle name="Normal 5 4 4 7" xfId="47461"/>
    <cellStyle name="Normal 5 4 4 7 2" xfId="47462"/>
    <cellStyle name="Normal 5 4 4 8" xfId="47463"/>
    <cellStyle name="Normal 5 4 4 8 2" xfId="47464"/>
    <cellStyle name="Normal 5 4 4 8 2 2" xfId="47465"/>
    <cellStyle name="Normal 5 4 4 8 3" xfId="47466"/>
    <cellStyle name="Normal 5 4 4 9" xfId="47467"/>
    <cellStyle name="Normal 5 4 4 9 2" xfId="47468"/>
    <cellStyle name="Normal 5 4 5" xfId="47469"/>
    <cellStyle name="Normal 5 4 5 10" xfId="47470"/>
    <cellStyle name="Normal 5 4 5 11" xfId="47471"/>
    <cellStyle name="Normal 5 4 5 2" xfId="47472"/>
    <cellStyle name="Normal 5 4 5 2 10" xfId="47473"/>
    <cellStyle name="Normal 5 4 5 2 2" xfId="47474"/>
    <cellStyle name="Normal 5 4 5 2 2 2" xfId="47475"/>
    <cellStyle name="Normal 5 4 5 2 2 2 2" xfId="47476"/>
    <cellStyle name="Normal 5 4 5 2 2 2 2 2" xfId="47477"/>
    <cellStyle name="Normal 5 4 5 2 2 2 2 2 2" xfId="47478"/>
    <cellStyle name="Normal 5 4 5 2 2 2 2 3" xfId="47479"/>
    <cellStyle name="Normal 5 4 5 2 2 2 2 3 2" xfId="47480"/>
    <cellStyle name="Normal 5 4 5 2 2 2 2 3 2 2" xfId="47481"/>
    <cellStyle name="Normal 5 4 5 2 2 2 2 3 3" xfId="47482"/>
    <cellStyle name="Normal 5 4 5 2 2 2 2 4" xfId="47483"/>
    <cellStyle name="Normal 5 4 5 2 2 2 3" xfId="47484"/>
    <cellStyle name="Normal 5 4 5 2 2 2 3 2" xfId="47485"/>
    <cellStyle name="Normal 5 4 5 2 2 2 4" xfId="47486"/>
    <cellStyle name="Normal 5 4 5 2 2 2 4 2" xfId="47487"/>
    <cellStyle name="Normal 5 4 5 2 2 2 4 2 2" xfId="47488"/>
    <cellStyle name="Normal 5 4 5 2 2 2 4 3" xfId="47489"/>
    <cellStyle name="Normal 5 4 5 2 2 2 5" xfId="47490"/>
    <cellStyle name="Normal 5 4 5 2 2 3" xfId="47491"/>
    <cellStyle name="Normal 5 4 5 2 2 3 2" xfId="47492"/>
    <cellStyle name="Normal 5 4 5 2 2 3 2 2" xfId="47493"/>
    <cellStyle name="Normal 5 4 5 2 2 3 3" xfId="47494"/>
    <cellStyle name="Normal 5 4 5 2 2 3 3 2" xfId="47495"/>
    <cellStyle name="Normal 5 4 5 2 2 3 3 2 2" xfId="47496"/>
    <cellStyle name="Normal 5 4 5 2 2 3 3 3" xfId="47497"/>
    <cellStyle name="Normal 5 4 5 2 2 3 4" xfId="47498"/>
    <cellStyle name="Normal 5 4 5 2 2 4" xfId="47499"/>
    <cellStyle name="Normal 5 4 5 2 2 4 2" xfId="47500"/>
    <cellStyle name="Normal 5 4 5 2 2 4 2 2" xfId="47501"/>
    <cellStyle name="Normal 5 4 5 2 2 4 3" xfId="47502"/>
    <cellStyle name="Normal 5 4 5 2 2 4 3 2" xfId="47503"/>
    <cellStyle name="Normal 5 4 5 2 2 4 3 2 2" xfId="47504"/>
    <cellStyle name="Normal 5 4 5 2 2 4 3 3" xfId="47505"/>
    <cellStyle name="Normal 5 4 5 2 2 4 4" xfId="47506"/>
    <cellStyle name="Normal 5 4 5 2 2 5" xfId="47507"/>
    <cellStyle name="Normal 5 4 5 2 2 5 2" xfId="47508"/>
    <cellStyle name="Normal 5 4 5 2 2 6" xfId="47509"/>
    <cellStyle name="Normal 5 4 5 2 2 6 2" xfId="47510"/>
    <cellStyle name="Normal 5 4 5 2 2 6 2 2" xfId="47511"/>
    <cellStyle name="Normal 5 4 5 2 2 6 3" xfId="47512"/>
    <cellStyle name="Normal 5 4 5 2 2 7" xfId="47513"/>
    <cellStyle name="Normal 5 4 5 2 2 7 2" xfId="47514"/>
    <cellStyle name="Normal 5 4 5 2 2 8" xfId="47515"/>
    <cellStyle name="Normal 5 4 5 2 3" xfId="47516"/>
    <cellStyle name="Normal 5 4 5 2 3 2" xfId="47517"/>
    <cellStyle name="Normal 5 4 5 2 3 2 2" xfId="47518"/>
    <cellStyle name="Normal 5 4 5 2 3 2 2 2" xfId="47519"/>
    <cellStyle name="Normal 5 4 5 2 3 2 3" xfId="47520"/>
    <cellStyle name="Normal 5 4 5 2 3 2 3 2" xfId="47521"/>
    <cellStyle name="Normal 5 4 5 2 3 2 3 2 2" xfId="47522"/>
    <cellStyle name="Normal 5 4 5 2 3 2 3 3" xfId="47523"/>
    <cellStyle name="Normal 5 4 5 2 3 2 4" xfId="47524"/>
    <cellStyle name="Normal 5 4 5 2 3 3" xfId="47525"/>
    <cellStyle name="Normal 5 4 5 2 3 3 2" xfId="47526"/>
    <cellStyle name="Normal 5 4 5 2 3 4" xfId="47527"/>
    <cellStyle name="Normal 5 4 5 2 3 4 2" xfId="47528"/>
    <cellStyle name="Normal 5 4 5 2 3 4 2 2" xfId="47529"/>
    <cellStyle name="Normal 5 4 5 2 3 4 3" xfId="47530"/>
    <cellStyle name="Normal 5 4 5 2 3 5" xfId="47531"/>
    <cellStyle name="Normal 5 4 5 2 4" xfId="47532"/>
    <cellStyle name="Normal 5 4 5 2 4 2" xfId="47533"/>
    <cellStyle name="Normal 5 4 5 2 4 2 2" xfId="47534"/>
    <cellStyle name="Normal 5 4 5 2 4 3" xfId="47535"/>
    <cellStyle name="Normal 5 4 5 2 4 3 2" xfId="47536"/>
    <cellStyle name="Normal 5 4 5 2 4 3 2 2" xfId="47537"/>
    <cellStyle name="Normal 5 4 5 2 4 3 3" xfId="47538"/>
    <cellStyle name="Normal 5 4 5 2 4 4" xfId="47539"/>
    <cellStyle name="Normal 5 4 5 2 5" xfId="47540"/>
    <cellStyle name="Normal 5 4 5 2 5 2" xfId="47541"/>
    <cellStyle name="Normal 5 4 5 2 5 2 2" xfId="47542"/>
    <cellStyle name="Normal 5 4 5 2 5 3" xfId="47543"/>
    <cellStyle name="Normal 5 4 5 2 5 3 2" xfId="47544"/>
    <cellStyle name="Normal 5 4 5 2 5 3 2 2" xfId="47545"/>
    <cellStyle name="Normal 5 4 5 2 5 3 3" xfId="47546"/>
    <cellStyle name="Normal 5 4 5 2 5 4" xfId="47547"/>
    <cellStyle name="Normal 5 4 5 2 6" xfId="47548"/>
    <cellStyle name="Normal 5 4 5 2 6 2" xfId="47549"/>
    <cellStyle name="Normal 5 4 5 2 7" xfId="47550"/>
    <cellStyle name="Normal 5 4 5 2 7 2" xfId="47551"/>
    <cellStyle name="Normal 5 4 5 2 7 2 2" xfId="47552"/>
    <cellStyle name="Normal 5 4 5 2 7 3" xfId="47553"/>
    <cellStyle name="Normal 5 4 5 2 8" xfId="47554"/>
    <cellStyle name="Normal 5 4 5 2 8 2" xfId="47555"/>
    <cellStyle name="Normal 5 4 5 2 9" xfId="47556"/>
    <cellStyle name="Normal 5 4 5 3" xfId="47557"/>
    <cellStyle name="Normal 5 4 5 3 2" xfId="47558"/>
    <cellStyle name="Normal 5 4 5 3 2 2" xfId="47559"/>
    <cellStyle name="Normal 5 4 5 3 2 2 2" xfId="47560"/>
    <cellStyle name="Normal 5 4 5 3 2 2 2 2" xfId="47561"/>
    <cellStyle name="Normal 5 4 5 3 2 2 3" xfId="47562"/>
    <cellStyle name="Normal 5 4 5 3 2 2 3 2" xfId="47563"/>
    <cellStyle name="Normal 5 4 5 3 2 2 3 2 2" xfId="47564"/>
    <cellStyle name="Normal 5 4 5 3 2 2 3 3" xfId="47565"/>
    <cellStyle name="Normal 5 4 5 3 2 2 4" xfId="47566"/>
    <cellStyle name="Normal 5 4 5 3 2 3" xfId="47567"/>
    <cellStyle name="Normal 5 4 5 3 2 3 2" xfId="47568"/>
    <cellStyle name="Normal 5 4 5 3 2 4" xfId="47569"/>
    <cellStyle name="Normal 5 4 5 3 2 4 2" xfId="47570"/>
    <cellStyle name="Normal 5 4 5 3 2 4 2 2" xfId="47571"/>
    <cellStyle name="Normal 5 4 5 3 2 4 3" xfId="47572"/>
    <cellStyle name="Normal 5 4 5 3 2 5" xfId="47573"/>
    <cellStyle name="Normal 5 4 5 3 3" xfId="47574"/>
    <cellStyle name="Normal 5 4 5 3 3 2" xfId="47575"/>
    <cellStyle name="Normal 5 4 5 3 3 2 2" xfId="47576"/>
    <cellStyle name="Normal 5 4 5 3 3 3" xfId="47577"/>
    <cellStyle name="Normal 5 4 5 3 3 3 2" xfId="47578"/>
    <cellStyle name="Normal 5 4 5 3 3 3 2 2" xfId="47579"/>
    <cellStyle name="Normal 5 4 5 3 3 3 3" xfId="47580"/>
    <cellStyle name="Normal 5 4 5 3 3 4" xfId="47581"/>
    <cellStyle name="Normal 5 4 5 3 4" xfId="47582"/>
    <cellStyle name="Normal 5 4 5 3 4 2" xfId="47583"/>
    <cellStyle name="Normal 5 4 5 3 4 2 2" xfId="47584"/>
    <cellStyle name="Normal 5 4 5 3 4 3" xfId="47585"/>
    <cellStyle name="Normal 5 4 5 3 4 3 2" xfId="47586"/>
    <cellStyle name="Normal 5 4 5 3 4 3 2 2" xfId="47587"/>
    <cellStyle name="Normal 5 4 5 3 4 3 3" xfId="47588"/>
    <cellStyle name="Normal 5 4 5 3 4 4" xfId="47589"/>
    <cellStyle name="Normal 5 4 5 3 5" xfId="47590"/>
    <cellStyle name="Normal 5 4 5 3 5 2" xfId="47591"/>
    <cellStyle name="Normal 5 4 5 3 6" xfId="47592"/>
    <cellStyle name="Normal 5 4 5 3 6 2" xfId="47593"/>
    <cellStyle name="Normal 5 4 5 3 6 2 2" xfId="47594"/>
    <cellStyle name="Normal 5 4 5 3 6 3" xfId="47595"/>
    <cellStyle name="Normal 5 4 5 3 7" xfId="47596"/>
    <cellStyle name="Normal 5 4 5 3 7 2" xfId="47597"/>
    <cellStyle name="Normal 5 4 5 3 8" xfId="47598"/>
    <cellStyle name="Normal 5 4 5 4" xfId="47599"/>
    <cellStyle name="Normal 5 4 5 4 2" xfId="47600"/>
    <cellStyle name="Normal 5 4 5 4 2 2" xfId="47601"/>
    <cellStyle name="Normal 5 4 5 4 2 2 2" xfId="47602"/>
    <cellStyle name="Normal 5 4 5 4 2 3" xfId="47603"/>
    <cellStyle name="Normal 5 4 5 4 2 3 2" xfId="47604"/>
    <cellStyle name="Normal 5 4 5 4 2 3 2 2" xfId="47605"/>
    <cellStyle name="Normal 5 4 5 4 2 3 3" xfId="47606"/>
    <cellStyle name="Normal 5 4 5 4 2 4" xfId="47607"/>
    <cellStyle name="Normal 5 4 5 4 3" xfId="47608"/>
    <cellStyle name="Normal 5 4 5 4 3 2" xfId="47609"/>
    <cellStyle name="Normal 5 4 5 4 4" xfId="47610"/>
    <cellStyle name="Normal 5 4 5 4 4 2" xfId="47611"/>
    <cellStyle name="Normal 5 4 5 4 4 2 2" xfId="47612"/>
    <cellStyle name="Normal 5 4 5 4 4 3" xfId="47613"/>
    <cellStyle name="Normal 5 4 5 4 5" xfId="47614"/>
    <cellStyle name="Normal 5 4 5 5" xfId="47615"/>
    <cellStyle name="Normal 5 4 5 5 2" xfId="47616"/>
    <cellStyle name="Normal 5 4 5 5 2 2" xfId="47617"/>
    <cellStyle name="Normal 5 4 5 5 3" xfId="47618"/>
    <cellStyle name="Normal 5 4 5 5 3 2" xfId="47619"/>
    <cellStyle name="Normal 5 4 5 5 3 2 2" xfId="47620"/>
    <cellStyle name="Normal 5 4 5 5 3 3" xfId="47621"/>
    <cellStyle name="Normal 5 4 5 5 4" xfId="47622"/>
    <cellStyle name="Normal 5 4 5 6" xfId="47623"/>
    <cellStyle name="Normal 5 4 5 6 2" xfId="47624"/>
    <cellStyle name="Normal 5 4 5 6 2 2" xfId="47625"/>
    <cellStyle name="Normal 5 4 5 6 3" xfId="47626"/>
    <cellStyle name="Normal 5 4 5 6 3 2" xfId="47627"/>
    <cellStyle name="Normal 5 4 5 6 3 2 2" xfId="47628"/>
    <cellStyle name="Normal 5 4 5 6 3 3" xfId="47629"/>
    <cellStyle name="Normal 5 4 5 6 4" xfId="47630"/>
    <cellStyle name="Normal 5 4 5 7" xfId="47631"/>
    <cellStyle name="Normal 5 4 5 7 2" xfId="47632"/>
    <cellStyle name="Normal 5 4 5 8" xfId="47633"/>
    <cellStyle name="Normal 5 4 5 8 2" xfId="47634"/>
    <cellStyle name="Normal 5 4 5 8 2 2" xfId="47635"/>
    <cellStyle name="Normal 5 4 5 8 3" xfId="47636"/>
    <cellStyle name="Normal 5 4 5 9" xfId="47637"/>
    <cellStyle name="Normal 5 4 5 9 2" xfId="47638"/>
    <cellStyle name="Normal 5 4 6" xfId="47639"/>
    <cellStyle name="Normal 5 4 6 10" xfId="47640"/>
    <cellStyle name="Normal 5 4 6 2" xfId="47641"/>
    <cellStyle name="Normal 5 4 6 2 2" xfId="47642"/>
    <cellStyle name="Normal 5 4 6 2 2 2" xfId="47643"/>
    <cellStyle name="Normal 5 4 6 2 2 2 2" xfId="47644"/>
    <cellStyle name="Normal 5 4 6 2 2 2 2 2" xfId="47645"/>
    <cellStyle name="Normal 5 4 6 2 2 2 3" xfId="47646"/>
    <cellStyle name="Normal 5 4 6 2 2 2 3 2" xfId="47647"/>
    <cellStyle name="Normal 5 4 6 2 2 2 3 2 2" xfId="47648"/>
    <cellStyle name="Normal 5 4 6 2 2 2 3 3" xfId="47649"/>
    <cellStyle name="Normal 5 4 6 2 2 2 4" xfId="47650"/>
    <cellStyle name="Normal 5 4 6 2 2 3" xfId="47651"/>
    <cellStyle name="Normal 5 4 6 2 2 3 2" xfId="47652"/>
    <cellStyle name="Normal 5 4 6 2 2 4" xfId="47653"/>
    <cellStyle name="Normal 5 4 6 2 2 4 2" xfId="47654"/>
    <cellStyle name="Normal 5 4 6 2 2 4 2 2" xfId="47655"/>
    <cellStyle name="Normal 5 4 6 2 2 4 3" xfId="47656"/>
    <cellStyle name="Normal 5 4 6 2 2 5" xfId="47657"/>
    <cellStyle name="Normal 5 4 6 2 3" xfId="47658"/>
    <cellStyle name="Normal 5 4 6 2 3 2" xfId="47659"/>
    <cellStyle name="Normal 5 4 6 2 3 2 2" xfId="47660"/>
    <cellStyle name="Normal 5 4 6 2 3 3" xfId="47661"/>
    <cellStyle name="Normal 5 4 6 2 3 3 2" xfId="47662"/>
    <cellStyle name="Normal 5 4 6 2 3 3 2 2" xfId="47663"/>
    <cellStyle name="Normal 5 4 6 2 3 3 3" xfId="47664"/>
    <cellStyle name="Normal 5 4 6 2 3 4" xfId="47665"/>
    <cellStyle name="Normal 5 4 6 2 4" xfId="47666"/>
    <cellStyle name="Normal 5 4 6 2 4 2" xfId="47667"/>
    <cellStyle name="Normal 5 4 6 2 4 2 2" xfId="47668"/>
    <cellStyle name="Normal 5 4 6 2 4 3" xfId="47669"/>
    <cellStyle name="Normal 5 4 6 2 4 3 2" xfId="47670"/>
    <cellStyle name="Normal 5 4 6 2 4 3 2 2" xfId="47671"/>
    <cellStyle name="Normal 5 4 6 2 4 3 3" xfId="47672"/>
    <cellStyle name="Normal 5 4 6 2 4 4" xfId="47673"/>
    <cellStyle name="Normal 5 4 6 2 5" xfId="47674"/>
    <cellStyle name="Normal 5 4 6 2 5 2" xfId="47675"/>
    <cellStyle name="Normal 5 4 6 2 6" xfId="47676"/>
    <cellStyle name="Normal 5 4 6 2 6 2" xfId="47677"/>
    <cellStyle name="Normal 5 4 6 2 6 2 2" xfId="47678"/>
    <cellStyle name="Normal 5 4 6 2 6 3" xfId="47679"/>
    <cellStyle name="Normal 5 4 6 2 7" xfId="47680"/>
    <cellStyle name="Normal 5 4 6 2 7 2" xfId="47681"/>
    <cellStyle name="Normal 5 4 6 2 8" xfId="47682"/>
    <cellStyle name="Normal 5 4 6 3" xfId="47683"/>
    <cellStyle name="Normal 5 4 6 3 2" xfId="47684"/>
    <cellStyle name="Normal 5 4 6 3 2 2" xfId="47685"/>
    <cellStyle name="Normal 5 4 6 3 2 2 2" xfId="47686"/>
    <cellStyle name="Normal 5 4 6 3 2 3" xfId="47687"/>
    <cellStyle name="Normal 5 4 6 3 2 3 2" xfId="47688"/>
    <cellStyle name="Normal 5 4 6 3 2 3 2 2" xfId="47689"/>
    <cellStyle name="Normal 5 4 6 3 2 3 3" xfId="47690"/>
    <cellStyle name="Normal 5 4 6 3 2 4" xfId="47691"/>
    <cellStyle name="Normal 5 4 6 3 3" xfId="47692"/>
    <cellStyle name="Normal 5 4 6 3 3 2" xfId="47693"/>
    <cellStyle name="Normal 5 4 6 3 4" xfId="47694"/>
    <cellStyle name="Normal 5 4 6 3 4 2" xfId="47695"/>
    <cellStyle name="Normal 5 4 6 3 4 2 2" xfId="47696"/>
    <cellStyle name="Normal 5 4 6 3 4 3" xfId="47697"/>
    <cellStyle name="Normal 5 4 6 3 5" xfId="47698"/>
    <cellStyle name="Normal 5 4 6 4" xfId="47699"/>
    <cellStyle name="Normal 5 4 6 4 2" xfId="47700"/>
    <cellStyle name="Normal 5 4 6 4 2 2" xfId="47701"/>
    <cellStyle name="Normal 5 4 6 4 3" xfId="47702"/>
    <cellStyle name="Normal 5 4 6 4 3 2" xfId="47703"/>
    <cellStyle name="Normal 5 4 6 4 3 2 2" xfId="47704"/>
    <cellStyle name="Normal 5 4 6 4 3 3" xfId="47705"/>
    <cellStyle name="Normal 5 4 6 4 4" xfId="47706"/>
    <cellStyle name="Normal 5 4 6 5" xfId="47707"/>
    <cellStyle name="Normal 5 4 6 5 2" xfId="47708"/>
    <cellStyle name="Normal 5 4 6 5 2 2" xfId="47709"/>
    <cellStyle name="Normal 5 4 6 5 3" xfId="47710"/>
    <cellStyle name="Normal 5 4 6 5 3 2" xfId="47711"/>
    <cellStyle name="Normal 5 4 6 5 3 2 2" xfId="47712"/>
    <cellStyle name="Normal 5 4 6 5 3 3" xfId="47713"/>
    <cellStyle name="Normal 5 4 6 5 4" xfId="47714"/>
    <cellStyle name="Normal 5 4 6 6" xfId="47715"/>
    <cellStyle name="Normal 5 4 6 6 2" xfId="47716"/>
    <cellStyle name="Normal 5 4 6 7" xfId="47717"/>
    <cellStyle name="Normal 5 4 6 7 2" xfId="47718"/>
    <cellStyle name="Normal 5 4 6 7 2 2" xfId="47719"/>
    <cellStyle name="Normal 5 4 6 7 3" xfId="47720"/>
    <cellStyle name="Normal 5 4 6 8" xfId="47721"/>
    <cellStyle name="Normal 5 4 6 8 2" xfId="47722"/>
    <cellStyle name="Normal 5 4 6 9" xfId="47723"/>
    <cellStyle name="Normal 5 4 7" xfId="47724"/>
    <cellStyle name="Normal 5 4 7 2" xfId="47725"/>
    <cellStyle name="Normal 5 4 7 2 2" xfId="47726"/>
    <cellStyle name="Normal 5 4 7 2 2 2" xfId="47727"/>
    <cellStyle name="Normal 5 4 7 2 2 2 2" xfId="47728"/>
    <cellStyle name="Normal 5 4 7 2 2 3" xfId="47729"/>
    <cellStyle name="Normal 5 4 7 2 2 3 2" xfId="47730"/>
    <cellStyle name="Normal 5 4 7 2 2 3 2 2" xfId="47731"/>
    <cellStyle name="Normal 5 4 7 2 2 3 3" xfId="47732"/>
    <cellStyle name="Normal 5 4 7 2 2 4" xfId="47733"/>
    <cellStyle name="Normal 5 4 7 2 3" xfId="47734"/>
    <cellStyle name="Normal 5 4 7 2 3 2" xfId="47735"/>
    <cellStyle name="Normal 5 4 7 2 4" xfId="47736"/>
    <cellStyle name="Normal 5 4 7 2 4 2" xfId="47737"/>
    <cellStyle name="Normal 5 4 7 2 4 2 2" xfId="47738"/>
    <cellStyle name="Normal 5 4 7 2 4 3" xfId="47739"/>
    <cellStyle name="Normal 5 4 7 2 5" xfId="47740"/>
    <cellStyle name="Normal 5 4 7 3" xfId="47741"/>
    <cellStyle name="Normal 5 4 7 3 2" xfId="47742"/>
    <cellStyle name="Normal 5 4 7 3 2 2" xfId="47743"/>
    <cellStyle name="Normal 5 4 7 3 3" xfId="47744"/>
    <cellStyle name="Normal 5 4 7 3 3 2" xfId="47745"/>
    <cellStyle name="Normal 5 4 7 3 3 2 2" xfId="47746"/>
    <cellStyle name="Normal 5 4 7 3 3 3" xfId="47747"/>
    <cellStyle name="Normal 5 4 7 3 4" xfId="47748"/>
    <cellStyle name="Normal 5 4 7 4" xfId="47749"/>
    <cellStyle name="Normal 5 4 7 4 2" xfId="47750"/>
    <cellStyle name="Normal 5 4 7 4 2 2" xfId="47751"/>
    <cellStyle name="Normal 5 4 7 4 3" xfId="47752"/>
    <cellStyle name="Normal 5 4 7 4 3 2" xfId="47753"/>
    <cellStyle name="Normal 5 4 7 4 3 2 2" xfId="47754"/>
    <cellStyle name="Normal 5 4 7 4 3 3" xfId="47755"/>
    <cellStyle name="Normal 5 4 7 4 4" xfId="47756"/>
    <cellStyle name="Normal 5 4 7 5" xfId="47757"/>
    <cellStyle name="Normal 5 4 7 5 2" xfId="47758"/>
    <cellStyle name="Normal 5 4 7 6" xfId="47759"/>
    <cellStyle name="Normal 5 4 7 6 2" xfId="47760"/>
    <cellStyle name="Normal 5 4 7 6 2 2" xfId="47761"/>
    <cellStyle name="Normal 5 4 7 6 3" xfId="47762"/>
    <cellStyle name="Normal 5 4 7 7" xfId="47763"/>
    <cellStyle name="Normal 5 4 7 7 2" xfId="47764"/>
    <cellStyle name="Normal 5 4 7 8" xfId="47765"/>
    <cellStyle name="Normal 5 4 8" xfId="47766"/>
    <cellStyle name="Normal 5 4 8 2" xfId="47767"/>
    <cellStyle name="Normal 5 4 8 2 2" xfId="47768"/>
    <cellStyle name="Normal 5 4 8 2 2 2" xfId="47769"/>
    <cellStyle name="Normal 5 4 8 2 2 2 2" xfId="47770"/>
    <cellStyle name="Normal 5 4 8 2 2 3" xfId="47771"/>
    <cellStyle name="Normal 5 4 8 2 2 3 2" xfId="47772"/>
    <cellStyle name="Normal 5 4 8 2 2 3 2 2" xfId="47773"/>
    <cellStyle name="Normal 5 4 8 2 2 3 3" xfId="47774"/>
    <cellStyle name="Normal 5 4 8 2 2 4" xfId="47775"/>
    <cellStyle name="Normal 5 4 8 2 3" xfId="47776"/>
    <cellStyle name="Normal 5 4 8 2 3 2" xfId="47777"/>
    <cellStyle name="Normal 5 4 8 2 4" xfId="47778"/>
    <cellStyle name="Normal 5 4 8 2 4 2" xfId="47779"/>
    <cellStyle name="Normal 5 4 8 2 4 2 2" xfId="47780"/>
    <cellStyle name="Normal 5 4 8 2 4 3" xfId="47781"/>
    <cellStyle name="Normal 5 4 8 2 5" xfId="47782"/>
    <cellStyle name="Normal 5 4 8 3" xfId="47783"/>
    <cellStyle name="Normal 5 4 8 3 2" xfId="47784"/>
    <cellStyle name="Normal 5 4 8 3 2 2" xfId="47785"/>
    <cellStyle name="Normal 5 4 8 3 3" xfId="47786"/>
    <cellStyle name="Normal 5 4 8 3 3 2" xfId="47787"/>
    <cellStyle name="Normal 5 4 8 3 3 2 2" xfId="47788"/>
    <cellStyle name="Normal 5 4 8 3 3 3" xfId="47789"/>
    <cellStyle name="Normal 5 4 8 3 4" xfId="47790"/>
    <cellStyle name="Normal 5 4 8 4" xfId="47791"/>
    <cellStyle name="Normal 5 4 8 4 2" xfId="47792"/>
    <cellStyle name="Normal 5 4 8 4 2 2" xfId="47793"/>
    <cellStyle name="Normal 5 4 8 4 3" xfId="47794"/>
    <cellStyle name="Normal 5 4 8 4 3 2" xfId="47795"/>
    <cellStyle name="Normal 5 4 8 4 3 2 2" xfId="47796"/>
    <cellStyle name="Normal 5 4 8 4 3 3" xfId="47797"/>
    <cellStyle name="Normal 5 4 8 4 4" xfId="47798"/>
    <cellStyle name="Normal 5 4 8 5" xfId="47799"/>
    <cellStyle name="Normal 5 4 8 5 2" xfId="47800"/>
    <cellStyle name="Normal 5 4 8 6" xfId="47801"/>
    <cellStyle name="Normal 5 4 8 6 2" xfId="47802"/>
    <cellStyle name="Normal 5 4 8 6 2 2" xfId="47803"/>
    <cellStyle name="Normal 5 4 8 6 3" xfId="47804"/>
    <cellStyle name="Normal 5 4 8 7" xfId="47805"/>
    <cellStyle name="Normal 5 4 8 7 2" xfId="47806"/>
    <cellStyle name="Normal 5 4 8 8" xfId="47807"/>
    <cellStyle name="Normal 5 4 9" xfId="47808"/>
    <cellStyle name="Normal 5 4 9 2" xfId="47809"/>
    <cellStyle name="Normal 5 4 9 2 2" xfId="47810"/>
    <cellStyle name="Normal 5 4 9 2 2 2" xfId="47811"/>
    <cellStyle name="Normal 5 4 9 2 2 2 2" xfId="47812"/>
    <cellStyle name="Normal 5 4 9 2 2 3" xfId="47813"/>
    <cellStyle name="Normal 5 4 9 2 2 3 2" xfId="47814"/>
    <cellStyle name="Normal 5 4 9 2 2 3 2 2" xfId="47815"/>
    <cellStyle name="Normal 5 4 9 2 2 3 3" xfId="47816"/>
    <cellStyle name="Normal 5 4 9 2 2 4" xfId="47817"/>
    <cellStyle name="Normal 5 4 9 2 3" xfId="47818"/>
    <cellStyle name="Normal 5 4 9 2 3 2" xfId="47819"/>
    <cellStyle name="Normal 5 4 9 2 4" xfId="47820"/>
    <cellStyle name="Normal 5 4 9 2 4 2" xfId="47821"/>
    <cellStyle name="Normal 5 4 9 2 4 2 2" xfId="47822"/>
    <cellStyle name="Normal 5 4 9 2 4 3" xfId="47823"/>
    <cellStyle name="Normal 5 4 9 2 5" xfId="47824"/>
    <cellStyle name="Normal 5 4 9 3" xfId="47825"/>
    <cellStyle name="Normal 5 4 9 3 2" xfId="47826"/>
    <cellStyle name="Normal 5 4 9 3 2 2" xfId="47827"/>
    <cellStyle name="Normal 5 4 9 3 3" xfId="47828"/>
    <cellStyle name="Normal 5 4 9 3 3 2" xfId="47829"/>
    <cellStyle name="Normal 5 4 9 3 3 2 2" xfId="47830"/>
    <cellStyle name="Normal 5 4 9 3 3 3" xfId="47831"/>
    <cellStyle name="Normal 5 4 9 3 4" xfId="47832"/>
    <cellStyle name="Normal 5 4 9 4" xfId="47833"/>
    <cellStyle name="Normal 5 4 9 4 2" xfId="47834"/>
    <cellStyle name="Normal 5 4 9 5" xfId="47835"/>
    <cellStyle name="Normal 5 4 9 5 2" xfId="47836"/>
    <cellStyle name="Normal 5 4 9 5 2 2" xfId="47837"/>
    <cellStyle name="Normal 5 4 9 5 3" xfId="47838"/>
    <cellStyle name="Normal 5 4 9 6" xfId="47839"/>
    <cellStyle name="Normal 5 4_T-straight with PEDs adjustor" xfId="47840"/>
    <cellStyle name="Normal 5 5" xfId="47841"/>
    <cellStyle name="Normal 5 5 10" xfId="47842"/>
    <cellStyle name="Normal 5 5 10 2" xfId="47843"/>
    <cellStyle name="Normal 5 5 10 2 2" xfId="47844"/>
    <cellStyle name="Normal 5 5 10 2 2 2" xfId="47845"/>
    <cellStyle name="Normal 5 5 10 2 2 2 2" xfId="47846"/>
    <cellStyle name="Normal 5 5 10 2 2 3" xfId="47847"/>
    <cellStyle name="Normal 5 5 10 2 2 3 2" xfId="47848"/>
    <cellStyle name="Normal 5 5 10 2 2 3 2 2" xfId="47849"/>
    <cellStyle name="Normal 5 5 10 2 2 3 3" xfId="47850"/>
    <cellStyle name="Normal 5 5 10 2 2 4" xfId="47851"/>
    <cellStyle name="Normal 5 5 10 2 3" xfId="47852"/>
    <cellStyle name="Normal 5 5 10 2 3 2" xfId="47853"/>
    <cellStyle name="Normal 5 5 10 2 4" xfId="47854"/>
    <cellStyle name="Normal 5 5 10 2 4 2" xfId="47855"/>
    <cellStyle name="Normal 5 5 10 2 4 2 2" xfId="47856"/>
    <cellStyle name="Normal 5 5 10 2 4 3" xfId="47857"/>
    <cellStyle name="Normal 5 5 10 2 5" xfId="47858"/>
    <cellStyle name="Normal 5 5 10 3" xfId="47859"/>
    <cellStyle name="Normal 5 5 10 3 2" xfId="47860"/>
    <cellStyle name="Normal 5 5 10 3 2 2" xfId="47861"/>
    <cellStyle name="Normal 5 5 10 3 3" xfId="47862"/>
    <cellStyle name="Normal 5 5 10 3 3 2" xfId="47863"/>
    <cellStyle name="Normal 5 5 10 3 3 2 2" xfId="47864"/>
    <cellStyle name="Normal 5 5 10 3 3 3" xfId="47865"/>
    <cellStyle name="Normal 5 5 10 3 4" xfId="47866"/>
    <cellStyle name="Normal 5 5 10 4" xfId="47867"/>
    <cellStyle name="Normal 5 5 10 4 2" xfId="47868"/>
    <cellStyle name="Normal 5 5 10 5" xfId="47869"/>
    <cellStyle name="Normal 5 5 10 5 2" xfId="47870"/>
    <cellStyle name="Normal 5 5 10 5 2 2" xfId="47871"/>
    <cellStyle name="Normal 5 5 10 5 3" xfId="47872"/>
    <cellStyle name="Normal 5 5 10 6" xfId="47873"/>
    <cellStyle name="Normal 5 5 11" xfId="47874"/>
    <cellStyle name="Normal 5 5 11 2" xfId="47875"/>
    <cellStyle name="Normal 5 5 11 2 2" xfId="47876"/>
    <cellStyle name="Normal 5 5 11 2 2 2" xfId="47877"/>
    <cellStyle name="Normal 5 5 11 2 3" xfId="47878"/>
    <cellStyle name="Normal 5 5 11 2 3 2" xfId="47879"/>
    <cellStyle name="Normal 5 5 11 2 3 2 2" xfId="47880"/>
    <cellStyle name="Normal 5 5 11 2 3 3" xfId="47881"/>
    <cellStyle name="Normal 5 5 11 2 4" xfId="47882"/>
    <cellStyle name="Normal 5 5 11 3" xfId="47883"/>
    <cellStyle name="Normal 5 5 11 3 2" xfId="47884"/>
    <cellStyle name="Normal 5 5 11 4" xfId="47885"/>
    <cellStyle name="Normal 5 5 11 4 2" xfId="47886"/>
    <cellStyle name="Normal 5 5 11 4 2 2" xfId="47887"/>
    <cellStyle name="Normal 5 5 11 4 3" xfId="47888"/>
    <cellStyle name="Normal 5 5 11 5" xfId="47889"/>
    <cellStyle name="Normal 5 5 12" xfId="47890"/>
    <cellStyle name="Normal 5 5 12 2" xfId="47891"/>
    <cellStyle name="Normal 5 5 12 2 2" xfId="47892"/>
    <cellStyle name="Normal 5 5 12 3" xfId="47893"/>
    <cellStyle name="Normal 5 5 12 3 2" xfId="47894"/>
    <cellStyle name="Normal 5 5 12 3 2 2" xfId="47895"/>
    <cellStyle name="Normal 5 5 12 3 3" xfId="47896"/>
    <cellStyle name="Normal 5 5 12 4" xfId="47897"/>
    <cellStyle name="Normal 5 5 13" xfId="47898"/>
    <cellStyle name="Normal 5 5 13 2" xfId="47899"/>
    <cellStyle name="Normal 5 5 13 2 2" xfId="47900"/>
    <cellStyle name="Normal 5 5 13 3" xfId="47901"/>
    <cellStyle name="Normal 5 5 13 3 2" xfId="47902"/>
    <cellStyle name="Normal 5 5 13 3 2 2" xfId="47903"/>
    <cellStyle name="Normal 5 5 13 3 3" xfId="47904"/>
    <cellStyle name="Normal 5 5 13 4" xfId="47905"/>
    <cellStyle name="Normal 5 5 14" xfId="47906"/>
    <cellStyle name="Normal 5 5 14 2" xfId="47907"/>
    <cellStyle name="Normal 5 5 14 2 2" xfId="47908"/>
    <cellStyle name="Normal 5 5 14 3" xfId="47909"/>
    <cellStyle name="Normal 5 5 14 3 2" xfId="47910"/>
    <cellStyle name="Normal 5 5 14 3 2 2" xfId="47911"/>
    <cellStyle name="Normal 5 5 14 3 3" xfId="47912"/>
    <cellStyle name="Normal 5 5 14 4" xfId="47913"/>
    <cellStyle name="Normal 5 5 15" xfId="47914"/>
    <cellStyle name="Normal 5 5 15 2" xfId="47915"/>
    <cellStyle name="Normal 5 5 15 2 2" xfId="47916"/>
    <cellStyle name="Normal 5 5 15 3" xfId="47917"/>
    <cellStyle name="Normal 5 5 16" xfId="47918"/>
    <cellStyle name="Normal 5 5 16 2" xfId="47919"/>
    <cellStyle name="Normal 5 5 17" xfId="47920"/>
    <cellStyle name="Normal 5 5 17 2" xfId="47921"/>
    <cellStyle name="Normal 5 5 18" xfId="47922"/>
    <cellStyle name="Normal 5 5 19" xfId="47923"/>
    <cellStyle name="Normal 5 5 2" xfId="47924"/>
    <cellStyle name="Normal 5 5 2 10" xfId="47925"/>
    <cellStyle name="Normal 5 5 2 10 2" xfId="47926"/>
    <cellStyle name="Normal 5 5 2 11" xfId="47927"/>
    <cellStyle name="Normal 5 5 2 12" xfId="47928"/>
    <cellStyle name="Normal 5 5 2 2" xfId="47929"/>
    <cellStyle name="Normal 5 5 2 2 10" xfId="47930"/>
    <cellStyle name="Normal 5 5 2 2 11" xfId="47931"/>
    <cellStyle name="Normal 5 5 2 2 2" xfId="47932"/>
    <cellStyle name="Normal 5 5 2 2 2 10" xfId="47933"/>
    <cellStyle name="Normal 5 5 2 2 2 2" xfId="47934"/>
    <cellStyle name="Normal 5 5 2 2 2 2 2" xfId="47935"/>
    <cellStyle name="Normal 5 5 2 2 2 2 2 2" xfId="47936"/>
    <cellStyle name="Normal 5 5 2 2 2 2 2 2 2" xfId="47937"/>
    <cellStyle name="Normal 5 5 2 2 2 2 2 2 2 2" xfId="47938"/>
    <cellStyle name="Normal 5 5 2 2 2 2 2 2 3" xfId="47939"/>
    <cellStyle name="Normal 5 5 2 2 2 2 2 2 3 2" xfId="47940"/>
    <cellStyle name="Normal 5 5 2 2 2 2 2 2 3 2 2" xfId="47941"/>
    <cellStyle name="Normal 5 5 2 2 2 2 2 2 3 3" xfId="47942"/>
    <cellStyle name="Normal 5 5 2 2 2 2 2 2 4" xfId="47943"/>
    <cellStyle name="Normal 5 5 2 2 2 2 2 3" xfId="47944"/>
    <cellStyle name="Normal 5 5 2 2 2 2 2 3 2" xfId="47945"/>
    <cellStyle name="Normal 5 5 2 2 2 2 2 4" xfId="47946"/>
    <cellStyle name="Normal 5 5 2 2 2 2 2 4 2" xfId="47947"/>
    <cellStyle name="Normal 5 5 2 2 2 2 2 4 2 2" xfId="47948"/>
    <cellStyle name="Normal 5 5 2 2 2 2 2 4 3" xfId="47949"/>
    <cellStyle name="Normal 5 5 2 2 2 2 2 5" xfId="47950"/>
    <cellStyle name="Normal 5 5 2 2 2 2 3" xfId="47951"/>
    <cellStyle name="Normal 5 5 2 2 2 2 3 2" xfId="47952"/>
    <cellStyle name="Normal 5 5 2 2 2 2 3 2 2" xfId="47953"/>
    <cellStyle name="Normal 5 5 2 2 2 2 3 3" xfId="47954"/>
    <cellStyle name="Normal 5 5 2 2 2 2 3 3 2" xfId="47955"/>
    <cellStyle name="Normal 5 5 2 2 2 2 3 3 2 2" xfId="47956"/>
    <cellStyle name="Normal 5 5 2 2 2 2 3 3 3" xfId="47957"/>
    <cellStyle name="Normal 5 5 2 2 2 2 3 4" xfId="47958"/>
    <cellStyle name="Normal 5 5 2 2 2 2 4" xfId="47959"/>
    <cellStyle name="Normal 5 5 2 2 2 2 4 2" xfId="47960"/>
    <cellStyle name="Normal 5 5 2 2 2 2 4 2 2" xfId="47961"/>
    <cellStyle name="Normal 5 5 2 2 2 2 4 3" xfId="47962"/>
    <cellStyle name="Normal 5 5 2 2 2 2 4 3 2" xfId="47963"/>
    <cellStyle name="Normal 5 5 2 2 2 2 4 3 2 2" xfId="47964"/>
    <cellStyle name="Normal 5 5 2 2 2 2 4 3 3" xfId="47965"/>
    <cellStyle name="Normal 5 5 2 2 2 2 4 4" xfId="47966"/>
    <cellStyle name="Normal 5 5 2 2 2 2 5" xfId="47967"/>
    <cellStyle name="Normal 5 5 2 2 2 2 5 2" xfId="47968"/>
    <cellStyle name="Normal 5 5 2 2 2 2 6" xfId="47969"/>
    <cellStyle name="Normal 5 5 2 2 2 2 6 2" xfId="47970"/>
    <cellStyle name="Normal 5 5 2 2 2 2 6 2 2" xfId="47971"/>
    <cellStyle name="Normal 5 5 2 2 2 2 6 3" xfId="47972"/>
    <cellStyle name="Normal 5 5 2 2 2 2 7" xfId="47973"/>
    <cellStyle name="Normal 5 5 2 2 2 2 7 2" xfId="47974"/>
    <cellStyle name="Normal 5 5 2 2 2 2 8" xfId="47975"/>
    <cellStyle name="Normal 5 5 2 2 2 2 9" xfId="47976"/>
    <cellStyle name="Normal 5 5 2 2 2 3" xfId="47977"/>
    <cellStyle name="Normal 5 5 2 2 2 3 2" xfId="47978"/>
    <cellStyle name="Normal 5 5 2 2 2 3 2 2" xfId="47979"/>
    <cellStyle name="Normal 5 5 2 2 2 3 2 2 2" xfId="47980"/>
    <cellStyle name="Normal 5 5 2 2 2 3 2 3" xfId="47981"/>
    <cellStyle name="Normal 5 5 2 2 2 3 2 3 2" xfId="47982"/>
    <cellStyle name="Normal 5 5 2 2 2 3 2 3 2 2" xfId="47983"/>
    <cellStyle name="Normal 5 5 2 2 2 3 2 3 3" xfId="47984"/>
    <cellStyle name="Normal 5 5 2 2 2 3 2 4" xfId="47985"/>
    <cellStyle name="Normal 5 5 2 2 2 3 3" xfId="47986"/>
    <cellStyle name="Normal 5 5 2 2 2 3 3 2" xfId="47987"/>
    <cellStyle name="Normal 5 5 2 2 2 3 4" xfId="47988"/>
    <cellStyle name="Normal 5 5 2 2 2 3 4 2" xfId="47989"/>
    <cellStyle name="Normal 5 5 2 2 2 3 4 2 2" xfId="47990"/>
    <cellStyle name="Normal 5 5 2 2 2 3 4 3" xfId="47991"/>
    <cellStyle name="Normal 5 5 2 2 2 3 5" xfId="47992"/>
    <cellStyle name="Normal 5 5 2 2 2 4" xfId="47993"/>
    <cellStyle name="Normal 5 5 2 2 2 4 2" xfId="47994"/>
    <cellStyle name="Normal 5 5 2 2 2 4 2 2" xfId="47995"/>
    <cellStyle name="Normal 5 5 2 2 2 4 3" xfId="47996"/>
    <cellStyle name="Normal 5 5 2 2 2 4 3 2" xfId="47997"/>
    <cellStyle name="Normal 5 5 2 2 2 4 3 2 2" xfId="47998"/>
    <cellStyle name="Normal 5 5 2 2 2 4 3 3" xfId="47999"/>
    <cellStyle name="Normal 5 5 2 2 2 4 4" xfId="48000"/>
    <cellStyle name="Normal 5 5 2 2 2 5" xfId="48001"/>
    <cellStyle name="Normal 5 5 2 2 2 5 2" xfId="48002"/>
    <cellStyle name="Normal 5 5 2 2 2 5 2 2" xfId="48003"/>
    <cellStyle name="Normal 5 5 2 2 2 5 3" xfId="48004"/>
    <cellStyle name="Normal 5 5 2 2 2 5 3 2" xfId="48005"/>
    <cellStyle name="Normal 5 5 2 2 2 5 3 2 2" xfId="48006"/>
    <cellStyle name="Normal 5 5 2 2 2 5 3 3" xfId="48007"/>
    <cellStyle name="Normal 5 5 2 2 2 5 4" xfId="48008"/>
    <cellStyle name="Normal 5 5 2 2 2 6" xfId="48009"/>
    <cellStyle name="Normal 5 5 2 2 2 6 2" xfId="48010"/>
    <cellStyle name="Normal 5 5 2 2 2 7" xfId="48011"/>
    <cellStyle name="Normal 5 5 2 2 2 7 2" xfId="48012"/>
    <cellStyle name="Normal 5 5 2 2 2 7 2 2" xfId="48013"/>
    <cellStyle name="Normal 5 5 2 2 2 7 3" xfId="48014"/>
    <cellStyle name="Normal 5 5 2 2 2 8" xfId="48015"/>
    <cellStyle name="Normal 5 5 2 2 2 8 2" xfId="48016"/>
    <cellStyle name="Normal 5 5 2 2 2 9" xfId="48017"/>
    <cellStyle name="Normal 5 5 2 2 3" xfId="48018"/>
    <cellStyle name="Normal 5 5 2 2 3 2" xfId="48019"/>
    <cellStyle name="Normal 5 5 2 2 3 2 2" xfId="48020"/>
    <cellStyle name="Normal 5 5 2 2 3 2 2 2" xfId="48021"/>
    <cellStyle name="Normal 5 5 2 2 3 2 2 2 2" xfId="48022"/>
    <cellStyle name="Normal 5 5 2 2 3 2 2 3" xfId="48023"/>
    <cellStyle name="Normal 5 5 2 2 3 2 2 3 2" xfId="48024"/>
    <cellStyle name="Normal 5 5 2 2 3 2 2 3 2 2" xfId="48025"/>
    <cellStyle name="Normal 5 5 2 2 3 2 2 3 3" xfId="48026"/>
    <cellStyle name="Normal 5 5 2 2 3 2 2 4" xfId="48027"/>
    <cellStyle name="Normal 5 5 2 2 3 2 3" xfId="48028"/>
    <cellStyle name="Normal 5 5 2 2 3 2 3 2" xfId="48029"/>
    <cellStyle name="Normal 5 5 2 2 3 2 4" xfId="48030"/>
    <cellStyle name="Normal 5 5 2 2 3 2 4 2" xfId="48031"/>
    <cellStyle name="Normal 5 5 2 2 3 2 4 2 2" xfId="48032"/>
    <cellStyle name="Normal 5 5 2 2 3 2 4 3" xfId="48033"/>
    <cellStyle name="Normal 5 5 2 2 3 2 5" xfId="48034"/>
    <cellStyle name="Normal 5 5 2 2 3 2 6" xfId="48035"/>
    <cellStyle name="Normal 5 5 2 2 3 3" xfId="48036"/>
    <cellStyle name="Normal 5 5 2 2 3 3 2" xfId="48037"/>
    <cellStyle name="Normal 5 5 2 2 3 3 2 2" xfId="48038"/>
    <cellStyle name="Normal 5 5 2 2 3 3 3" xfId="48039"/>
    <cellStyle name="Normal 5 5 2 2 3 3 3 2" xfId="48040"/>
    <cellStyle name="Normal 5 5 2 2 3 3 3 2 2" xfId="48041"/>
    <cellStyle name="Normal 5 5 2 2 3 3 3 3" xfId="48042"/>
    <cellStyle name="Normal 5 5 2 2 3 3 4" xfId="48043"/>
    <cellStyle name="Normal 5 5 2 2 3 4" xfId="48044"/>
    <cellStyle name="Normal 5 5 2 2 3 4 2" xfId="48045"/>
    <cellStyle name="Normal 5 5 2 2 3 4 2 2" xfId="48046"/>
    <cellStyle name="Normal 5 5 2 2 3 4 3" xfId="48047"/>
    <cellStyle name="Normal 5 5 2 2 3 4 3 2" xfId="48048"/>
    <cellStyle name="Normal 5 5 2 2 3 4 3 2 2" xfId="48049"/>
    <cellStyle name="Normal 5 5 2 2 3 4 3 3" xfId="48050"/>
    <cellStyle name="Normal 5 5 2 2 3 4 4" xfId="48051"/>
    <cellStyle name="Normal 5 5 2 2 3 5" xfId="48052"/>
    <cellStyle name="Normal 5 5 2 2 3 5 2" xfId="48053"/>
    <cellStyle name="Normal 5 5 2 2 3 6" xfId="48054"/>
    <cellStyle name="Normal 5 5 2 2 3 6 2" xfId="48055"/>
    <cellStyle name="Normal 5 5 2 2 3 6 2 2" xfId="48056"/>
    <cellStyle name="Normal 5 5 2 2 3 6 3" xfId="48057"/>
    <cellStyle name="Normal 5 5 2 2 3 7" xfId="48058"/>
    <cellStyle name="Normal 5 5 2 2 3 7 2" xfId="48059"/>
    <cellStyle name="Normal 5 5 2 2 3 8" xfId="48060"/>
    <cellStyle name="Normal 5 5 2 2 3 9" xfId="48061"/>
    <cellStyle name="Normal 5 5 2 2 4" xfId="48062"/>
    <cellStyle name="Normal 5 5 2 2 4 2" xfId="48063"/>
    <cellStyle name="Normal 5 5 2 2 4 2 2" xfId="48064"/>
    <cellStyle name="Normal 5 5 2 2 4 2 2 2" xfId="48065"/>
    <cellStyle name="Normal 5 5 2 2 4 2 3" xfId="48066"/>
    <cellStyle name="Normal 5 5 2 2 4 2 3 2" xfId="48067"/>
    <cellStyle name="Normal 5 5 2 2 4 2 3 2 2" xfId="48068"/>
    <cellStyle name="Normal 5 5 2 2 4 2 3 3" xfId="48069"/>
    <cellStyle name="Normal 5 5 2 2 4 2 4" xfId="48070"/>
    <cellStyle name="Normal 5 5 2 2 4 3" xfId="48071"/>
    <cellStyle name="Normal 5 5 2 2 4 3 2" xfId="48072"/>
    <cellStyle name="Normal 5 5 2 2 4 4" xfId="48073"/>
    <cellStyle name="Normal 5 5 2 2 4 4 2" xfId="48074"/>
    <cellStyle name="Normal 5 5 2 2 4 4 2 2" xfId="48075"/>
    <cellStyle name="Normal 5 5 2 2 4 4 3" xfId="48076"/>
    <cellStyle name="Normal 5 5 2 2 4 5" xfId="48077"/>
    <cellStyle name="Normal 5 5 2 2 4 6" xfId="48078"/>
    <cellStyle name="Normal 5 5 2 2 5" xfId="48079"/>
    <cellStyle name="Normal 5 5 2 2 5 2" xfId="48080"/>
    <cellStyle name="Normal 5 5 2 2 5 2 2" xfId="48081"/>
    <cellStyle name="Normal 5 5 2 2 5 3" xfId="48082"/>
    <cellStyle name="Normal 5 5 2 2 5 3 2" xfId="48083"/>
    <cellStyle name="Normal 5 5 2 2 5 3 2 2" xfId="48084"/>
    <cellStyle name="Normal 5 5 2 2 5 3 3" xfId="48085"/>
    <cellStyle name="Normal 5 5 2 2 5 4" xfId="48086"/>
    <cellStyle name="Normal 5 5 2 2 6" xfId="48087"/>
    <cellStyle name="Normal 5 5 2 2 6 2" xfId="48088"/>
    <cellStyle name="Normal 5 5 2 2 6 2 2" xfId="48089"/>
    <cellStyle name="Normal 5 5 2 2 6 3" xfId="48090"/>
    <cellStyle name="Normal 5 5 2 2 6 3 2" xfId="48091"/>
    <cellStyle name="Normal 5 5 2 2 6 3 2 2" xfId="48092"/>
    <cellStyle name="Normal 5 5 2 2 6 3 3" xfId="48093"/>
    <cellStyle name="Normal 5 5 2 2 6 4" xfId="48094"/>
    <cellStyle name="Normal 5 5 2 2 7" xfId="48095"/>
    <cellStyle name="Normal 5 5 2 2 7 2" xfId="48096"/>
    <cellStyle name="Normal 5 5 2 2 8" xfId="48097"/>
    <cellStyle name="Normal 5 5 2 2 8 2" xfId="48098"/>
    <cellStyle name="Normal 5 5 2 2 8 2 2" xfId="48099"/>
    <cellStyle name="Normal 5 5 2 2 8 3" xfId="48100"/>
    <cellStyle name="Normal 5 5 2 2 9" xfId="48101"/>
    <cellStyle name="Normal 5 5 2 2 9 2" xfId="48102"/>
    <cellStyle name="Normal 5 5 2 2_T-straight with PEDs adjustor" xfId="48103"/>
    <cellStyle name="Normal 5 5 2 3" xfId="48104"/>
    <cellStyle name="Normal 5 5 2 3 10" xfId="48105"/>
    <cellStyle name="Normal 5 5 2 3 2" xfId="48106"/>
    <cellStyle name="Normal 5 5 2 3 2 2" xfId="48107"/>
    <cellStyle name="Normal 5 5 2 3 2 2 2" xfId="48108"/>
    <cellStyle name="Normal 5 5 2 3 2 2 2 2" xfId="48109"/>
    <cellStyle name="Normal 5 5 2 3 2 2 2 2 2" xfId="48110"/>
    <cellStyle name="Normal 5 5 2 3 2 2 2 3" xfId="48111"/>
    <cellStyle name="Normal 5 5 2 3 2 2 2 3 2" xfId="48112"/>
    <cellStyle name="Normal 5 5 2 3 2 2 2 3 2 2" xfId="48113"/>
    <cellStyle name="Normal 5 5 2 3 2 2 2 3 3" xfId="48114"/>
    <cellStyle name="Normal 5 5 2 3 2 2 2 4" xfId="48115"/>
    <cellStyle name="Normal 5 5 2 3 2 2 3" xfId="48116"/>
    <cellStyle name="Normal 5 5 2 3 2 2 3 2" xfId="48117"/>
    <cellStyle name="Normal 5 5 2 3 2 2 4" xfId="48118"/>
    <cellStyle name="Normal 5 5 2 3 2 2 4 2" xfId="48119"/>
    <cellStyle name="Normal 5 5 2 3 2 2 4 2 2" xfId="48120"/>
    <cellStyle name="Normal 5 5 2 3 2 2 4 3" xfId="48121"/>
    <cellStyle name="Normal 5 5 2 3 2 2 5" xfId="48122"/>
    <cellStyle name="Normal 5 5 2 3 2 3" xfId="48123"/>
    <cellStyle name="Normal 5 5 2 3 2 3 2" xfId="48124"/>
    <cellStyle name="Normal 5 5 2 3 2 3 2 2" xfId="48125"/>
    <cellStyle name="Normal 5 5 2 3 2 3 3" xfId="48126"/>
    <cellStyle name="Normal 5 5 2 3 2 3 3 2" xfId="48127"/>
    <cellStyle name="Normal 5 5 2 3 2 3 3 2 2" xfId="48128"/>
    <cellStyle name="Normal 5 5 2 3 2 3 3 3" xfId="48129"/>
    <cellStyle name="Normal 5 5 2 3 2 3 4" xfId="48130"/>
    <cellStyle name="Normal 5 5 2 3 2 4" xfId="48131"/>
    <cellStyle name="Normal 5 5 2 3 2 4 2" xfId="48132"/>
    <cellStyle name="Normal 5 5 2 3 2 4 2 2" xfId="48133"/>
    <cellStyle name="Normal 5 5 2 3 2 4 3" xfId="48134"/>
    <cellStyle name="Normal 5 5 2 3 2 4 3 2" xfId="48135"/>
    <cellStyle name="Normal 5 5 2 3 2 4 3 2 2" xfId="48136"/>
    <cellStyle name="Normal 5 5 2 3 2 4 3 3" xfId="48137"/>
    <cellStyle name="Normal 5 5 2 3 2 4 4" xfId="48138"/>
    <cellStyle name="Normal 5 5 2 3 2 5" xfId="48139"/>
    <cellStyle name="Normal 5 5 2 3 2 5 2" xfId="48140"/>
    <cellStyle name="Normal 5 5 2 3 2 6" xfId="48141"/>
    <cellStyle name="Normal 5 5 2 3 2 6 2" xfId="48142"/>
    <cellStyle name="Normal 5 5 2 3 2 6 2 2" xfId="48143"/>
    <cellStyle name="Normal 5 5 2 3 2 6 3" xfId="48144"/>
    <cellStyle name="Normal 5 5 2 3 2 7" xfId="48145"/>
    <cellStyle name="Normal 5 5 2 3 2 7 2" xfId="48146"/>
    <cellStyle name="Normal 5 5 2 3 2 8" xfId="48147"/>
    <cellStyle name="Normal 5 5 2 3 2 9" xfId="48148"/>
    <cellStyle name="Normal 5 5 2 3 3" xfId="48149"/>
    <cellStyle name="Normal 5 5 2 3 3 2" xfId="48150"/>
    <cellStyle name="Normal 5 5 2 3 3 2 2" xfId="48151"/>
    <cellStyle name="Normal 5 5 2 3 3 2 2 2" xfId="48152"/>
    <cellStyle name="Normal 5 5 2 3 3 2 3" xfId="48153"/>
    <cellStyle name="Normal 5 5 2 3 3 2 3 2" xfId="48154"/>
    <cellStyle name="Normal 5 5 2 3 3 2 3 2 2" xfId="48155"/>
    <cellStyle name="Normal 5 5 2 3 3 2 3 3" xfId="48156"/>
    <cellStyle name="Normal 5 5 2 3 3 2 4" xfId="48157"/>
    <cellStyle name="Normal 5 5 2 3 3 3" xfId="48158"/>
    <cellStyle name="Normal 5 5 2 3 3 3 2" xfId="48159"/>
    <cellStyle name="Normal 5 5 2 3 3 4" xfId="48160"/>
    <cellStyle name="Normal 5 5 2 3 3 4 2" xfId="48161"/>
    <cellStyle name="Normal 5 5 2 3 3 4 2 2" xfId="48162"/>
    <cellStyle name="Normal 5 5 2 3 3 4 3" xfId="48163"/>
    <cellStyle name="Normal 5 5 2 3 3 5" xfId="48164"/>
    <cellStyle name="Normal 5 5 2 3 4" xfId="48165"/>
    <cellStyle name="Normal 5 5 2 3 4 2" xfId="48166"/>
    <cellStyle name="Normal 5 5 2 3 4 2 2" xfId="48167"/>
    <cellStyle name="Normal 5 5 2 3 4 3" xfId="48168"/>
    <cellStyle name="Normal 5 5 2 3 4 3 2" xfId="48169"/>
    <cellStyle name="Normal 5 5 2 3 4 3 2 2" xfId="48170"/>
    <cellStyle name="Normal 5 5 2 3 4 3 3" xfId="48171"/>
    <cellStyle name="Normal 5 5 2 3 4 4" xfId="48172"/>
    <cellStyle name="Normal 5 5 2 3 5" xfId="48173"/>
    <cellStyle name="Normal 5 5 2 3 5 2" xfId="48174"/>
    <cellStyle name="Normal 5 5 2 3 5 2 2" xfId="48175"/>
    <cellStyle name="Normal 5 5 2 3 5 3" xfId="48176"/>
    <cellStyle name="Normal 5 5 2 3 5 3 2" xfId="48177"/>
    <cellStyle name="Normal 5 5 2 3 5 3 2 2" xfId="48178"/>
    <cellStyle name="Normal 5 5 2 3 5 3 3" xfId="48179"/>
    <cellStyle name="Normal 5 5 2 3 5 4" xfId="48180"/>
    <cellStyle name="Normal 5 5 2 3 6" xfId="48181"/>
    <cellStyle name="Normal 5 5 2 3 6 2" xfId="48182"/>
    <cellStyle name="Normal 5 5 2 3 7" xfId="48183"/>
    <cellStyle name="Normal 5 5 2 3 7 2" xfId="48184"/>
    <cellStyle name="Normal 5 5 2 3 7 2 2" xfId="48185"/>
    <cellStyle name="Normal 5 5 2 3 7 3" xfId="48186"/>
    <cellStyle name="Normal 5 5 2 3 8" xfId="48187"/>
    <cellStyle name="Normal 5 5 2 3 8 2" xfId="48188"/>
    <cellStyle name="Normal 5 5 2 3 9" xfId="48189"/>
    <cellStyle name="Normal 5 5 2 4" xfId="48190"/>
    <cellStyle name="Normal 5 5 2 4 2" xfId="48191"/>
    <cellStyle name="Normal 5 5 2 4 2 2" xfId="48192"/>
    <cellStyle name="Normal 5 5 2 4 2 2 2" xfId="48193"/>
    <cellStyle name="Normal 5 5 2 4 2 2 2 2" xfId="48194"/>
    <cellStyle name="Normal 5 5 2 4 2 2 3" xfId="48195"/>
    <cellStyle name="Normal 5 5 2 4 2 2 3 2" xfId="48196"/>
    <cellStyle name="Normal 5 5 2 4 2 2 3 2 2" xfId="48197"/>
    <cellStyle name="Normal 5 5 2 4 2 2 3 3" xfId="48198"/>
    <cellStyle name="Normal 5 5 2 4 2 2 4" xfId="48199"/>
    <cellStyle name="Normal 5 5 2 4 2 3" xfId="48200"/>
    <cellStyle name="Normal 5 5 2 4 2 3 2" xfId="48201"/>
    <cellStyle name="Normal 5 5 2 4 2 4" xfId="48202"/>
    <cellStyle name="Normal 5 5 2 4 2 4 2" xfId="48203"/>
    <cellStyle name="Normal 5 5 2 4 2 4 2 2" xfId="48204"/>
    <cellStyle name="Normal 5 5 2 4 2 4 3" xfId="48205"/>
    <cellStyle name="Normal 5 5 2 4 2 5" xfId="48206"/>
    <cellStyle name="Normal 5 5 2 4 2 6" xfId="48207"/>
    <cellStyle name="Normal 5 5 2 4 3" xfId="48208"/>
    <cellStyle name="Normal 5 5 2 4 3 2" xfId="48209"/>
    <cellStyle name="Normal 5 5 2 4 3 2 2" xfId="48210"/>
    <cellStyle name="Normal 5 5 2 4 3 3" xfId="48211"/>
    <cellStyle name="Normal 5 5 2 4 3 3 2" xfId="48212"/>
    <cellStyle name="Normal 5 5 2 4 3 3 2 2" xfId="48213"/>
    <cellStyle name="Normal 5 5 2 4 3 3 3" xfId="48214"/>
    <cellStyle name="Normal 5 5 2 4 3 4" xfId="48215"/>
    <cellStyle name="Normal 5 5 2 4 4" xfId="48216"/>
    <cellStyle name="Normal 5 5 2 4 4 2" xfId="48217"/>
    <cellStyle name="Normal 5 5 2 4 4 2 2" xfId="48218"/>
    <cellStyle name="Normal 5 5 2 4 4 3" xfId="48219"/>
    <cellStyle name="Normal 5 5 2 4 4 3 2" xfId="48220"/>
    <cellStyle name="Normal 5 5 2 4 4 3 2 2" xfId="48221"/>
    <cellStyle name="Normal 5 5 2 4 4 3 3" xfId="48222"/>
    <cellStyle name="Normal 5 5 2 4 4 4" xfId="48223"/>
    <cellStyle name="Normal 5 5 2 4 5" xfId="48224"/>
    <cellStyle name="Normal 5 5 2 4 5 2" xfId="48225"/>
    <cellStyle name="Normal 5 5 2 4 6" xfId="48226"/>
    <cellStyle name="Normal 5 5 2 4 6 2" xfId="48227"/>
    <cellStyle name="Normal 5 5 2 4 6 2 2" xfId="48228"/>
    <cellStyle name="Normal 5 5 2 4 6 3" xfId="48229"/>
    <cellStyle name="Normal 5 5 2 4 7" xfId="48230"/>
    <cellStyle name="Normal 5 5 2 4 7 2" xfId="48231"/>
    <cellStyle name="Normal 5 5 2 4 8" xfId="48232"/>
    <cellStyle name="Normal 5 5 2 4 9" xfId="48233"/>
    <cellStyle name="Normal 5 5 2 5" xfId="48234"/>
    <cellStyle name="Normal 5 5 2 5 2" xfId="48235"/>
    <cellStyle name="Normal 5 5 2 5 2 2" xfId="48236"/>
    <cellStyle name="Normal 5 5 2 5 2 2 2" xfId="48237"/>
    <cellStyle name="Normal 5 5 2 5 2 3" xfId="48238"/>
    <cellStyle name="Normal 5 5 2 5 2 3 2" xfId="48239"/>
    <cellStyle name="Normal 5 5 2 5 2 3 2 2" xfId="48240"/>
    <cellStyle name="Normal 5 5 2 5 2 3 3" xfId="48241"/>
    <cellStyle name="Normal 5 5 2 5 2 4" xfId="48242"/>
    <cellStyle name="Normal 5 5 2 5 3" xfId="48243"/>
    <cellStyle name="Normal 5 5 2 5 3 2" xfId="48244"/>
    <cellStyle name="Normal 5 5 2 5 4" xfId="48245"/>
    <cellStyle name="Normal 5 5 2 5 4 2" xfId="48246"/>
    <cellStyle name="Normal 5 5 2 5 4 2 2" xfId="48247"/>
    <cellStyle name="Normal 5 5 2 5 4 3" xfId="48248"/>
    <cellStyle name="Normal 5 5 2 5 5" xfId="48249"/>
    <cellStyle name="Normal 5 5 2 5 6" xfId="48250"/>
    <cellStyle name="Normal 5 5 2 6" xfId="48251"/>
    <cellStyle name="Normal 5 5 2 6 2" xfId="48252"/>
    <cellStyle name="Normal 5 5 2 6 2 2" xfId="48253"/>
    <cellStyle name="Normal 5 5 2 6 3" xfId="48254"/>
    <cellStyle name="Normal 5 5 2 6 3 2" xfId="48255"/>
    <cellStyle name="Normal 5 5 2 6 3 2 2" xfId="48256"/>
    <cellStyle name="Normal 5 5 2 6 3 3" xfId="48257"/>
    <cellStyle name="Normal 5 5 2 6 4" xfId="48258"/>
    <cellStyle name="Normal 5 5 2 7" xfId="48259"/>
    <cellStyle name="Normal 5 5 2 7 2" xfId="48260"/>
    <cellStyle name="Normal 5 5 2 7 2 2" xfId="48261"/>
    <cellStyle name="Normal 5 5 2 7 3" xfId="48262"/>
    <cellStyle name="Normal 5 5 2 7 3 2" xfId="48263"/>
    <cellStyle name="Normal 5 5 2 7 3 2 2" xfId="48264"/>
    <cellStyle name="Normal 5 5 2 7 3 3" xfId="48265"/>
    <cellStyle name="Normal 5 5 2 7 4" xfId="48266"/>
    <cellStyle name="Normal 5 5 2 8" xfId="48267"/>
    <cellStyle name="Normal 5 5 2 8 2" xfId="48268"/>
    <cellStyle name="Normal 5 5 2 9" xfId="48269"/>
    <cellStyle name="Normal 5 5 2 9 2" xfId="48270"/>
    <cellStyle name="Normal 5 5 2 9 2 2" xfId="48271"/>
    <cellStyle name="Normal 5 5 2 9 3" xfId="48272"/>
    <cellStyle name="Normal 5 5 2_T-straight with PEDs adjustor" xfId="48273"/>
    <cellStyle name="Normal 5 5 3" xfId="48274"/>
    <cellStyle name="Normal 5 5 3 10" xfId="48275"/>
    <cellStyle name="Normal 5 5 3 11" xfId="48276"/>
    <cellStyle name="Normal 5 5 3 2" xfId="48277"/>
    <cellStyle name="Normal 5 5 3 2 10" xfId="48278"/>
    <cellStyle name="Normal 5 5 3 2 2" xfId="48279"/>
    <cellStyle name="Normal 5 5 3 2 2 2" xfId="48280"/>
    <cellStyle name="Normal 5 5 3 2 2 2 2" xfId="48281"/>
    <cellStyle name="Normal 5 5 3 2 2 2 2 2" xfId="48282"/>
    <cellStyle name="Normal 5 5 3 2 2 2 2 2 2" xfId="48283"/>
    <cellStyle name="Normal 5 5 3 2 2 2 2 3" xfId="48284"/>
    <cellStyle name="Normal 5 5 3 2 2 2 2 3 2" xfId="48285"/>
    <cellStyle name="Normal 5 5 3 2 2 2 2 3 2 2" xfId="48286"/>
    <cellStyle name="Normal 5 5 3 2 2 2 2 3 3" xfId="48287"/>
    <cellStyle name="Normal 5 5 3 2 2 2 2 4" xfId="48288"/>
    <cellStyle name="Normal 5 5 3 2 2 2 3" xfId="48289"/>
    <cellStyle name="Normal 5 5 3 2 2 2 3 2" xfId="48290"/>
    <cellStyle name="Normal 5 5 3 2 2 2 4" xfId="48291"/>
    <cellStyle name="Normal 5 5 3 2 2 2 4 2" xfId="48292"/>
    <cellStyle name="Normal 5 5 3 2 2 2 4 2 2" xfId="48293"/>
    <cellStyle name="Normal 5 5 3 2 2 2 4 3" xfId="48294"/>
    <cellStyle name="Normal 5 5 3 2 2 2 5" xfId="48295"/>
    <cellStyle name="Normal 5 5 3 2 2 3" xfId="48296"/>
    <cellStyle name="Normal 5 5 3 2 2 3 2" xfId="48297"/>
    <cellStyle name="Normal 5 5 3 2 2 3 2 2" xfId="48298"/>
    <cellStyle name="Normal 5 5 3 2 2 3 3" xfId="48299"/>
    <cellStyle name="Normal 5 5 3 2 2 3 3 2" xfId="48300"/>
    <cellStyle name="Normal 5 5 3 2 2 3 3 2 2" xfId="48301"/>
    <cellStyle name="Normal 5 5 3 2 2 3 3 3" xfId="48302"/>
    <cellStyle name="Normal 5 5 3 2 2 3 4" xfId="48303"/>
    <cellStyle name="Normal 5 5 3 2 2 4" xfId="48304"/>
    <cellStyle name="Normal 5 5 3 2 2 4 2" xfId="48305"/>
    <cellStyle name="Normal 5 5 3 2 2 4 2 2" xfId="48306"/>
    <cellStyle name="Normal 5 5 3 2 2 4 3" xfId="48307"/>
    <cellStyle name="Normal 5 5 3 2 2 4 3 2" xfId="48308"/>
    <cellStyle name="Normal 5 5 3 2 2 4 3 2 2" xfId="48309"/>
    <cellStyle name="Normal 5 5 3 2 2 4 3 3" xfId="48310"/>
    <cellStyle name="Normal 5 5 3 2 2 4 4" xfId="48311"/>
    <cellStyle name="Normal 5 5 3 2 2 5" xfId="48312"/>
    <cellStyle name="Normal 5 5 3 2 2 5 2" xfId="48313"/>
    <cellStyle name="Normal 5 5 3 2 2 6" xfId="48314"/>
    <cellStyle name="Normal 5 5 3 2 2 6 2" xfId="48315"/>
    <cellStyle name="Normal 5 5 3 2 2 6 2 2" xfId="48316"/>
    <cellStyle name="Normal 5 5 3 2 2 6 3" xfId="48317"/>
    <cellStyle name="Normal 5 5 3 2 2 7" xfId="48318"/>
    <cellStyle name="Normal 5 5 3 2 2 7 2" xfId="48319"/>
    <cellStyle name="Normal 5 5 3 2 2 8" xfId="48320"/>
    <cellStyle name="Normal 5 5 3 2 2 9" xfId="48321"/>
    <cellStyle name="Normal 5 5 3 2 3" xfId="48322"/>
    <cellStyle name="Normal 5 5 3 2 3 2" xfId="48323"/>
    <cellStyle name="Normal 5 5 3 2 3 2 2" xfId="48324"/>
    <cellStyle name="Normal 5 5 3 2 3 2 2 2" xfId="48325"/>
    <cellStyle name="Normal 5 5 3 2 3 2 3" xfId="48326"/>
    <cellStyle name="Normal 5 5 3 2 3 2 3 2" xfId="48327"/>
    <cellStyle name="Normal 5 5 3 2 3 2 3 2 2" xfId="48328"/>
    <cellStyle name="Normal 5 5 3 2 3 2 3 3" xfId="48329"/>
    <cellStyle name="Normal 5 5 3 2 3 2 4" xfId="48330"/>
    <cellStyle name="Normal 5 5 3 2 3 3" xfId="48331"/>
    <cellStyle name="Normal 5 5 3 2 3 3 2" xfId="48332"/>
    <cellStyle name="Normal 5 5 3 2 3 4" xfId="48333"/>
    <cellStyle name="Normal 5 5 3 2 3 4 2" xfId="48334"/>
    <cellStyle name="Normal 5 5 3 2 3 4 2 2" xfId="48335"/>
    <cellStyle name="Normal 5 5 3 2 3 4 3" xfId="48336"/>
    <cellStyle name="Normal 5 5 3 2 3 5" xfId="48337"/>
    <cellStyle name="Normal 5 5 3 2 4" xfId="48338"/>
    <cellStyle name="Normal 5 5 3 2 4 2" xfId="48339"/>
    <cellStyle name="Normal 5 5 3 2 4 2 2" xfId="48340"/>
    <cellStyle name="Normal 5 5 3 2 4 3" xfId="48341"/>
    <cellStyle name="Normal 5 5 3 2 4 3 2" xfId="48342"/>
    <cellStyle name="Normal 5 5 3 2 4 3 2 2" xfId="48343"/>
    <cellStyle name="Normal 5 5 3 2 4 3 3" xfId="48344"/>
    <cellStyle name="Normal 5 5 3 2 4 4" xfId="48345"/>
    <cellStyle name="Normal 5 5 3 2 5" xfId="48346"/>
    <cellStyle name="Normal 5 5 3 2 5 2" xfId="48347"/>
    <cellStyle name="Normal 5 5 3 2 5 2 2" xfId="48348"/>
    <cellStyle name="Normal 5 5 3 2 5 3" xfId="48349"/>
    <cellStyle name="Normal 5 5 3 2 5 3 2" xfId="48350"/>
    <cellStyle name="Normal 5 5 3 2 5 3 2 2" xfId="48351"/>
    <cellStyle name="Normal 5 5 3 2 5 3 3" xfId="48352"/>
    <cellStyle name="Normal 5 5 3 2 5 4" xfId="48353"/>
    <cellStyle name="Normal 5 5 3 2 6" xfId="48354"/>
    <cellStyle name="Normal 5 5 3 2 6 2" xfId="48355"/>
    <cellStyle name="Normal 5 5 3 2 7" xfId="48356"/>
    <cellStyle name="Normal 5 5 3 2 7 2" xfId="48357"/>
    <cellStyle name="Normal 5 5 3 2 7 2 2" xfId="48358"/>
    <cellStyle name="Normal 5 5 3 2 7 3" xfId="48359"/>
    <cellStyle name="Normal 5 5 3 2 8" xfId="48360"/>
    <cellStyle name="Normal 5 5 3 2 8 2" xfId="48361"/>
    <cellStyle name="Normal 5 5 3 2 9" xfId="48362"/>
    <cellStyle name="Normal 5 5 3 3" xfId="48363"/>
    <cellStyle name="Normal 5 5 3 3 2" xfId="48364"/>
    <cellStyle name="Normal 5 5 3 3 2 2" xfId="48365"/>
    <cellStyle name="Normal 5 5 3 3 2 2 2" xfId="48366"/>
    <cellStyle name="Normal 5 5 3 3 2 2 2 2" xfId="48367"/>
    <cellStyle name="Normal 5 5 3 3 2 2 3" xfId="48368"/>
    <cellStyle name="Normal 5 5 3 3 2 2 3 2" xfId="48369"/>
    <cellStyle name="Normal 5 5 3 3 2 2 3 2 2" xfId="48370"/>
    <cellStyle name="Normal 5 5 3 3 2 2 3 3" xfId="48371"/>
    <cellStyle name="Normal 5 5 3 3 2 2 4" xfId="48372"/>
    <cellStyle name="Normal 5 5 3 3 2 3" xfId="48373"/>
    <cellStyle name="Normal 5 5 3 3 2 3 2" xfId="48374"/>
    <cellStyle name="Normal 5 5 3 3 2 4" xfId="48375"/>
    <cellStyle name="Normal 5 5 3 3 2 4 2" xfId="48376"/>
    <cellStyle name="Normal 5 5 3 3 2 4 2 2" xfId="48377"/>
    <cellStyle name="Normal 5 5 3 3 2 4 3" xfId="48378"/>
    <cellStyle name="Normal 5 5 3 3 2 5" xfId="48379"/>
    <cellStyle name="Normal 5 5 3 3 2 6" xfId="48380"/>
    <cellStyle name="Normal 5 5 3 3 3" xfId="48381"/>
    <cellStyle name="Normal 5 5 3 3 3 2" xfId="48382"/>
    <cellStyle name="Normal 5 5 3 3 3 2 2" xfId="48383"/>
    <cellStyle name="Normal 5 5 3 3 3 3" xfId="48384"/>
    <cellStyle name="Normal 5 5 3 3 3 3 2" xfId="48385"/>
    <cellStyle name="Normal 5 5 3 3 3 3 2 2" xfId="48386"/>
    <cellStyle name="Normal 5 5 3 3 3 3 3" xfId="48387"/>
    <cellStyle name="Normal 5 5 3 3 3 4" xfId="48388"/>
    <cellStyle name="Normal 5 5 3 3 4" xfId="48389"/>
    <cellStyle name="Normal 5 5 3 3 4 2" xfId="48390"/>
    <cellStyle name="Normal 5 5 3 3 4 2 2" xfId="48391"/>
    <cellStyle name="Normal 5 5 3 3 4 3" xfId="48392"/>
    <cellStyle name="Normal 5 5 3 3 4 3 2" xfId="48393"/>
    <cellStyle name="Normal 5 5 3 3 4 3 2 2" xfId="48394"/>
    <cellStyle name="Normal 5 5 3 3 4 3 3" xfId="48395"/>
    <cellStyle name="Normal 5 5 3 3 4 4" xfId="48396"/>
    <cellStyle name="Normal 5 5 3 3 5" xfId="48397"/>
    <cellStyle name="Normal 5 5 3 3 5 2" xfId="48398"/>
    <cellStyle name="Normal 5 5 3 3 6" xfId="48399"/>
    <cellStyle name="Normal 5 5 3 3 6 2" xfId="48400"/>
    <cellStyle name="Normal 5 5 3 3 6 2 2" xfId="48401"/>
    <cellStyle name="Normal 5 5 3 3 6 3" xfId="48402"/>
    <cellStyle name="Normal 5 5 3 3 7" xfId="48403"/>
    <cellStyle name="Normal 5 5 3 3 7 2" xfId="48404"/>
    <cellStyle name="Normal 5 5 3 3 8" xfId="48405"/>
    <cellStyle name="Normal 5 5 3 3 9" xfId="48406"/>
    <cellStyle name="Normal 5 5 3 4" xfId="48407"/>
    <cellStyle name="Normal 5 5 3 4 2" xfId="48408"/>
    <cellStyle name="Normal 5 5 3 4 2 2" xfId="48409"/>
    <cellStyle name="Normal 5 5 3 4 2 2 2" xfId="48410"/>
    <cellStyle name="Normal 5 5 3 4 2 3" xfId="48411"/>
    <cellStyle name="Normal 5 5 3 4 2 3 2" xfId="48412"/>
    <cellStyle name="Normal 5 5 3 4 2 3 2 2" xfId="48413"/>
    <cellStyle name="Normal 5 5 3 4 2 3 3" xfId="48414"/>
    <cellStyle name="Normal 5 5 3 4 2 4" xfId="48415"/>
    <cellStyle name="Normal 5 5 3 4 3" xfId="48416"/>
    <cellStyle name="Normal 5 5 3 4 3 2" xfId="48417"/>
    <cellStyle name="Normal 5 5 3 4 4" xfId="48418"/>
    <cellStyle name="Normal 5 5 3 4 4 2" xfId="48419"/>
    <cellStyle name="Normal 5 5 3 4 4 2 2" xfId="48420"/>
    <cellStyle name="Normal 5 5 3 4 4 3" xfId="48421"/>
    <cellStyle name="Normal 5 5 3 4 5" xfId="48422"/>
    <cellStyle name="Normal 5 5 3 4 6" xfId="48423"/>
    <cellStyle name="Normal 5 5 3 5" xfId="48424"/>
    <cellStyle name="Normal 5 5 3 5 2" xfId="48425"/>
    <cellStyle name="Normal 5 5 3 5 2 2" xfId="48426"/>
    <cellStyle name="Normal 5 5 3 5 3" xfId="48427"/>
    <cellStyle name="Normal 5 5 3 5 3 2" xfId="48428"/>
    <cellStyle name="Normal 5 5 3 5 3 2 2" xfId="48429"/>
    <cellStyle name="Normal 5 5 3 5 3 3" xfId="48430"/>
    <cellStyle name="Normal 5 5 3 5 4" xfId="48431"/>
    <cellStyle name="Normal 5 5 3 6" xfId="48432"/>
    <cellStyle name="Normal 5 5 3 6 2" xfId="48433"/>
    <cellStyle name="Normal 5 5 3 6 2 2" xfId="48434"/>
    <cellStyle name="Normal 5 5 3 6 3" xfId="48435"/>
    <cellStyle name="Normal 5 5 3 6 3 2" xfId="48436"/>
    <cellStyle name="Normal 5 5 3 6 3 2 2" xfId="48437"/>
    <cellStyle name="Normal 5 5 3 6 3 3" xfId="48438"/>
    <cellStyle name="Normal 5 5 3 6 4" xfId="48439"/>
    <cellStyle name="Normal 5 5 3 7" xfId="48440"/>
    <cellStyle name="Normal 5 5 3 7 2" xfId="48441"/>
    <cellStyle name="Normal 5 5 3 8" xfId="48442"/>
    <cellStyle name="Normal 5 5 3 8 2" xfId="48443"/>
    <cellStyle name="Normal 5 5 3 8 2 2" xfId="48444"/>
    <cellStyle name="Normal 5 5 3 8 3" xfId="48445"/>
    <cellStyle name="Normal 5 5 3 9" xfId="48446"/>
    <cellStyle name="Normal 5 5 3 9 2" xfId="48447"/>
    <cellStyle name="Normal 5 5 3_T-straight with PEDs adjustor" xfId="48448"/>
    <cellStyle name="Normal 5 5 4" xfId="48449"/>
    <cellStyle name="Normal 5 5 4 10" xfId="48450"/>
    <cellStyle name="Normal 5 5 4 11" xfId="48451"/>
    <cellStyle name="Normal 5 5 4 2" xfId="48452"/>
    <cellStyle name="Normal 5 5 4 2 10" xfId="48453"/>
    <cellStyle name="Normal 5 5 4 2 2" xfId="48454"/>
    <cellStyle name="Normal 5 5 4 2 2 2" xfId="48455"/>
    <cellStyle name="Normal 5 5 4 2 2 2 2" xfId="48456"/>
    <cellStyle name="Normal 5 5 4 2 2 2 2 2" xfId="48457"/>
    <cellStyle name="Normal 5 5 4 2 2 2 2 2 2" xfId="48458"/>
    <cellStyle name="Normal 5 5 4 2 2 2 2 3" xfId="48459"/>
    <cellStyle name="Normal 5 5 4 2 2 2 2 3 2" xfId="48460"/>
    <cellStyle name="Normal 5 5 4 2 2 2 2 3 2 2" xfId="48461"/>
    <cellStyle name="Normal 5 5 4 2 2 2 2 3 3" xfId="48462"/>
    <cellStyle name="Normal 5 5 4 2 2 2 2 4" xfId="48463"/>
    <cellStyle name="Normal 5 5 4 2 2 2 3" xfId="48464"/>
    <cellStyle name="Normal 5 5 4 2 2 2 3 2" xfId="48465"/>
    <cellStyle name="Normal 5 5 4 2 2 2 4" xfId="48466"/>
    <cellStyle name="Normal 5 5 4 2 2 2 4 2" xfId="48467"/>
    <cellStyle name="Normal 5 5 4 2 2 2 4 2 2" xfId="48468"/>
    <cellStyle name="Normal 5 5 4 2 2 2 4 3" xfId="48469"/>
    <cellStyle name="Normal 5 5 4 2 2 2 5" xfId="48470"/>
    <cellStyle name="Normal 5 5 4 2 2 3" xfId="48471"/>
    <cellStyle name="Normal 5 5 4 2 2 3 2" xfId="48472"/>
    <cellStyle name="Normal 5 5 4 2 2 3 2 2" xfId="48473"/>
    <cellStyle name="Normal 5 5 4 2 2 3 3" xfId="48474"/>
    <cellStyle name="Normal 5 5 4 2 2 3 3 2" xfId="48475"/>
    <cellStyle name="Normal 5 5 4 2 2 3 3 2 2" xfId="48476"/>
    <cellStyle name="Normal 5 5 4 2 2 3 3 3" xfId="48477"/>
    <cellStyle name="Normal 5 5 4 2 2 3 4" xfId="48478"/>
    <cellStyle name="Normal 5 5 4 2 2 4" xfId="48479"/>
    <cellStyle name="Normal 5 5 4 2 2 4 2" xfId="48480"/>
    <cellStyle name="Normal 5 5 4 2 2 4 2 2" xfId="48481"/>
    <cellStyle name="Normal 5 5 4 2 2 4 3" xfId="48482"/>
    <cellStyle name="Normal 5 5 4 2 2 4 3 2" xfId="48483"/>
    <cellStyle name="Normal 5 5 4 2 2 4 3 2 2" xfId="48484"/>
    <cellStyle name="Normal 5 5 4 2 2 4 3 3" xfId="48485"/>
    <cellStyle name="Normal 5 5 4 2 2 4 4" xfId="48486"/>
    <cellStyle name="Normal 5 5 4 2 2 5" xfId="48487"/>
    <cellStyle name="Normal 5 5 4 2 2 5 2" xfId="48488"/>
    <cellStyle name="Normal 5 5 4 2 2 6" xfId="48489"/>
    <cellStyle name="Normal 5 5 4 2 2 6 2" xfId="48490"/>
    <cellStyle name="Normal 5 5 4 2 2 6 2 2" xfId="48491"/>
    <cellStyle name="Normal 5 5 4 2 2 6 3" xfId="48492"/>
    <cellStyle name="Normal 5 5 4 2 2 7" xfId="48493"/>
    <cellStyle name="Normal 5 5 4 2 2 7 2" xfId="48494"/>
    <cellStyle name="Normal 5 5 4 2 2 8" xfId="48495"/>
    <cellStyle name="Normal 5 5 4 2 3" xfId="48496"/>
    <cellStyle name="Normal 5 5 4 2 3 2" xfId="48497"/>
    <cellStyle name="Normal 5 5 4 2 3 2 2" xfId="48498"/>
    <cellStyle name="Normal 5 5 4 2 3 2 2 2" xfId="48499"/>
    <cellStyle name="Normal 5 5 4 2 3 2 3" xfId="48500"/>
    <cellStyle name="Normal 5 5 4 2 3 2 3 2" xfId="48501"/>
    <cellStyle name="Normal 5 5 4 2 3 2 3 2 2" xfId="48502"/>
    <cellStyle name="Normal 5 5 4 2 3 2 3 3" xfId="48503"/>
    <cellStyle name="Normal 5 5 4 2 3 2 4" xfId="48504"/>
    <cellStyle name="Normal 5 5 4 2 3 3" xfId="48505"/>
    <cellStyle name="Normal 5 5 4 2 3 3 2" xfId="48506"/>
    <cellStyle name="Normal 5 5 4 2 3 4" xfId="48507"/>
    <cellStyle name="Normal 5 5 4 2 3 4 2" xfId="48508"/>
    <cellStyle name="Normal 5 5 4 2 3 4 2 2" xfId="48509"/>
    <cellStyle name="Normal 5 5 4 2 3 4 3" xfId="48510"/>
    <cellStyle name="Normal 5 5 4 2 3 5" xfId="48511"/>
    <cellStyle name="Normal 5 5 4 2 4" xfId="48512"/>
    <cellStyle name="Normal 5 5 4 2 4 2" xfId="48513"/>
    <cellStyle name="Normal 5 5 4 2 4 2 2" xfId="48514"/>
    <cellStyle name="Normal 5 5 4 2 4 3" xfId="48515"/>
    <cellStyle name="Normal 5 5 4 2 4 3 2" xfId="48516"/>
    <cellStyle name="Normal 5 5 4 2 4 3 2 2" xfId="48517"/>
    <cellStyle name="Normal 5 5 4 2 4 3 3" xfId="48518"/>
    <cellStyle name="Normal 5 5 4 2 4 4" xfId="48519"/>
    <cellStyle name="Normal 5 5 4 2 5" xfId="48520"/>
    <cellStyle name="Normal 5 5 4 2 5 2" xfId="48521"/>
    <cellStyle name="Normal 5 5 4 2 5 2 2" xfId="48522"/>
    <cellStyle name="Normal 5 5 4 2 5 3" xfId="48523"/>
    <cellStyle name="Normal 5 5 4 2 5 3 2" xfId="48524"/>
    <cellStyle name="Normal 5 5 4 2 5 3 2 2" xfId="48525"/>
    <cellStyle name="Normal 5 5 4 2 5 3 3" xfId="48526"/>
    <cellStyle name="Normal 5 5 4 2 5 4" xfId="48527"/>
    <cellStyle name="Normal 5 5 4 2 6" xfId="48528"/>
    <cellStyle name="Normal 5 5 4 2 6 2" xfId="48529"/>
    <cellStyle name="Normal 5 5 4 2 7" xfId="48530"/>
    <cellStyle name="Normal 5 5 4 2 7 2" xfId="48531"/>
    <cellStyle name="Normal 5 5 4 2 7 2 2" xfId="48532"/>
    <cellStyle name="Normal 5 5 4 2 7 3" xfId="48533"/>
    <cellStyle name="Normal 5 5 4 2 8" xfId="48534"/>
    <cellStyle name="Normal 5 5 4 2 8 2" xfId="48535"/>
    <cellStyle name="Normal 5 5 4 2 9" xfId="48536"/>
    <cellStyle name="Normal 5 5 4 3" xfId="48537"/>
    <cellStyle name="Normal 5 5 4 3 2" xfId="48538"/>
    <cellStyle name="Normal 5 5 4 3 2 2" xfId="48539"/>
    <cellStyle name="Normal 5 5 4 3 2 2 2" xfId="48540"/>
    <cellStyle name="Normal 5 5 4 3 2 2 2 2" xfId="48541"/>
    <cellStyle name="Normal 5 5 4 3 2 2 3" xfId="48542"/>
    <cellStyle name="Normal 5 5 4 3 2 2 3 2" xfId="48543"/>
    <cellStyle name="Normal 5 5 4 3 2 2 3 2 2" xfId="48544"/>
    <cellStyle name="Normal 5 5 4 3 2 2 3 3" xfId="48545"/>
    <cellStyle name="Normal 5 5 4 3 2 2 4" xfId="48546"/>
    <cellStyle name="Normal 5 5 4 3 2 3" xfId="48547"/>
    <cellStyle name="Normal 5 5 4 3 2 3 2" xfId="48548"/>
    <cellStyle name="Normal 5 5 4 3 2 4" xfId="48549"/>
    <cellStyle name="Normal 5 5 4 3 2 4 2" xfId="48550"/>
    <cellStyle name="Normal 5 5 4 3 2 4 2 2" xfId="48551"/>
    <cellStyle name="Normal 5 5 4 3 2 4 3" xfId="48552"/>
    <cellStyle name="Normal 5 5 4 3 2 5" xfId="48553"/>
    <cellStyle name="Normal 5 5 4 3 3" xfId="48554"/>
    <cellStyle name="Normal 5 5 4 3 3 2" xfId="48555"/>
    <cellStyle name="Normal 5 5 4 3 3 2 2" xfId="48556"/>
    <cellStyle name="Normal 5 5 4 3 3 3" xfId="48557"/>
    <cellStyle name="Normal 5 5 4 3 3 3 2" xfId="48558"/>
    <cellStyle name="Normal 5 5 4 3 3 3 2 2" xfId="48559"/>
    <cellStyle name="Normal 5 5 4 3 3 3 3" xfId="48560"/>
    <cellStyle name="Normal 5 5 4 3 3 4" xfId="48561"/>
    <cellStyle name="Normal 5 5 4 3 4" xfId="48562"/>
    <cellStyle name="Normal 5 5 4 3 4 2" xfId="48563"/>
    <cellStyle name="Normal 5 5 4 3 4 2 2" xfId="48564"/>
    <cellStyle name="Normal 5 5 4 3 4 3" xfId="48565"/>
    <cellStyle name="Normal 5 5 4 3 4 3 2" xfId="48566"/>
    <cellStyle name="Normal 5 5 4 3 4 3 2 2" xfId="48567"/>
    <cellStyle name="Normal 5 5 4 3 4 3 3" xfId="48568"/>
    <cellStyle name="Normal 5 5 4 3 4 4" xfId="48569"/>
    <cellStyle name="Normal 5 5 4 3 5" xfId="48570"/>
    <cellStyle name="Normal 5 5 4 3 5 2" xfId="48571"/>
    <cellStyle name="Normal 5 5 4 3 6" xfId="48572"/>
    <cellStyle name="Normal 5 5 4 3 6 2" xfId="48573"/>
    <cellStyle name="Normal 5 5 4 3 6 2 2" xfId="48574"/>
    <cellStyle name="Normal 5 5 4 3 6 3" xfId="48575"/>
    <cellStyle name="Normal 5 5 4 3 7" xfId="48576"/>
    <cellStyle name="Normal 5 5 4 3 7 2" xfId="48577"/>
    <cellStyle name="Normal 5 5 4 3 8" xfId="48578"/>
    <cellStyle name="Normal 5 5 4 4" xfId="48579"/>
    <cellStyle name="Normal 5 5 4 4 2" xfId="48580"/>
    <cellStyle name="Normal 5 5 4 4 2 2" xfId="48581"/>
    <cellStyle name="Normal 5 5 4 4 2 2 2" xfId="48582"/>
    <cellStyle name="Normal 5 5 4 4 2 3" xfId="48583"/>
    <cellStyle name="Normal 5 5 4 4 2 3 2" xfId="48584"/>
    <cellStyle name="Normal 5 5 4 4 2 3 2 2" xfId="48585"/>
    <cellStyle name="Normal 5 5 4 4 2 3 3" xfId="48586"/>
    <cellStyle name="Normal 5 5 4 4 2 4" xfId="48587"/>
    <cellStyle name="Normal 5 5 4 4 3" xfId="48588"/>
    <cellStyle name="Normal 5 5 4 4 3 2" xfId="48589"/>
    <cellStyle name="Normal 5 5 4 4 4" xfId="48590"/>
    <cellStyle name="Normal 5 5 4 4 4 2" xfId="48591"/>
    <cellStyle name="Normal 5 5 4 4 4 2 2" xfId="48592"/>
    <cellStyle name="Normal 5 5 4 4 4 3" xfId="48593"/>
    <cellStyle name="Normal 5 5 4 4 5" xfId="48594"/>
    <cellStyle name="Normal 5 5 4 5" xfId="48595"/>
    <cellStyle name="Normal 5 5 4 5 2" xfId="48596"/>
    <cellStyle name="Normal 5 5 4 5 2 2" xfId="48597"/>
    <cellStyle name="Normal 5 5 4 5 3" xfId="48598"/>
    <cellStyle name="Normal 5 5 4 5 3 2" xfId="48599"/>
    <cellStyle name="Normal 5 5 4 5 3 2 2" xfId="48600"/>
    <cellStyle name="Normal 5 5 4 5 3 3" xfId="48601"/>
    <cellStyle name="Normal 5 5 4 5 4" xfId="48602"/>
    <cellStyle name="Normal 5 5 4 6" xfId="48603"/>
    <cellStyle name="Normal 5 5 4 6 2" xfId="48604"/>
    <cellStyle name="Normal 5 5 4 6 2 2" xfId="48605"/>
    <cellStyle name="Normal 5 5 4 6 3" xfId="48606"/>
    <cellStyle name="Normal 5 5 4 6 3 2" xfId="48607"/>
    <cellStyle name="Normal 5 5 4 6 3 2 2" xfId="48608"/>
    <cellStyle name="Normal 5 5 4 6 3 3" xfId="48609"/>
    <cellStyle name="Normal 5 5 4 6 4" xfId="48610"/>
    <cellStyle name="Normal 5 5 4 7" xfId="48611"/>
    <cellStyle name="Normal 5 5 4 7 2" xfId="48612"/>
    <cellStyle name="Normal 5 5 4 8" xfId="48613"/>
    <cellStyle name="Normal 5 5 4 8 2" xfId="48614"/>
    <cellStyle name="Normal 5 5 4 8 2 2" xfId="48615"/>
    <cellStyle name="Normal 5 5 4 8 3" xfId="48616"/>
    <cellStyle name="Normal 5 5 4 9" xfId="48617"/>
    <cellStyle name="Normal 5 5 4 9 2" xfId="48618"/>
    <cellStyle name="Normal 5 5 5" xfId="48619"/>
    <cellStyle name="Normal 5 5 5 10" xfId="48620"/>
    <cellStyle name="Normal 5 5 5 11" xfId="48621"/>
    <cellStyle name="Normal 5 5 5 2" xfId="48622"/>
    <cellStyle name="Normal 5 5 5 2 10" xfId="48623"/>
    <cellStyle name="Normal 5 5 5 2 2" xfId="48624"/>
    <cellStyle name="Normal 5 5 5 2 2 2" xfId="48625"/>
    <cellStyle name="Normal 5 5 5 2 2 2 2" xfId="48626"/>
    <cellStyle name="Normal 5 5 5 2 2 2 2 2" xfId="48627"/>
    <cellStyle name="Normal 5 5 5 2 2 2 2 2 2" xfId="48628"/>
    <cellStyle name="Normal 5 5 5 2 2 2 2 3" xfId="48629"/>
    <cellStyle name="Normal 5 5 5 2 2 2 2 3 2" xfId="48630"/>
    <cellStyle name="Normal 5 5 5 2 2 2 2 3 2 2" xfId="48631"/>
    <cellStyle name="Normal 5 5 5 2 2 2 2 3 3" xfId="48632"/>
    <cellStyle name="Normal 5 5 5 2 2 2 2 4" xfId="48633"/>
    <cellStyle name="Normal 5 5 5 2 2 2 3" xfId="48634"/>
    <cellStyle name="Normal 5 5 5 2 2 2 3 2" xfId="48635"/>
    <cellStyle name="Normal 5 5 5 2 2 2 4" xfId="48636"/>
    <cellStyle name="Normal 5 5 5 2 2 2 4 2" xfId="48637"/>
    <cellStyle name="Normal 5 5 5 2 2 2 4 2 2" xfId="48638"/>
    <cellStyle name="Normal 5 5 5 2 2 2 4 3" xfId="48639"/>
    <cellStyle name="Normal 5 5 5 2 2 2 5" xfId="48640"/>
    <cellStyle name="Normal 5 5 5 2 2 3" xfId="48641"/>
    <cellStyle name="Normal 5 5 5 2 2 3 2" xfId="48642"/>
    <cellStyle name="Normal 5 5 5 2 2 3 2 2" xfId="48643"/>
    <cellStyle name="Normal 5 5 5 2 2 3 3" xfId="48644"/>
    <cellStyle name="Normal 5 5 5 2 2 3 3 2" xfId="48645"/>
    <cellStyle name="Normal 5 5 5 2 2 3 3 2 2" xfId="48646"/>
    <cellStyle name="Normal 5 5 5 2 2 3 3 3" xfId="48647"/>
    <cellStyle name="Normal 5 5 5 2 2 3 4" xfId="48648"/>
    <cellStyle name="Normal 5 5 5 2 2 4" xfId="48649"/>
    <cellStyle name="Normal 5 5 5 2 2 4 2" xfId="48650"/>
    <cellStyle name="Normal 5 5 5 2 2 4 2 2" xfId="48651"/>
    <cellStyle name="Normal 5 5 5 2 2 4 3" xfId="48652"/>
    <cellStyle name="Normal 5 5 5 2 2 4 3 2" xfId="48653"/>
    <cellStyle name="Normal 5 5 5 2 2 4 3 2 2" xfId="48654"/>
    <cellStyle name="Normal 5 5 5 2 2 4 3 3" xfId="48655"/>
    <cellStyle name="Normal 5 5 5 2 2 4 4" xfId="48656"/>
    <cellStyle name="Normal 5 5 5 2 2 5" xfId="48657"/>
    <cellStyle name="Normal 5 5 5 2 2 5 2" xfId="48658"/>
    <cellStyle name="Normal 5 5 5 2 2 6" xfId="48659"/>
    <cellStyle name="Normal 5 5 5 2 2 6 2" xfId="48660"/>
    <cellStyle name="Normal 5 5 5 2 2 6 2 2" xfId="48661"/>
    <cellStyle name="Normal 5 5 5 2 2 6 3" xfId="48662"/>
    <cellStyle name="Normal 5 5 5 2 2 7" xfId="48663"/>
    <cellStyle name="Normal 5 5 5 2 2 7 2" xfId="48664"/>
    <cellStyle name="Normal 5 5 5 2 2 8" xfId="48665"/>
    <cellStyle name="Normal 5 5 5 2 3" xfId="48666"/>
    <cellStyle name="Normal 5 5 5 2 3 2" xfId="48667"/>
    <cellStyle name="Normal 5 5 5 2 3 2 2" xfId="48668"/>
    <cellStyle name="Normal 5 5 5 2 3 2 2 2" xfId="48669"/>
    <cellStyle name="Normal 5 5 5 2 3 2 3" xfId="48670"/>
    <cellStyle name="Normal 5 5 5 2 3 2 3 2" xfId="48671"/>
    <cellStyle name="Normal 5 5 5 2 3 2 3 2 2" xfId="48672"/>
    <cellStyle name="Normal 5 5 5 2 3 2 3 3" xfId="48673"/>
    <cellStyle name="Normal 5 5 5 2 3 2 4" xfId="48674"/>
    <cellStyle name="Normal 5 5 5 2 3 3" xfId="48675"/>
    <cellStyle name="Normal 5 5 5 2 3 3 2" xfId="48676"/>
    <cellStyle name="Normal 5 5 5 2 3 4" xfId="48677"/>
    <cellStyle name="Normal 5 5 5 2 3 4 2" xfId="48678"/>
    <cellStyle name="Normal 5 5 5 2 3 4 2 2" xfId="48679"/>
    <cellStyle name="Normal 5 5 5 2 3 4 3" xfId="48680"/>
    <cellStyle name="Normal 5 5 5 2 3 5" xfId="48681"/>
    <cellStyle name="Normal 5 5 5 2 4" xfId="48682"/>
    <cellStyle name="Normal 5 5 5 2 4 2" xfId="48683"/>
    <cellStyle name="Normal 5 5 5 2 4 2 2" xfId="48684"/>
    <cellStyle name="Normal 5 5 5 2 4 3" xfId="48685"/>
    <cellStyle name="Normal 5 5 5 2 4 3 2" xfId="48686"/>
    <cellStyle name="Normal 5 5 5 2 4 3 2 2" xfId="48687"/>
    <cellStyle name="Normal 5 5 5 2 4 3 3" xfId="48688"/>
    <cellStyle name="Normal 5 5 5 2 4 4" xfId="48689"/>
    <cellStyle name="Normal 5 5 5 2 5" xfId="48690"/>
    <cellStyle name="Normal 5 5 5 2 5 2" xfId="48691"/>
    <cellStyle name="Normal 5 5 5 2 5 2 2" xfId="48692"/>
    <cellStyle name="Normal 5 5 5 2 5 3" xfId="48693"/>
    <cellStyle name="Normal 5 5 5 2 5 3 2" xfId="48694"/>
    <cellStyle name="Normal 5 5 5 2 5 3 2 2" xfId="48695"/>
    <cellStyle name="Normal 5 5 5 2 5 3 3" xfId="48696"/>
    <cellStyle name="Normal 5 5 5 2 5 4" xfId="48697"/>
    <cellStyle name="Normal 5 5 5 2 6" xfId="48698"/>
    <cellStyle name="Normal 5 5 5 2 6 2" xfId="48699"/>
    <cellStyle name="Normal 5 5 5 2 7" xfId="48700"/>
    <cellStyle name="Normal 5 5 5 2 7 2" xfId="48701"/>
    <cellStyle name="Normal 5 5 5 2 7 2 2" xfId="48702"/>
    <cellStyle name="Normal 5 5 5 2 7 3" xfId="48703"/>
    <cellStyle name="Normal 5 5 5 2 8" xfId="48704"/>
    <cellStyle name="Normal 5 5 5 2 8 2" xfId="48705"/>
    <cellStyle name="Normal 5 5 5 2 9" xfId="48706"/>
    <cellStyle name="Normal 5 5 5 3" xfId="48707"/>
    <cellStyle name="Normal 5 5 5 3 2" xfId="48708"/>
    <cellStyle name="Normal 5 5 5 3 2 2" xfId="48709"/>
    <cellStyle name="Normal 5 5 5 3 2 2 2" xfId="48710"/>
    <cellStyle name="Normal 5 5 5 3 2 2 2 2" xfId="48711"/>
    <cellStyle name="Normal 5 5 5 3 2 2 3" xfId="48712"/>
    <cellStyle name="Normal 5 5 5 3 2 2 3 2" xfId="48713"/>
    <cellStyle name="Normal 5 5 5 3 2 2 3 2 2" xfId="48714"/>
    <cellStyle name="Normal 5 5 5 3 2 2 3 3" xfId="48715"/>
    <cellStyle name="Normal 5 5 5 3 2 2 4" xfId="48716"/>
    <cellStyle name="Normal 5 5 5 3 2 3" xfId="48717"/>
    <cellStyle name="Normal 5 5 5 3 2 3 2" xfId="48718"/>
    <cellStyle name="Normal 5 5 5 3 2 4" xfId="48719"/>
    <cellStyle name="Normal 5 5 5 3 2 4 2" xfId="48720"/>
    <cellStyle name="Normal 5 5 5 3 2 4 2 2" xfId="48721"/>
    <cellStyle name="Normal 5 5 5 3 2 4 3" xfId="48722"/>
    <cellStyle name="Normal 5 5 5 3 2 5" xfId="48723"/>
    <cellStyle name="Normal 5 5 5 3 3" xfId="48724"/>
    <cellStyle name="Normal 5 5 5 3 3 2" xfId="48725"/>
    <cellStyle name="Normal 5 5 5 3 3 2 2" xfId="48726"/>
    <cellStyle name="Normal 5 5 5 3 3 3" xfId="48727"/>
    <cellStyle name="Normal 5 5 5 3 3 3 2" xfId="48728"/>
    <cellStyle name="Normal 5 5 5 3 3 3 2 2" xfId="48729"/>
    <cellStyle name="Normal 5 5 5 3 3 3 3" xfId="48730"/>
    <cellStyle name="Normal 5 5 5 3 3 4" xfId="48731"/>
    <cellStyle name="Normal 5 5 5 3 4" xfId="48732"/>
    <cellStyle name="Normal 5 5 5 3 4 2" xfId="48733"/>
    <cellStyle name="Normal 5 5 5 3 4 2 2" xfId="48734"/>
    <cellStyle name="Normal 5 5 5 3 4 3" xfId="48735"/>
    <cellStyle name="Normal 5 5 5 3 4 3 2" xfId="48736"/>
    <cellStyle name="Normal 5 5 5 3 4 3 2 2" xfId="48737"/>
    <cellStyle name="Normal 5 5 5 3 4 3 3" xfId="48738"/>
    <cellStyle name="Normal 5 5 5 3 4 4" xfId="48739"/>
    <cellStyle name="Normal 5 5 5 3 5" xfId="48740"/>
    <cellStyle name="Normal 5 5 5 3 5 2" xfId="48741"/>
    <cellStyle name="Normal 5 5 5 3 6" xfId="48742"/>
    <cellStyle name="Normal 5 5 5 3 6 2" xfId="48743"/>
    <cellStyle name="Normal 5 5 5 3 6 2 2" xfId="48744"/>
    <cellStyle name="Normal 5 5 5 3 6 3" xfId="48745"/>
    <cellStyle name="Normal 5 5 5 3 7" xfId="48746"/>
    <cellStyle name="Normal 5 5 5 3 7 2" xfId="48747"/>
    <cellStyle name="Normal 5 5 5 3 8" xfId="48748"/>
    <cellStyle name="Normal 5 5 5 4" xfId="48749"/>
    <cellStyle name="Normal 5 5 5 4 2" xfId="48750"/>
    <cellStyle name="Normal 5 5 5 4 2 2" xfId="48751"/>
    <cellStyle name="Normal 5 5 5 4 2 2 2" xfId="48752"/>
    <cellStyle name="Normal 5 5 5 4 2 3" xfId="48753"/>
    <cellStyle name="Normal 5 5 5 4 2 3 2" xfId="48754"/>
    <cellStyle name="Normal 5 5 5 4 2 3 2 2" xfId="48755"/>
    <cellStyle name="Normal 5 5 5 4 2 3 3" xfId="48756"/>
    <cellStyle name="Normal 5 5 5 4 2 4" xfId="48757"/>
    <cellStyle name="Normal 5 5 5 4 3" xfId="48758"/>
    <cellStyle name="Normal 5 5 5 4 3 2" xfId="48759"/>
    <cellStyle name="Normal 5 5 5 4 4" xfId="48760"/>
    <cellStyle name="Normal 5 5 5 4 4 2" xfId="48761"/>
    <cellStyle name="Normal 5 5 5 4 4 2 2" xfId="48762"/>
    <cellStyle name="Normal 5 5 5 4 4 3" xfId="48763"/>
    <cellStyle name="Normal 5 5 5 4 5" xfId="48764"/>
    <cellStyle name="Normal 5 5 5 5" xfId="48765"/>
    <cellStyle name="Normal 5 5 5 5 2" xfId="48766"/>
    <cellStyle name="Normal 5 5 5 5 2 2" xfId="48767"/>
    <cellStyle name="Normal 5 5 5 5 3" xfId="48768"/>
    <cellStyle name="Normal 5 5 5 5 3 2" xfId="48769"/>
    <cellStyle name="Normal 5 5 5 5 3 2 2" xfId="48770"/>
    <cellStyle name="Normal 5 5 5 5 3 3" xfId="48771"/>
    <cellStyle name="Normal 5 5 5 5 4" xfId="48772"/>
    <cellStyle name="Normal 5 5 5 6" xfId="48773"/>
    <cellStyle name="Normal 5 5 5 6 2" xfId="48774"/>
    <cellStyle name="Normal 5 5 5 6 2 2" xfId="48775"/>
    <cellStyle name="Normal 5 5 5 6 3" xfId="48776"/>
    <cellStyle name="Normal 5 5 5 6 3 2" xfId="48777"/>
    <cellStyle name="Normal 5 5 5 6 3 2 2" xfId="48778"/>
    <cellStyle name="Normal 5 5 5 6 3 3" xfId="48779"/>
    <cellStyle name="Normal 5 5 5 6 4" xfId="48780"/>
    <cellStyle name="Normal 5 5 5 7" xfId="48781"/>
    <cellStyle name="Normal 5 5 5 7 2" xfId="48782"/>
    <cellStyle name="Normal 5 5 5 8" xfId="48783"/>
    <cellStyle name="Normal 5 5 5 8 2" xfId="48784"/>
    <cellStyle name="Normal 5 5 5 8 2 2" xfId="48785"/>
    <cellStyle name="Normal 5 5 5 8 3" xfId="48786"/>
    <cellStyle name="Normal 5 5 5 9" xfId="48787"/>
    <cellStyle name="Normal 5 5 5 9 2" xfId="48788"/>
    <cellStyle name="Normal 5 5 6" xfId="48789"/>
    <cellStyle name="Normal 5 5 6 10" xfId="48790"/>
    <cellStyle name="Normal 5 5 6 2" xfId="48791"/>
    <cellStyle name="Normal 5 5 6 2 2" xfId="48792"/>
    <cellStyle name="Normal 5 5 6 2 2 2" xfId="48793"/>
    <cellStyle name="Normal 5 5 6 2 2 2 2" xfId="48794"/>
    <cellStyle name="Normal 5 5 6 2 2 2 2 2" xfId="48795"/>
    <cellStyle name="Normal 5 5 6 2 2 2 3" xfId="48796"/>
    <cellStyle name="Normal 5 5 6 2 2 2 3 2" xfId="48797"/>
    <cellStyle name="Normal 5 5 6 2 2 2 3 2 2" xfId="48798"/>
    <cellStyle name="Normal 5 5 6 2 2 2 3 3" xfId="48799"/>
    <cellStyle name="Normal 5 5 6 2 2 2 4" xfId="48800"/>
    <cellStyle name="Normal 5 5 6 2 2 3" xfId="48801"/>
    <cellStyle name="Normal 5 5 6 2 2 3 2" xfId="48802"/>
    <cellStyle name="Normal 5 5 6 2 2 4" xfId="48803"/>
    <cellStyle name="Normal 5 5 6 2 2 4 2" xfId="48804"/>
    <cellStyle name="Normal 5 5 6 2 2 4 2 2" xfId="48805"/>
    <cellStyle name="Normal 5 5 6 2 2 4 3" xfId="48806"/>
    <cellStyle name="Normal 5 5 6 2 2 5" xfId="48807"/>
    <cellStyle name="Normal 5 5 6 2 3" xfId="48808"/>
    <cellStyle name="Normal 5 5 6 2 3 2" xfId="48809"/>
    <cellStyle name="Normal 5 5 6 2 3 2 2" xfId="48810"/>
    <cellStyle name="Normal 5 5 6 2 3 3" xfId="48811"/>
    <cellStyle name="Normal 5 5 6 2 3 3 2" xfId="48812"/>
    <cellStyle name="Normal 5 5 6 2 3 3 2 2" xfId="48813"/>
    <cellStyle name="Normal 5 5 6 2 3 3 3" xfId="48814"/>
    <cellStyle name="Normal 5 5 6 2 3 4" xfId="48815"/>
    <cellStyle name="Normal 5 5 6 2 4" xfId="48816"/>
    <cellStyle name="Normal 5 5 6 2 4 2" xfId="48817"/>
    <cellStyle name="Normal 5 5 6 2 4 2 2" xfId="48818"/>
    <cellStyle name="Normal 5 5 6 2 4 3" xfId="48819"/>
    <cellStyle name="Normal 5 5 6 2 4 3 2" xfId="48820"/>
    <cellStyle name="Normal 5 5 6 2 4 3 2 2" xfId="48821"/>
    <cellStyle name="Normal 5 5 6 2 4 3 3" xfId="48822"/>
    <cellStyle name="Normal 5 5 6 2 4 4" xfId="48823"/>
    <cellStyle name="Normal 5 5 6 2 5" xfId="48824"/>
    <cellStyle name="Normal 5 5 6 2 5 2" xfId="48825"/>
    <cellStyle name="Normal 5 5 6 2 6" xfId="48826"/>
    <cellStyle name="Normal 5 5 6 2 6 2" xfId="48827"/>
    <cellStyle name="Normal 5 5 6 2 6 2 2" xfId="48828"/>
    <cellStyle name="Normal 5 5 6 2 6 3" xfId="48829"/>
    <cellStyle name="Normal 5 5 6 2 7" xfId="48830"/>
    <cellStyle name="Normal 5 5 6 2 7 2" xfId="48831"/>
    <cellStyle name="Normal 5 5 6 2 8" xfId="48832"/>
    <cellStyle name="Normal 5 5 6 3" xfId="48833"/>
    <cellStyle name="Normal 5 5 6 3 2" xfId="48834"/>
    <cellStyle name="Normal 5 5 6 3 2 2" xfId="48835"/>
    <cellStyle name="Normal 5 5 6 3 2 2 2" xfId="48836"/>
    <cellStyle name="Normal 5 5 6 3 2 3" xfId="48837"/>
    <cellStyle name="Normal 5 5 6 3 2 3 2" xfId="48838"/>
    <cellStyle name="Normal 5 5 6 3 2 3 2 2" xfId="48839"/>
    <cellStyle name="Normal 5 5 6 3 2 3 3" xfId="48840"/>
    <cellStyle name="Normal 5 5 6 3 2 4" xfId="48841"/>
    <cellStyle name="Normal 5 5 6 3 3" xfId="48842"/>
    <cellStyle name="Normal 5 5 6 3 3 2" xfId="48843"/>
    <cellStyle name="Normal 5 5 6 3 4" xfId="48844"/>
    <cellStyle name="Normal 5 5 6 3 4 2" xfId="48845"/>
    <cellStyle name="Normal 5 5 6 3 4 2 2" xfId="48846"/>
    <cellStyle name="Normal 5 5 6 3 4 3" xfId="48847"/>
    <cellStyle name="Normal 5 5 6 3 5" xfId="48848"/>
    <cellStyle name="Normal 5 5 6 4" xfId="48849"/>
    <cellStyle name="Normal 5 5 6 4 2" xfId="48850"/>
    <cellStyle name="Normal 5 5 6 4 2 2" xfId="48851"/>
    <cellStyle name="Normal 5 5 6 4 3" xfId="48852"/>
    <cellStyle name="Normal 5 5 6 4 3 2" xfId="48853"/>
    <cellStyle name="Normal 5 5 6 4 3 2 2" xfId="48854"/>
    <cellStyle name="Normal 5 5 6 4 3 3" xfId="48855"/>
    <cellStyle name="Normal 5 5 6 4 4" xfId="48856"/>
    <cellStyle name="Normal 5 5 6 5" xfId="48857"/>
    <cellStyle name="Normal 5 5 6 5 2" xfId="48858"/>
    <cellStyle name="Normal 5 5 6 5 2 2" xfId="48859"/>
    <cellStyle name="Normal 5 5 6 5 3" xfId="48860"/>
    <cellStyle name="Normal 5 5 6 5 3 2" xfId="48861"/>
    <cellStyle name="Normal 5 5 6 5 3 2 2" xfId="48862"/>
    <cellStyle name="Normal 5 5 6 5 3 3" xfId="48863"/>
    <cellStyle name="Normal 5 5 6 5 4" xfId="48864"/>
    <cellStyle name="Normal 5 5 6 6" xfId="48865"/>
    <cellStyle name="Normal 5 5 6 6 2" xfId="48866"/>
    <cellStyle name="Normal 5 5 6 7" xfId="48867"/>
    <cellStyle name="Normal 5 5 6 7 2" xfId="48868"/>
    <cellStyle name="Normal 5 5 6 7 2 2" xfId="48869"/>
    <cellStyle name="Normal 5 5 6 7 3" xfId="48870"/>
    <cellStyle name="Normal 5 5 6 8" xfId="48871"/>
    <cellStyle name="Normal 5 5 6 8 2" xfId="48872"/>
    <cellStyle name="Normal 5 5 6 9" xfId="48873"/>
    <cellStyle name="Normal 5 5 7" xfId="48874"/>
    <cellStyle name="Normal 5 5 7 2" xfId="48875"/>
    <cellStyle name="Normal 5 5 7 2 2" xfId="48876"/>
    <cellStyle name="Normal 5 5 7 2 2 2" xfId="48877"/>
    <cellStyle name="Normal 5 5 7 2 2 2 2" xfId="48878"/>
    <cellStyle name="Normal 5 5 7 2 2 3" xfId="48879"/>
    <cellStyle name="Normal 5 5 7 2 2 3 2" xfId="48880"/>
    <cellStyle name="Normal 5 5 7 2 2 3 2 2" xfId="48881"/>
    <cellStyle name="Normal 5 5 7 2 2 3 3" xfId="48882"/>
    <cellStyle name="Normal 5 5 7 2 2 4" xfId="48883"/>
    <cellStyle name="Normal 5 5 7 2 3" xfId="48884"/>
    <cellStyle name="Normal 5 5 7 2 3 2" xfId="48885"/>
    <cellStyle name="Normal 5 5 7 2 4" xfId="48886"/>
    <cellStyle name="Normal 5 5 7 2 4 2" xfId="48887"/>
    <cellStyle name="Normal 5 5 7 2 4 2 2" xfId="48888"/>
    <cellStyle name="Normal 5 5 7 2 4 3" xfId="48889"/>
    <cellStyle name="Normal 5 5 7 2 5" xfId="48890"/>
    <cellStyle name="Normal 5 5 7 3" xfId="48891"/>
    <cellStyle name="Normal 5 5 7 3 2" xfId="48892"/>
    <cellStyle name="Normal 5 5 7 3 2 2" xfId="48893"/>
    <cellStyle name="Normal 5 5 7 3 3" xfId="48894"/>
    <cellStyle name="Normal 5 5 7 3 3 2" xfId="48895"/>
    <cellStyle name="Normal 5 5 7 3 3 2 2" xfId="48896"/>
    <cellStyle name="Normal 5 5 7 3 3 3" xfId="48897"/>
    <cellStyle name="Normal 5 5 7 3 4" xfId="48898"/>
    <cellStyle name="Normal 5 5 7 4" xfId="48899"/>
    <cellStyle name="Normal 5 5 7 4 2" xfId="48900"/>
    <cellStyle name="Normal 5 5 7 4 2 2" xfId="48901"/>
    <cellStyle name="Normal 5 5 7 4 3" xfId="48902"/>
    <cellStyle name="Normal 5 5 7 4 3 2" xfId="48903"/>
    <cellStyle name="Normal 5 5 7 4 3 2 2" xfId="48904"/>
    <cellStyle name="Normal 5 5 7 4 3 3" xfId="48905"/>
    <cellStyle name="Normal 5 5 7 4 4" xfId="48906"/>
    <cellStyle name="Normal 5 5 7 5" xfId="48907"/>
    <cellStyle name="Normal 5 5 7 5 2" xfId="48908"/>
    <cellStyle name="Normal 5 5 7 6" xfId="48909"/>
    <cellStyle name="Normal 5 5 7 6 2" xfId="48910"/>
    <cellStyle name="Normal 5 5 7 6 2 2" xfId="48911"/>
    <cellStyle name="Normal 5 5 7 6 3" xfId="48912"/>
    <cellStyle name="Normal 5 5 7 7" xfId="48913"/>
    <cellStyle name="Normal 5 5 7 7 2" xfId="48914"/>
    <cellStyle name="Normal 5 5 7 8" xfId="48915"/>
    <cellStyle name="Normal 5 5 8" xfId="48916"/>
    <cellStyle name="Normal 5 5 8 2" xfId="48917"/>
    <cellStyle name="Normal 5 5 8 2 2" xfId="48918"/>
    <cellStyle name="Normal 5 5 8 2 2 2" xfId="48919"/>
    <cellStyle name="Normal 5 5 8 2 2 2 2" xfId="48920"/>
    <cellStyle name="Normal 5 5 8 2 2 3" xfId="48921"/>
    <cellStyle name="Normal 5 5 8 2 2 3 2" xfId="48922"/>
    <cellStyle name="Normal 5 5 8 2 2 3 2 2" xfId="48923"/>
    <cellStyle name="Normal 5 5 8 2 2 3 3" xfId="48924"/>
    <cellStyle name="Normal 5 5 8 2 2 4" xfId="48925"/>
    <cellStyle name="Normal 5 5 8 2 3" xfId="48926"/>
    <cellStyle name="Normal 5 5 8 2 3 2" xfId="48927"/>
    <cellStyle name="Normal 5 5 8 2 4" xfId="48928"/>
    <cellStyle name="Normal 5 5 8 2 4 2" xfId="48929"/>
    <cellStyle name="Normal 5 5 8 2 4 2 2" xfId="48930"/>
    <cellStyle name="Normal 5 5 8 2 4 3" xfId="48931"/>
    <cellStyle name="Normal 5 5 8 2 5" xfId="48932"/>
    <cellStyle name="Normal 5 5 8 3" xfId="48933"/>
    <cellStyle name="Normal 5 5 8 3 2" xfId="48934"/>
    <cellStyle name="Normal 5 5 8 3 2 2" xfId="48935"/>
    <cellStyle name="Normal 5 5 8 3 3" xfId="48936"/>
    <cellStyle name="Normal 5 5 8 3 3 2" xfId="48937"/>
    <cellStyle name="Normal 5 5 8 3 3 2 2" xfId="48938"/>
    <cellStyle name="Normal 5 5 8 3 3 3" xfId="48939"/>
    <cellStyle name="Normal 5 5 8 3 4" xfId="48940"/>
    <cellStyle name="Normal 5 5 8 4" xfId="48941"/>
    <cellStyle name="Normal 5 5 8 4 2" xfId="48942"/>
    <cellStyle name="Normal 5 5 8 4 2 2" xfId="48943"/>
    <cellStyle name="Normal 5 5 8 4 3" xfId="48944"/>
    <cellStyle name="Normal 5 5 8 4 3 2" xfId="48945"/>
    <cellStyle name="Normal 5 5 8 4 3 2 2" xfId="48946"/>
    <cellStyle name="Normal 5 5 8 4 3 3" xfId="48947"/>
    <cellStyle name="Normal 5 5 8 4 4" xfId="48948"/>
    <cellStyle name="Normal 5 5 8 5" xfId="48949"/>
    <cellStyle name="Normal 5 5 8 5 2" xfId="48950"/>
    <cellStyle name="Normal 5 5 8 6" xfId="48951"/>
    <cellStyle name="Normal 5 5 8 6 2" xfId="48952"/>
    <cellStyle name="Normal 5 5 8 6 2 2" xfId="48953"/>
    <cellStyle name="Normal 5 5 8 6 3" xfId="48954"/>
    <cellStyle name="Normal 5 5 8 7" xfId="48955"/>
    <cellStyle name="Normal 5 5 8 7 2" xfId="48956"/>
    <cellStyle name="Normal 5 5 8 8" xfId="48957"/>
    <cellStyle name="Normal 5 5 9" xfId="48958"/>
    <cellStyle name="Normal 5 5 9 2" xfId="48959"/>
    <cellStyle name="Normal 5 5 9 2 2" xfId="48960"/>
    <cellStyle name="Normal 5 5 9 2 2 2" xfId="48961"/>
    <cellStyle name="Normal 5 5 9 2 2 2 2" xfId="48962"/>
    <cellStyle name="Normal 5 5 9 2 2 3" xfId="48963"/>
    <cellStyle name="Normal 5 5 9 2 2 3 2" xfId="48964"/>
    <cellStyle name="Normal 5 5 9 2 2 3 2 2" xfId="48965"/>
    <cellStyle name="Normal 5 5 9 2 2 3 3" xfId="48966"/>
    <cellStyle name="Normal 5 5 9 2 2 4" xfId="48967"/>
    <cellStyle name="Normal 5 5 9 2 3" xfId="48968"/>
    <cellStyle name="Normal 5 5 9 2 3 2" xfId="48969"/>
    <cellStyle name="Normal 5 5 9 2 4" xfId="48970"/>
    <cellStyle name="Normal 5 5 9 2 4 2" xfId="48971"/>
    <cellStyle name="Normal 5 5 9 2 4 2 2" xfId="48972"/>
    <cellStyle name="Normal 5 5 9 2 4 3" xfId="48973"/>
    <cellStyle name="Normal 5 5 9 2 5" xfId="48974"/>
    <cellStyle name="Normal 5 5 9 3" xfId="48975"/>
    <cellStyle name="Normal 5 5 9 3 2" xfId="48976"/>
    <cellStyle name="Normal 5 5 9 3 2 2" xfId="48977"/>
    <cellStyle name="Normal 5 5 9 3 3" xfId="48978"/>
    <cellStyle name="Normal 5 5 9 3 3 2" xfId="48979"/>
    <cellStyle name="Normal 5 5 9 3 3 2 2" xfId="48980"/>
    <cellStyle name="Normal 5 5 9 3 3 3" xfId="48981"/>
    <cellStyle name="Normal 5 5 9 3 4" xfId="48982"/>
    <cellStyle name="Normal 5 5 9 4" xfId="48983"/>
    <cellStyle name="Normal 5 5 9 4 2" xfId="48984"/>
    <cellStyle name="Normal 5 5 9 5" xfId="48985"/>
    <cellStyle name="Normal 5 5 9 5 2" xfId="48986"/>
    <cellStyle name="Normal 5 5 9 5 2 2" xfId="48987"/>
    <cellStyle name="Normal 5 5 9 5 3" xfId="48988"/>
    <cellStyle name="Normal 5 5 9 6" xfId="48989"/>
    <cellStyle name="Normal 5 5_T-straight with PEDs adjustor" xfId="48990"/>
    <cellStyle name="Normal 5 6" xfId="48991"/>
    <cellStyle name="Normal 5 6 10" xfId="48992"/>
    <cellStyle name="Normal 5 6 11" xfId="48993"/>
    <cellStyle name="Normal 5 6 2" xfId="48994"/>
    <cellStyle name="Normal 5 6 2 10" xfId="48995"/>
    <cellStyle name="Normal 5 6 2 2" xfId="48996"/>
    <cellStyle name="Normal 5 6 2 2 2" xfId="48997"/>
    <cellStyle name="Normal 5 6 2 2 2 2" xfId="48998"/>
    <cellStyle name="Normal 5 6 2 2 2 2 2" xfId="48999"/>
    <cellStyle name="Normal 5 6 2 2 2 2 2 2" xfId="49000"/>
    <cellStyle name="Normal 5 6 2 2 2 2 3" xfId="49001"/>
    <cellStyle name="Normal 5 6 2 2 2 2 3 2" xfId="49002"/>
    <cellStyle name="Normal 5 6 2 2 2 2 3 2 2" xfId="49003"/>
    <cellStyle name="Normal 5 6 2 2 2 2 3 3" xfId="49004"/>
    <cellStyle name="Normal 5 6 2 2 2 2 4" xfId="49005"/>
    <cellStyle name="Normal 5 6 2 2 2 3" xfId="49006"/>
    <cellStyle name="Normal 5 6 2 2 2 3 2" xfId="49007"/>
    <cellStyle name="Normal 5 6 2 2 2 4" xfId="49008"/>
    <cellStyle name="Normal 5 6 2 2 2 4 2" xfId="49009"/>
    <cellStyle name="Normal 5 6 2 2 2 4 2 2" xfId="49010"/>
    <cellStyle name="Normal 5 6 2 2 2 4 3" xfId="49011"/>
    <cellStyle name="Normal 5 6 2 2 2 5" xfId="49012"/>
    <cellStyle name="Normal 5 6 2 2 2 6" xfId="49013"/>
    <cellStyle name="Normal 5 6 2 2 3" xfId="49014"/>
    <cellStyle name="Normal 5 6 2 2 3 2" xfId="49015"/>
    <cellStyle name="Normal 5 6 2 2 3 2 2" xfId="49016"/>
    <cellStyle name="Normal 5 6 2 2 3 3" xfId="49017"/>
    <cellStyle name="Normal 5 6 2 2 3 3 2" xfId="49018"/>
    <cellStyle name="Normal 5 6 2 2 3 3 2 2" xfId="49019"/>
    <cellStyle name="Normal 5 6 2 2 3 3 3" xfId="49020"/>
    <cellStyle name="Normal 5 6 2 2 3 4" xfId="49021"/>
    <cellStyle name="Normal 5 6 2 2 4" xfId="49022"/>
    <cellStyle name="Normal 5 6 2 2 4 2" xfId="49023"/>
    <cellStyle name="Normal 5 6 2 2 4 2 2" xfId="49024"/>
    <cellStyle name="Normal 5 6 2 2 4 3" xfId="49025"/>
    <cellStyle name="Normal 5 6 2 2 4 3 2" xfId="49026"/>
    <cellStyle name="Normal 5 6 2 2 4 3 2 2" xfId="49027"/>
    <cellStyle name="Normal 5 6 2 2 4 3 3" xfId="49028"/>
    <cellStyle name="Normal 5 6 2 2 4 4" xfId="49029"/>
    <cellStyle name="Normal 5 6 2 2 5" xfId="49030"/>
    <cellStyle name="Normal 5 6 2 2 5 2" xfId="49031"/>
    <cellStyle name="Normal 5 6 2 2 6" xfId="49032"/>
    <cellStyle name="Normal 5 6 2 2 6 2" xfId="49033"/>
    <cellStyle name="Normal 5 6 2 2 6 2 2" xfId="49034"/>
    <cellStyle name="Normal 5 6 2 2 6 3" xfId="49035"/>
    <cellStyle name="Normal 5 6 2 2 7" xfId="49036"/>
    <cellStyle name="Normal 5 6 2 2 7 2" xfId="49037"/>
    <cellStyle name="Normal 5 6 2 2 8" xfId="49038"/>
    <cellStyle name="Normal 5 6 2 2 9" xfId="49039"/>
    <cellStyle name="Normal 5 6 2 3" xfId="49040"/>
    <cellStyle name="Normal 5 6 2 3 2" xfId="49041"/>
    <cellStyle name="Normal 5 6 2 3 2 2" xfId="49042"/>
    <cellStyle name="Normal 5 6 2 3 2 2 2" xfId="49043"/>
    <cellStyle name="Normal 5 6 2 3 2 3" xfId="49044"/>
    <cellStyle name="Normal 5 6 2 3 2 3 2" xfId="49045"/>
    <cellStyle name="Normal 5 6 2 3 2 3 2 2" xfId="49046"/>
    <cellStyle name="Normal 5 6 2 3 2 3 3" xfId="49047"/>
    <cellStyle name="Normal 5 6 2 3 2 4" xfId="49048"/>
    <cellStyle name="Normal 5 6 2 3 2 5" xfId="49049"/>
    <cellStyle name="Normal 5 6 2 3 3" xfId="49050"/>
    <cellStyle name="Normal 5 6 2 3 3 2" xfId="49051"/>
    <cellStyle name="Normal 5 6 2 3 4" xfId="49052"/>
    <cellStyle name="Normal 5 6 2 3 4 2" xfId="49053"/>
    <cellStyle name="Normal 5 6 2 3 4 2 2" xfId="49054"/>
    <cellStyle name="Normal 5 6 2 3 4 3" xfId="49055"/>
    <cellStyle name="Normal 5 6 2 3 5" xfId="49056"/>
    <cellStyle name="Normal 5 6 2 3 6" xfId="49057"/>
    <cellStyle name="Normal 5 6 2 4" xfId="49058"/>
    <cellStyle name="Normal 5 6 2 4 2" xfId="49059"/>
    <cellStyle name="Normal 5 6 2 4 2 2" xfId="49060"/>
    <cellStyle name="Normal 5 6 2 4 3" xfId="49061"/>
    <cellStyle name="Normal 5 6 2 4 3 2" xfId="49062"/>
    <cellStyle name="Normal 5 6 2 4 3 2 2" xfId="49063"/>
    <cellStyle name="Normal 5 6 2 4 3 3" xfId="49064"/>
    <cellStyle name="Normal 5 6 2 4 4" xfId="49065"/>
    <cellStyle name="Normal 5 6 2 4 5" xfId="49066"/>
    <cellStyle name="Normal 5 6 2 5" xfId="49067"/>
    <cellStyle name="Normal 5 6 2 5 2" xfId="49068"/>
    <cellStyle name="Normal 5 6 2 5 2 2" xfId="49069"/>
    <cellStyle name="Normal 5 6 2 5 3" xfId="49070"/>
    <cellStyle name="Normal 5 6 2 5 3 2" xfId="49071"/>
    <cellStyle name="Normal 5 6 2 5 3 2 2" xfId="49072"/>
    <cellStyle name="Normal 5 6 2 5 3 3" xfId="49073"/>
    <cellStyle name="Normal 5 6 2 5 4" xfId="49074"/>
    <cellStyle name="Normal 5 6 2 6" xfId="49075"/>
    <cellStyle name="Normal 5 6 2 6 2" xfId="49076"/>
    <cellStyle name="Normal 5 6 2 7" xfId="49077"/>
    <cellStyle name="Normal 5 6 2 7 2" xfId="49078"/>
    <cellStyle name="Normal 5 6 2 7 2 2" xfId="49079"/>
    <cellStyle name="Normal 5 6 2 7 3" xfId="49080"/>
    <cellStyle name="Normal 5 6 2 8" xfId="49081"/>
    <cellStyle name="Normal 5 6 2 8 2" xfId="49082"/>
    <cellStyle name="Normal 5 6 2 9" xfId="49083"/>
    <cellStyle name="Normal 5 6 2_T-straight with PEDs adjustor" xfId="49084"/>
    <cellStyle name="Normal 5 6 3" xfId="49085"/>
    <cellStyle name="Normal 5 6 3 2" xfId="49086"/>
    <cellStyle name="Normal 5 6 3 2 2" xfId="49087"/>
    <cellStyle name="Normal 5 6 3 2 2 2" xfId="49088"/>
    <cellStyle name="Normal 5 6 3 2 2 2 2" xfId="49089"/>
    <cellStyle name="Normal 5 6 3 2 2 3" xfId="49090"/>
    <cellStyle name="Normal 5 6 3 2 2 3 2" xfId="49091"/>
    <cellStyle name="Normal 5 6 3 2 2 3 2 2" xfId="49092"/>
    <cellStyle name="Normal 5 6 3 2 2 3 3" xfId="49093"/>
    <cellStyle name="Normal 5 6 3 2 2 4" xfId="49094"/>
    <cellStyle name="Normal 5 6 3 2 3" xfId="49095"/>
    <cellStyle name="Normal 5 6 3 2 3 2" xfId="49096"/>
    <cellStyle name="Normal 5 6 3 2 4" xfId="49097"/>
    <cellStyle name="Normal 5 6 3 2 4 2" xfId="49098"/>
    <cellStyle name="Normal 5 6 3 2 4 2 2" xfId="49099"/>
    <cellStyle name="Normal 5 6 3 2 4 3" xfId="49100"/>
    <cellStyle name="Normal 5 6 3 2 5" xfId="49101"/>
    <cellStyle name="Normal 5 6 3 2 6" xfId="49102"/>
    <cellStyle name="Normal 5 6 3 3" xfId="49103"/>
    <cellStyle name="Normal 5 6 3 3 2" xfId="49104"/>
    <cellStyle name="Normal 5 6 3 3 2 2" xfId="49105"/>
    <cellStyle name="Normal 5 6 3 3 3" xfId="49106"/>
    <cellStyle name="Normal 5 6 3 3 3 2" xfId="49107"/>
    <cellStyle name="Normal 5 6 3 3 3 2 2" xfId="49108"/>
    <cellStyle name="Normal 5 6 3 3 3 3" xfId="49109"/>
    <cellStyle name="Normal 5 6 3 3 4" xfId="49110"/>
    <cellStyle name="Normal 5 6 3 4" xfId="49111"/>
    <cellStyle name="Normal 5 6 3 4 2" xfId="49112"/>
    <cellStyle name="Normal 5 6 3 4 2 2" xfId="49113"/>
    <cellStyle name="Normal 5 6 3 4 3" xfId="49114"/>
    <cellStyle name="Normal 5 6 3 4 3 2" xfId="49115"/>
    <cellStyle name="Normal 5 6 3 4 3 2 2" xfId="49116"/>
    <cellStyle name="Normal 5 6 3 4 3 3" xfId="49117"/>
    <cellStyle name="Normal 5 6 3 4 4" xfId="49118"/>
    <cellStyle name="Normal 5 6 3 5" xfId="49119"/>
    <cellStyle name="Normal 5 6 3 5 2" xfId="49120"/>
    <cellStyle name="Normal 5 6 3 6" xfId="49121"/>
    <cellStyle name="Normal 5 6 3 6 2" xfId="49122"/>
    <cellStyle name="Normal 5 6 3 6 2 2" xfId="49123"/>
    <cellStyle name="Normal 5 6 3 6 3" xfId="49124"/>
    <cellStyle name="Normal 5 6 3 7" xfId="49125"/>
    <cellStyle name="Normal 5 6 3 7 2" xfId="49126"/>
    <cellStyle name="Normal 5 6 3 8" xfId="49127"/>
    <cellStyle name="Normal 5 6 3 9" xfId="49128"/>
    <cellStyle name="Normal 5 6 4" xfId="49129"/>
    <cellStyle name="Normal 5 6 4 2" xfId="49130"/>
    <cellStyle name="Normal 5 6 4 2 2" xfId="49131"/>
    <cellStyle name="Normal 5 6 4 2 2 2" xfId="49132"/>
    <cellStyle name="Normal 5 6 4 2 3" xfId="49133"/>
    <cellStyle name="Normal 5 6 4 2 3 2" xfId="49134"/>
    <cellStyle name="Normal 5 6 4 2 3 2 2" xfId="49135"/>
    <cellStyle name="Normal 5 6 4 2 3 3" xfId="49136"/>
    <cellStyle name="Normal 5 6 4 2 4" xfId="49137"/>
    <cellStyle name="Normal 5 6 4 2 5" xfId="49138"/>
    <cellStyle name="Normal 5 6 4 3" xfId="49139"/>
    <cellStyle name="Normal 5 6 4 3 2" xfId="49140"/>
    <cellStyle name="Normal 5 6 4 4" xfId="49141"/>
    <cellStyle name="Normal 5 6 4 4 2" xfId="49142"/>
    <cellStyle name="Normal 5 6 4 4 2 2" xfId="49143"/>
    <cellStyle name="Normal 5 6 4 4 3" xfId="49144"/>
    <cellStyle name="Normal 5 6 4 5" xfId="49145"/>
    <cellStyle name="Normal 5 6 4 6" xfId="49146"/>
    <cellStyle name="Normal 5 6 5" xfId="49147"/>
    <cellStyle name="Normal 5 6 5 2" xfId="49148"/>
    <cellStyle name="Normal 5 6 5 2 2" xfId="49149"/>
    <cellStyle name="Normal 5 6 5 3" xfId="49150"/>
    <cellStyle name="Normal 5 6 5 3 2" xfId="49151"/>
    <cellStyle name="Normal 5 6 5 3 2 2" xfId="49152"/>
    <cellStyle name="Normal 5 6 5 3 3" xfId="49153"/>
    <cellStyle name="Normal 5 6 5 4" xfId="49154"/>
    <cellStyle name="Normal 5 6 5 5" xfId="49155"/>
    <cellStyle name="Normal 5 6 6" xfId="49156"/>
    <cellStyle name="Normal 5 6 6 2" xfId="49157"/>
    <cellStyle name="Normal 5 6 6 2 2" xfId="49158"/>
    <cellStyle name="Normal 5 6 6 3" xfId="49159"/>
    <cellStyle name="Normal 5 6 6 3 2" xfId="49160"/>
    <cellStyle name="Normal 5 6 6 3 2 2" xfId="49161"/>
    <cellStyle name="Normal 5 6 6 3 3" xfId="49162"/>
    <cellStyle name="Normal 5 6 6 4" xfId="49163"/>
    <cellStyle name="Normal 5 6 7" xfId="49164"/>
    <cellStyle name="Normal 5 6 7 2" xfId="49165"/>
    <cellStyle name="Normal 5 6 8" xfId="49166"/>
    <cellStyle name="Normal 5 6 8 2" xfId="49167"/>
    <cellStyle name="Normal 5 6 8 2 2" xfId="49168"/>
    <cellStyle name="Normal 5 6 8 3" xfId="49169"/>
    <cellStyle name="Normal 5 6 9" xfId="49170"/>
    <cellStyle name="Normal 5 6 9 2" xfId="49171"/>
    <cellStyle name="Normal 5 6_WKG 1-17-13 OFFICIAL DRG Hospital Provider Master File (NPI)" xfId="49172"/>
    <cellStyle name="Normal 5 7" xfId="49173"/>
    <cellStyle name="Normal 5 7 10" xfId="49174"/>
    <cellStyle name="Normal 5 7 11" xfId="49175"/>
    <cellStyle name="Normal 5 7 2" xfId="49176"/>
    <cellStyle name="Normal 5 7 2 10" xfId="49177"/>
    <cellStyle name="Normal 5 7 2 2" xfId="49178"/>
    <cellStyle name="Normal 5 7 2 2 2" xfId="49179"/>
    <cellStyle name="Normal 5 7 2 2 2 2" xfId="49180"/>
    <cellStyle name="Normal 5 7 2 2 2 2 2" xfId="49181"/>
    <cellStyle name="Normal 5 7 2 2 2 2 2 2" xfId="49182"/>
    <cellStyle name="Normal 5 7 2 2 2 2 3" xfId="49183"/>
    <cellStyle name="Normal 5 7 2 2 2 2 3 2" xfId="49184"/>
    <cellStyle name="Normal 5 7 2 2 2 2 3 2 2" xfId="49185"/>
    <cellStyle name="Normal 5 7 2 2 2 2 3 3" xfId="49186"/>
    <cellStyle name="Normal 5 7 2 2 2 2 4" xfId="49187"/>
    <cellStyle name="Normal 5 7 2 2 2 3" xfId="49188"/>
    <cellStyle name="Normal 5 7 2 2 2 3 2" xfId="49189"/>
    <cellStyle name="Normal 5 7 2 2 2 4" xfId="49190"/>
    <cellStyle name="Normal 5 7 2 2 2 4 2" xfId="49191"/>
    <cellStyle name="Normal 5 7 2 2 2 4 2 2" xfId="49192"/>
    <cellStyle name="Normal 5 7 2 2 2 4 3" xfId="49193"/>
    <cellStyle name="Normal 5 7 2 2 2 5" xfId="49194"/>
    <cellStyle name="Normal 5 7 2 2 3" xfId="49195"/>
    <cellStyle name="Normal 5 7 2 2 3 2" xfId="49196"/>
    <cellStyle name="Normal 5 7 2 2 3 2 2" xfId="49197"/>
    <cellStyle name="Normal 5 7 2 2 3 3" xfId="49198"/>
    <cellStyle name="Normal 5 7 2 2 3 3 2" xfId="49199"/>
    <cellStyle name="Normal 5 7 2 2 3 3 2 2" xfId="49200"/>
    <cellStyle name="Normal 5 7 2 2 3 3 3" xfId="49201"/>
    <cellStyle name="Normal 5 7 2 2 3 4" xfId="49202"/>
    <cellStyle name="Normal 5 7 2 2 4" xfId="49203"/>
    <cellStyle name="Normal 5 7 2 2 4 2" xfId="49204"/>
    <cellStyle name="Normal 5 7 2 2 4 2 2" xfId="49205"/>
    <cellStyle name="Normal 5 7 2 2 4 3" xfId="49206"/>
    <cellStyle name="Normal 5 7 2 2 4 3 2" xfId="49207"/>
    <cellStyle name="Normal 5 7 2 2 4 3 2 2" xfId="49208"/>
    <cellStyle name="Normal 5 7 2 2 4 3 3" xfId="49209"/>
    <cellStyle name="Normal 5 7 2 2 4 4" xfId="49210"/>
    <cellStyle name="Normal 5 7 2 2 5" xfId="49211"/>
    <cellStyle name="Normal 5 7 2 2 5 2" xfId="49212"/>
    <cellStyle name="Normal 5 7 2 2 6" xfId="49213"/>
    <cellStyle name="Normal 5 7 2 2 6 2" xfId="49214"/>
    <cellStyle name="Normal 5 7 2 2 6 2 2" xfId="49215"/>
    <cellStyle name="Normal 5 7 2 2 6 3" xfId="49216"/>
    <cellStyle name="Normal 5 7 2 2 7" xfId="49217"/>
    <cellStyle name="Normal 5 7 2 2 7 2" xfId="49218"/>
    <cellStyle name="Normal 5 7 2 2 8" xfId="49219"/>
    <cellStyle name="Normal 5 7 2 2 9" xfId="49220"/>
    <cellStyle name="Normal 5 7 2 3" xfId="49221"/>
    <cellStyle name="Normal 5 7 2 3 2" xfId="49222"/>
    <cellStyle name="Normal 5 7 2 3 2 2" xfId="49223"/>
    <cellStyle name="Normal 5 7 2 3 2 2 2" xfId="49224"/>
    <cellStyle name="Normal 5 7 2 3 2 3" xfId="49225"/>
    <cellStyle name="Normal 5 7 2 3 2 3 2" xfId="49226"/>
    <cellStyle name="Normal 5 7 2 3 2 3 2 2" xfId="49227"/>
    <cellStyle name="Normal 5 7 2 3 2 3 3" xfId="49228"/>
    <cellStyle name="Normal 5 7 2 3 2 4" xfId="49229"/>
    <cellStyle name="Normal 5 7 2 3 3" xfId="49230"/>
    <cellStyle name="Normal 5 7 2 3 3 2" xfId="49231"/>
    <cellStyle name="Normal 5 7 2 3 4" xfId="49232"/>
    <cellStyle name="Normal 5 7 2 3 4 2" xfId="49233"/>
    <cellStyle name="Normal 5 7 2 3 4 2 2" xfId="49234"/>
    <cellStyle name="Normal 5 7 2 3 4 3" xfId="49235"/>
    <cellStyle name="Normal 5 7 2 3 5" xfId="49236"/>
    <cellStyle name="Normal 5 7 2 4" xfId="49237"/>
    <cellStyle name="Normal 5 7 2 4 2" xfId="49238"/>
    <cellStyle name="Normal 5 7 2 4 2 2" xfId="49239"/>
    <cellStyle name="Normal 5 7 2 4 3" xfId="49240"/>
    <cellStyle name="Normal 5 7 2 4 3 2" xfId="49241"/>
    <cellStyle name="Normal 5 7 2 4 3 2 2" xfId="49242"/>
    <cellStyle name="Normal 5 7 2 4 3 3" xfId="49243"/>
    <cellStyle name="Normal 5 7 2 4 4" xfId="49244"/>
    <cellStyle name="Normal 5 7 2 5" xfId="49245"/>
    <cellStyle name="Normal 5 7 2 5 2" xfId="49246"/>
    <cellStyle name="Normal 5 7 2 5 2 2" xfId="49247"/>
    <cellStyle name="Normal 5 7 2 5 3" xfId="49248"/>
    <cellStyle name="Normal 5 7 2 5 3 2" xfId="49249"/>
    <cellStyle name="Normal 5 7 2 5 3 2 2" xfId="49250"/>
    <cellStyle name="Normal 5 7 2 5 3 3" xfId="49251"/>
    <cellStyle name="Normal 5 7 2 5 4" xfId="49252"/>
    <cellStyle name="Normal 5 7 2 6" xfId="49253"/>
    <cellStyle name="Normal 5 7 2 6 2" xfId="49254"/>
    <cellStyle name="Normal 5 7 2 7" xfId="49255"/>
    <cellStyle name="Normal 5 7 2 7 2" xfId="49256"/>
    <cellStyle name="Normal 5 7 2 7 2 2" xfId="49257"/>
    <cellStyle name="Normal 5 7 2 7 3" xfId="49258"/>
    <cellStyle name="Normal 5 7 2 8" xfId="49259"/>
    <cellStyle name="Normal 5 7 2 8 2" xfId="49260"/>
    <cellStyle name="Normal 5 7 2 9" xfId="49261"/>
    <cellStyle name="Normal 5 7 3" xfId="49262"/>
    <cellStyle name="Normal 5 7 3 2" xfId="49263"/>
    <cellStyle name="Normal 5 7 3 2 2" xfId="49264"/>
    <cellStyle name="Normal 5 7 3 2 2 2" xfId="49265"/>
    <cellStyle name="Normal 5 7 3 2 2 2 2" xfId="49266"/>
    <cellStyle name="Normal 5 7 3 2 2 3" xfId="49267"/>
    <cellStyle name="Normal 5 7 3 2 2 3 2" xfId="49268"/>
    <cellStyle name="Normal 5 7 3 2 2 3 2 2" xfId="49269"/>
    <cellStyle name="Normal 5 7 3 2 2 3 3" xfId="49270"/>
    <cellStyle name="Normal 5 7 3 2 2 4" xfId="49271"/>
    <cellStyle name="Normal 5 7 3 2 3" xfId="49272"/>
    <cellStyle name="Normal 5 7 3 2 3 2" xfId="49273"/>
    <cellStyle name="Normal 5 7 3 2 4" xfId="49274"/>
    <cellStyle name="Normal 5 7 3 2 4 2" xfId="49275"/>
    <cellStyle name="Normal 5 7 3 2 4 2 2" xfId="49276"/>
    <cellStyle name="Normal 5 7 3 2 4 3" xfId="49277"/>
    <cellStyle name="Normal 5 7 3 2 5" xfId="49278"/>
    <cellStyle name="Normal 5 7 3 2 6" xfId="49279"/>
    <cellStyle name="Normal 5 7 3 3" xfId="49280"/>
    <cellStyle name="Normal 5 7 3 3 2" xfId="49281"/>
    <cellStyle name="Normal 5 7 3 3 2 2" xfId="49282"/>
    <cellStyle name="Normal 5 7 3 3 3" xfId="49283"/>
    <cellStyle name="Normal 5 7 3 3 3 2" xfId="49284"/>
    <cellStyle name="Normal 5 7 3 3 3 2 2" xfId="49285"/>
    <cellStyle name="Normal 5 7 3 3 3 3" xfId="49286"/>
    <cellStyle name="Normal 5 7 3 3 4" xfId="49287"/>
    <cellStyle name="Normal 5 7 3 4" xfId="49288"/>
    <cellStyle name="Normal 5 7 3 4 2" xfId="49289"/>
    <cellStyle name="Normal 5 7 3 4 2 2" xfId="49290"/>
    <cellStyle name="Normal 5 7 3 4 3" xfId="49291"/>
    <cellStyle name="Normal 5 7 3 4 3 2" xfId="49292"/>
    <cellStyle name="Normal 5 7 3 4 3 2 2" xfId="49293"/>
    <cellStyle name="Normal 5 7 3 4 3 3" xfId="49294"/>
    <cellStyle name="Normal 5 7 3 4 4" xfId="49295"/>
    <cellStyle name="Normal 5 7 3 5" xfId="49296"/>
    <cellStyle name="Normal 5 7 3 5 2" xfId="49297"/>
    <cellStyle name="Normal 5 7 3 6" xfId="49298"/>
    <cellStyle name="Normal 5 7 3 6 2" xfId="49299"/>
    <cellStyle name="Normal 5 7 3 6 2 2" xfId="49300"/>
    <cellStyle name="Normal 5 7 3 6 3" xfId="49301"/>
    <cellStyle name="Normal 5 7 3 7" xfId="49302"/>
    <cellStyle name="Normal 5 7 3 7 2" xfId="49303"/>
    <cellStyle name="Normal 5 7 3 8" xfId="49304"/>
    <cellStyle name="Normal 5 7 3 9" xfId="49305"/>
    <cellStyle name="Normal 5 7 4" xfId="49306"/>
    <cellStyle name="Normal 5 7 4 2" xfId="49307"/>
    <cellStyle name="Normal 5 7 4 2 2" xfId="49308"/>
    <cellStyle name="Normal 5 7 4 2 2 2" xfId="49309"/>
    <cellStyle name="Normal 5 7 4 2 3" xfId="49310"/>
    <cellStyle name="Normal 5 7 4 2 3 2" xfId="49311"/>
    <cellStyle name="Normal 5 7 4 2 3 2 2" xfId="49312"/>
    <cellStyle name="Normal 5 7 4 2 3 3" xfId="49313"/>
    <cellStyle name="Normal 5 7 4 2 4" xfId="49314"/>
    <cellStyle name="Normal 5 7 4 3" xfId="49315"/>
    <cellStyle name="Normal 5 7 4 3 2" xfId="49316"/>
    <cellStyle name="Normal 5 7 4 4" xfId="49317"/>
    <cellStyle name="Normal 5 7 4 4 2" xfId="49318"/>
    <cellStyle name="Normal 5 7 4 4 2 2" xfId="49319"/>
    <cellStyle name="Normal 5 7 4 4 3" xfId="49320"/>
    <cellStyle name="Normal 5 7 4 5" xfId="49321"/>
    <cellStyle name="Normal 5 7 4 6" xfId="49322"/>
    <cellStyle name="Normal 5 7 5" xfId="49323"/>
    <cellStyle name="Normal 5 7 5 2" xfId="49324"/>
    <cellStyle name="Normal 5 7 5 2 2" xfId="49325"/>
    <cellStyle name="Normal 5 7 5 3" xfId="49326"/>
    <cellStyle name="Normal 5 7 5 3 2" xfId="49327"/>
    <cellStyle name="Normal 5 7 5 3 2 2" xfId="49328"/>
    <cellStyle name="Normal 5 7 5 3 3" xfId="49329"/>
    <cellStyle name="Normal 5 7 5 4" xfId="49330"/>
    <cellStyle name="Normal 5 7 6" xfId="49331"/>
    <cellStyle name="Normal 5 7 6 2" xfId="49332"/>
    <cellStyle name="Normal 5 7 6 2 2" xfId="49333"/>
    <cellStyle name="Normal 5 7 6 3" xfId="49334"/>
    <cellStyle name="Normal 5 7 6 3 2" xfId="49335"/>
    <cellStyle name="Normal 5 7 6 3 2 2" xfId="49336"/>
    <cellStyle name="Normal 5 7 6 3 3" xfId="49337"/>
    <cellStyle name="Normal 5 7 6 4" xfId="49338"/>
    <cellStyle name="Normal 5 7 7" xfId="49339"/>
    <cellStyle name="Normal 5 7 7 2" xfId="49340"/>
    <cellStyle name="Normal 5 7 8" xfId="49341"/>
    <cellStyle name="Normal 5 7 8 2" xfId="49342"/>
    <cellStyle name="Normal 5 7 8 2 2" xfId="49343"/>
    <cellStyle name="Normal 5 7 8 3" xfId="49344"/>
    <cellStyle name="Normal 5 7 9" xfId="49345"/>
    <cellStyle name="Normal 5 7 9 2" xfId="49346"/>
    <cellStyle name="Normal 5 7_T-straight with PEDs adjustor" xfId="49347"/>
    <cellStyle name="Normal 5 8" xfId="49348"/>
    <cellStyle name="Normal 5 8 2" xfId="49349"/>
    <cellStyle name="Normal 5 8 2 2" xfId="49350"/>
    <cellStyle name="Normal 5 8 2 2 2" xfId="49351"/>
    <cellStyle name="Normal 5 8 2 2 2 2" xfId="49352"/>
    <cellStyle name="Normal 5 8 2 2 2 2 2" xfId="49353"/>
    <cellStyle name="Normal 5 8 2 2 2 3" xfId="49354"/>
    <cellStyle name="Normal 5 8 2 2 2 3 2" xfId="49355"/>
    <cellStyle name="Normal 5 8 2 2 2 3 2 2" xfId="49356"/>
    <cellStyle name="Normal 5 8 2 2 2 3 3" xfId="49357"/>
    <cellStyle name="Normal 5 8 2 2 2 4" xfId="49358"/>
    <cellStyle name="Normal 5 8 2 2 3" xfId="49359"/>
    <cellStyle name="Normal 5 8 2 2 3 2" xfId="49360"/>
    <cellStyle name="Normal 5 8 2 2 4" xfId="49361"/>
    <cellStyle name="Normal 5 8 2 2 4 2" xfId="49362"/>
    <cellStyle name="Normal 5 8 2 2 4 2 2" xfId="49363"/>
    <cellStyle name="Normal 5 8 2 2 4 3" xfId="49364"/>
    <cellStyle name="Normal 5 8 2 2 5" xfId="49365"/>
    <cellStyle name="Normal 5 8 2 3" xfId="49366"/>
    <cellStyle name="Normal 5 8 2 3 2" xfId="49367"/>
    <cellStyle name="Normal 5 8 2 3 2 2" xfId="49368"/>
    <cellStyle name="Normal 5 8 2 3 3" xfId="49369"/>
    <cellStyle name="Normal 5 8 2 3 3 2" xfId="49370"/>
    <cellStyle name="Normal 5 8 2 3 3 2 2" xfId="49371"/>
    <cellStyle name="Normal 5 8 2 3 3 3" xfId="49372"/>
    <cellStyle name="Normal 5 8 2 3 4" xfId="49373"/>
    <cellStyle name="Normal 5 8 2 4" xfId="49374"/>
    <cellStyle name="Normal 5 8 2 4 2" xfId="49375"/>
    <cellStyle name="Normal 5 8 2 4 2 2" xfId="49376"/>
    <cellStyle name="Normal 5 8 2 4 3" xfId="49377"/>
    <cellStyle name="Normal 5 8 2 4 3 2" xfId="49378"/>
    <cellStyle name="Normal 5 8 2 4 3 2 2" xfId="49379"/>
    <cellStyle name="Normal 5 8 2 4 3 3" xfId="49380"/>
    <cellStyle name="Normal 5 8 2 4 4" xfId="49381"/>
    <cellStyle name="Normal 5 8 2 5" xfId="49382"/>
    <cellStyle name="Normal 5 8 2 5 2" xfId="49383"/>
    <cellStyle name="Normal 5 8 2 6" xfId="49384"/>
    <cellStyle name="Normal 5 8 2 6 2" xfId="49385"/>
    <cellStyle name="Normal 5 8 2 6 2 2" xfId="49386"/>
    <cellStyle name="Normal 5 8 2 6 3" xfId="49387"/>
    <cellStyle name="Normal 5 8 2 7" xfId="49388"/>
    <cellStyle name="Normal 5 8 2 7 2" xfId="49389"/>
    <cellStyle name="Normal 5 8 2 8" xfId="49390"/>
    <cellStyle name="Normal 5 8 3" xfId="49391"/>
    <cellStyle name="Normal 5 8 3 2" xfId="49392"/>
    <cellStyle name="Normal 5 8 3 2 2" xfId="49393"/>
    <cellStyle name="Normal 5 8 3 2 2 2" xfId="49394"/>
    <cellStyle name="Normal 5 8 3 2 3" xfId="49395"/>
    <cellStyle name="Normal 5 8 3 2 3 2" xfId="49396"/>
    <cellStyle name="Normal 5 8 3 2 3 2 2" xfId="49397"/>
    <cellStyle name="Normal 5 8 3 2 3 3" xfId="49398"/>
    <cellStyle name="Normal 5 8 3 2 4" xfId="49399"/>
    <cellStyle name="Normal 5 8 3 3" xfId="49400"/>
    <cellStyle name="Normal 5 8 3 3 2" xfId="49401"/>
    <cellStyle name="Normal 5 8 3 4" xfId="49402"/>
    <cellStyle name="Normal 5 8 3 4 2" xfId="49403"/>
    <cellStyle name="Normal 5 8 3 4 2 2" xfId="49404"/>
    <cellStyle name="Normal 5 8 3 4 3" xfId="49405"/>
    <cellStyle name="Normal 5 8 3 5" xfId="49406"/>
    <cellStyle name="Normal 5 8 4" xfId="49407"/>
    <cellStyle name="Normal 5 8 4 2" xfId="49408"/>
    <cellStyle name="Normal 5 8 4 2 2" xfId="49409"/>
    <cellStyle name="Normal 5 8 4 3" xfId="49410"/>
    <cellStyle name="Normal 5 8 4 3 2" xfId="49411"/>
    <cellStyle name="Normal 5 8 4 3 2 2" xfId="49412"/>
    <cellStyle name="Normal 5 8 4 3 3" xfId="49413"/>
    <cellStyle name="Normal 5 8 4 4" xfId="49414"/>
    <cellStyle name="Normal 5 8 5" xfId="49415"/>
    <cellStyle name="Normal 5 8 5 2" xfId="49416"/>
    <cellStyle name="Normal 5 8 5 2 2" xfId="49417"/>
    <cellStyle name="Normal 5 8 5 3" xfId="49418"/>
    <cellStyle name="Normal 5 8 5 3 2" xfId="49419"/>
    <cellStyle name="Normal 5 8 5 3 2 2" xfId="49420"/>
    <cellStyle name="Normal 5 8 5 3 3" xfId="49421"/>
    <cellStyle name="Normal 5 8 5 4" xfId="49422"/>
    <cellStyle name="Normal 5 8 6" xfId="49423"/>
    <cellStyle name="Normal 5 8 6 2" xfId="49424"/>
    <cellStyle name="Normal 5 8 7" xfId="49425"/>
    <cellStyle name="Normal 5 8 7 2" xfId="49426"/>
    <cellStyle name="Normal 5 8 7 2 2" xfId="49427"/>
    <cellStyle name="Normal 5 8 7 3" xfId="49428"/>
    <cellStyle name="Normal 5 8 8" xfId="49429"/>
    <cellStyle name="Normal 5 8 8 2" xfId="49430"/>
    <cellStyle name="Normal 5 8 9" xfId="49431"/>
    <cellStyle name="Normal 5 9" xfId="49432"/>
    <cellStyle name="Normal 5 9 2" xfId="49433"/>
    <cellStyle name="Normal 5 9 2 2" xfId="49434"/>
    <cellStyle name="Normal 5 9 2 2 2" xfId="49435"/>
    <cellStyle name="Normal 5 9 2 2 2 2" xfId="49436"/>
    <cellStyle name="Normal 5 9 2 2 3" xfId="49437"/>
    <cellStyle name="Normal 5 9 2 2 3 2" xfId="49438"/>
    <cellStyle name="Normal 5 9 2 2 3 2 2" xfId="49439"/>
    <cellStyle name="Normal 5 9 2 2 3 3" xfId="49440"/>
    <cellStyle name="Normal 5 9 2 2 4" xfId="49441"/>
    <cellStyle name="Normal 5 9 2 3" xfId="49442"/>
    <cellStyle name="Normal 5 9 2 3 2" xfId="49443"/>
    <cellStyle name="Normal 5 9 2 4" xfId="49444"/>
    <cellStyle name="Normal 5 9 2 4 2" xfId="49445"/>
    <cellStyle name="Normal 5 9 2 4 2 2" xfId="49446"/>
    <cellStyle name="Normal 5 9 2 4 3" xfId="49447"/>
    <cellStyle name="Normal 5 9 2 5" xfId="49448"/>
    <cellStyle name="Normal 5 9 3" xfId="49449"/>
    <cellStyle name="Normal 5 9 3 2" xfId="49450"/>
    <cellStyle name="Normal 5 9 3 2 2" xfId="49451"/>
    <cellStyle name="Normal 5 9 3 3" xfId="49452"/>
    <cellStyle name="Normal 5 9 3 3 2" xfId="49453"/>
    <cellStyle name="Normal 5 9 3 3 2 2" xfId="49454"/>
    <cellStyle name="Normal 5 9 3 3 3" xfId="49455"/>
    <cellStyle name="Normal 5 9 3 4" xfId="49456"/>
    <cellStyle name="Normal 5 9 4" xfId="49457"/>
    <cellStyle name="Normal 5 9 4 2" xfId="49458"/>
    <cellStyle name="Normal 5 9 5" xfId="49459"/>
    <cellStyle name="Normal 5 9 5 2" xfId="49460"/>
    <cellStyle name="Normal 5 9 5 2 2" xfId="49461"/>
    <cellStyle name="Normal 5 9 5 3" xfId="49462"/>
    <cellStyle name="Normal 5 9 6" xfId="49463"/>
    <cellStyle name="Normal 5 9_T-straight with PEDs adjustor" xfId="49464"/>
    <cellStyle name="Normal 5_Sheet1" xfId="49465"/>
    <cellStyle name="Normal 50" xfId="49466"/>
    <cellStyle name="Normal 50 2" xfId="49467"/>
    <cellStyle name="Normal 50 3" xfId="49468"/>
    <cellStyle name="Normal 51" xfId="49469"/>
    <cellStyle name="Normal 51 2" xfId="49470"/>
    <cellStyle name="Normal 51 2 2" xfId="49471"/>
    <cellStyle name="Normal 51 2 3" xfId="49472"/>
    <cellStyle name="Normal 51 2 4" xfId="49473"/>
    <cellStyle name="Normal 51 3" xfId="49474"/>
    <cellStyle name="Normal 52" xfId="49475"/>
    <cellStyle name="Normal 52 2" xfId="49476"/>
    <cellStyle name="Normal 53" xfId="49477"/>
    <cellStyle name="Normal 53 2" xfId="49478"/>
    <cellStyle name="Normal 54" xfId="49479"/>
    <cellStyle name="Normal 54 2" xfId="49480"/>
    <cellStyle name="Normal 55" xfId="49481"/>
    <cellStyle name="Normal 55 2" xfId="49482"/>
    <cellStyle name="Normal 55 3" xfId="49483"/>
    <cellStyle name="Normal 55 4" xfId="49484"/>
    <cellStyle name="Normal 56" xfId="49485"/>
    <cellStyle name="Normal 57" xfId="49486"/>
    <cellStyle name="Normal 58" xfId="49487"/>
    <cellStyle name="Normal 58 2" xfId="49488"/>
    <cellStyle name="Normal 58 3" xfId="49489"/>
    <cellStyle name="Normal 59" xfId="49490"/>
    <cellStyle name="Normal 6" xfId="25"/>
    <cellStyle name="Normal 6 10" xfId="49491"/>
    <cellStyle name="Normal 6 10 2" xfId="49492"/>
    <cellStyle name="Normal 6 11" xfId="49493"/>
    <cellStyle name="Normal 6 12" xfId="49494"/>
    <cellStyle name="Normal 6 13" xfId="49495"/>
    <cellStyle name="Normal 6 2" xfId="60"/>
    <cellStyle name="Normal 6 2 10" xfId="49496"/>
    <cellStyle name="Normal 6 2 11" xfId="49497"/>
    <cellStyle name="Normal 6 2 12" xfId="49498"/>
    <cellStyle name="Normal 6 2 2" xfId="49499"/>
    <cellStyle name="Normal 6 2 2 10" xfId="49500"/>
    <cellStyle name="Normal 6 2 2 2" xfId="49501"/>
    <cellStyle name="Normal 6 2 2 2 2" xfId="49502"/>
    <cellStyle name="Normal 6 2 2 2 2 2" xfId="49503"/>
    <cellStyle name="Normal 6 2 2 2 2 2 2" xfId="49504"/>
    <cellStyle name="Normal 6 2 2 2 2 2 2 2" xfId="49505"/>
    <cellStyle name="Normal 6 2 2 2 2 2 3" xfId="49506"/>
    <cellStyle name="Normal 6 2 2 2 2 3" xfId="49507"/>
    <cellStyle name="Normal 6 2 2 2 2 3 2" xfId="49508"/>
    <cellStyle name="Normal 6 2 2 2 2 3 2 2" xfId="49509"/>
    <cellStyle name="Normal 6 2 2 2 2 3 3" xfId="49510"/>
    <cellStyle name="Normal 6 2 2 2 2 4" xfId="49511"/>
    <cellStyle name="Normal 6 2 2 2 2 4 2" xfId="49512"/>
    <cellStyle name="Normal 6 2 2 2 2 5" xfId="49513"/>
    <cellStyle name="Normal 6 2 2 2 2_T-straight with PEDs adjustor" xfId="49514"/>
    <cellStyle name="Normal 6 2 2 2 3" xfId="49515"/>
    <cellStyle name="Normal 6 2 2 2 3 2" xfId="49516"/>
    <cellStyle name="Normal 6 2 2 2 3 2 2" xfId="49517"/>
    <cellStyle name="Normal 6 2 2 2 3 3" xfId="49518"/>
    <cellStyle name="Normal 6 2 2 2 4" xfId="49519"/>
    <cellStyle name="Normal 6 2 2 2 4 2" xfId="49520"/>
    <cellStyle name="Normal 6 2 2 2 4 2 2" xfId="49521"/>
    <cellStyle name="Normal 6 2 2 2 4 3" xfId="49522"/>
    <cellStyle name="Normal 6 2 2 2 5" xfId="49523"/>
    <cellStyle name="Normal 6 2 2 2 5 2" xfId="49524"/>
    <cellStyle name="Normal 6 2 2 2 6" xfId="49525"/>
    <cellStyle name="Normal 6 2 2 2_T-straight with PEDs adjustor" xfId="49526"/>
    <cellStyle name="Normal 6 2 2 3" xfId="49527"/>
    <cellStyle name="Normal 6 2 2 3 2" xfId="49528"/>
    <cellStyle name="Normal 6 2 2 3 2 2" xfId="49529"/>
    <cellStyle name="Normal 6 2 2 3 2 2 2" xfId="49530"/>
    <cellStyle name="Normal 6 2 2 3 2 3" xfId="49531"/>
    <cellStyle name="Normal 6 2 2 3 3" xfId="49532"/>
    <cellStyle name="Normal 6 2 2 3 3 2" xfId="49533"/>
    <cellStyle name="Normal 6 2 2 3 3 2 2" xfId="49534"/>
    <cellStyle name="Normal 6 2 2 3 3 3" xfId="49535"/>
    <cellStyle name="Normal 6 2 2 3 4" xfId="49536"/>
    <cellStyle name="Normal 6 2 2 3 4 2" xfId="49537"/>
    <cellStyle name="Normal 6 2 2 3 5" xfId="49538"/>
    <cellStyle name="Normal 6 2 2 3_T-straight with PEDs adjustor" xfId="49539"/>
    <cellStyle name="Normal 6 2 2 4" xfId="49540"/>
    <cellStyle name="Normal 6 2 2 4 2" xfId="49541"/>
    <cellStyle name="Normal 6 2 2 4 2 2" xfId="49542"/>
    <cellStyle name="Normal 6 2 2 4 3" xfId="49543"/>
    <cellStyle name="Normal 6 2 2 5" xfId="49544"/>
    <cellStyle name="Normal 6 2 2 5 2" xfId="49545"/>
    <cellStyle name="Normal 6 2 2 5 2 2" xfId="49546"/>
    <cellStyle name="Normal 6 2 2 5 3" xfId="49547"/>
    <cellStyle name="Normal 6 2 2 6" xfId="49548"/>
    <cellStyle name="Normal 6 2 2 6 2" xfId="49549"/>
    <cellStyle name="Normal 6 2 2 7" xfId="49550"/>
    <cellStyle name="Normal 6 2 2 8" xfId="49551"/>
    <cellStyle name="Normal 6 2 2 9" xfId="49552"/>
    <cellStyle name="Normal 6 2 2_T-straight with PEDs adjustor" xfId="49553"/>
    <cellStyle name="Normal 6 2 3" xfId="49554"/>
    <cellStyle name="Normal 6 2 3 2" xfId="49555"/>
    <cellStyle name="Normal 6 2 3 2 2" xfId="49556"/>
    <cellStyle name="Normal 6 2 3 2 2 2" xfId="49557"/>
    <cellStyle name="Normal 6 2 3 2 2 2 2" xfId="49558"/>
    <cellStyle name="Normal 6 2 3 2 2 3" xfId="49559"/>
    <cellStyle name="Normal 6 2 3 2 3" xfId="49560"/>
    <cellStyle name="Normal 6 2 3 2 3 2" xfId="49561"/>
    <cellStyle name="Normal 6 2 3 2 3 2 2" xfId="49562"/>
    <cellStyle name="Normal 6 2 3 2 3 3" xfId="49563"/>
    <cellStyle name="Normal 6 2 3 2 4" xfId="49564"/>
    <cellStyle name="Normal 6 2 3 2 4 2" xfId="49565"/>
    <cellStyle name="Normal 6 2 3 2 5" xfId="49566"/>
    <cellStyle name="Normal 6 2 3 2_T-straight with PEDs adjustor" xfId="49567"/>
    <cellStyle name="Normal 6 2 3 3" xfId="49568"/>
    <cellStyle name="Normal 6 2 3 3 2" xfId="49569"/>
    <cellStyle name="Normal 6 2 3 3 2 2" xfId="49570"/>
    <cellStyle name="Normal 6 2 3 3 3" xfId="49571"/>
    <cellStyle name="Normal 6 2 3 4" xfId="49572"/>
    <cellStyle name="Normal 6 2 3 4 2" xfId="49573"/>
    <cellStyle name="Normal 6 2 3 4 2 2" xfId="49574"/>
    <cellStyle name="Normal 6 2 3 4 3" xfId="49575"/>
    <cellStyle name="Normal 6 2 3 5" xfId="49576"/>
    <cellStyle name="Normal 6 2 3 5 2" xfId="49577"/>
    <cellStyle name="Normal 6 2 3 6" xfId="49578"/>
    <cellStyle name="Normal 6 2 3_T-straight with PEDs adjustor" xfId="49579"/>
    <cellStyle name="Normal 6 2 4" xfId="49580"/>
    <cellStyle name="Normal 6 2 4 2" xfId="49581"/>
    <cellStyle name="Normal 6 2 4 2 2" xfId="49582"/>
    <cellStyle name="Normal 6 2 4 2 2 2" xfId="49583"/>
    <cellStyle name="Normal 6 2 4 2 3" xfId="49584"/>
    <cellStyle name="Normal 6 2 4 3" xfId="49585"/>
    <cellStyle name="Normal 6 2 4 3 2" xfId="49586"/>
    <cellStyle name="Normal 6 2 4 3 2 2" xfId="49587"/>
    <cellStyle name="Normal 6 2 4 3 3" xfId="49588"/>
    <cellStyle name="Normal 6 2 4 4" xfId="49589"/>
    <cellStyle name="Normal 6 2 4 4 2" xfId="49590"/>
    <cellStyle name="Normal 6 2 4 5" xfId="49591"/>
    <cellStyle name="Normal 6 2 4_T-straight with PEDs adjustor" xfId="49592"/>
    <cellStyle name="Normal 6 2 5" xfId="49593"/>
    <cellStyle name="Normal 6 2 5 2" xfId="49594"/>
    <cellStyle name="Normal 6 2 5 2 2" xfId="49595"/>
    <cellStyle name="Normal 6 2 5 3" xfId="49596"/>
    <cellStyle name="Normal 6 2 6" xfId="49597"/>
    <cellStyle name="Normal 6 2 6 2" xfId="49598"/>
    <cellStyle name="Normal 6 2 6 2 2" xfId="49599"/>
    <cellStyle name="Normal 6 2 6 3" xfId="49600"/>
    <cellStyle name="Normal 6 2 7" xfId="49601"/>
    <cellStyle name="Normal 6 2 7 2" xfId="49602"/>
    <cellStyle name="Normal 6 2 8" xfId="49603"/>
    <cellStyle name="Normal 6 2 9" xfId="49604"/>
    <cellStyle name="Normal 6 2_T-straight with PEDs adjustor" xfId="49605"/>
    <cellStyle name="Normal 6 3" xfId="61"/>
    <cellStyle name="Normal 6 3 10" xfId="49606"/>
    <cellStyle name="Normal 6 3 11" xfId="49607"/>
    <cellStyle name="Normal 6 3 2" xfId="49608"/>
    <cellStyle name="Normal 6 3 2 2" xfId="49609"/>
    <cellStyle name="Normal 6 3 2 2 2" xfId="49610"/>
    <cellStyle name="Normal 6 3 2 2 2 2" xfId="49611"/>
    <cellStyle name="Normal 6 3 2 2 2 2 2" xfId="49612"/>
    <cellStyle name="Normal 6 3 2 2 2 3" xfId="49613"/>
    <cellStyle name="Normal 6 3 2 2 3" xfId="49614"/>
    <cellStyle name="Normal 6 3 2 2 3 2" xfId="49615"/>
    <cellStyle name="Normal 6 3 2 2 3 2 2" xfId="49616"/>
    <cellStyle name="Normal 6 3 2 2 3 3" xfId="49617"/>
    <cellStyle name="Normal 6 3 2 2 4" xfId="49618"/>
    <cellStyle name="Normal 6 3 2 2 4 2" xfId="49619"/>
    <cellStyle name="Normal 6 3 2 2 5" xfId="49620"/>
    <cellStyle name="Normal 6 3 2 2_T-straight with PEDs adjustor" xfId="49621"/>
    <cellStyle name="Normal 6 3 2 3" xfId="49622"/>
    <cellStyle name="Normal 6 3 2 3 2" xfId="49623"/>
    <cellStyle name="Normal 6 3 2 3 2 2" xfId="49624"/>
    <cellStyle name="Normal 6 3 2 3 3" xfId="49625"/>
    <cellStyle name="Normal 6 3 2 4" xfId="49626"/>
    <cellStyle name="Normal 6 3 2 4 2" xfId="49627"/>
    <cellStyle name="Normal 6 3 2 4 2 2" xfId="49628"/>
    <cellStyle name="Normal 6 3 2 4 3" xfId="49629"/>
    <cellStyle name="Normal 6 3 2 5" xfId="49630"/>
    <cellStyle name="Normal 6 3 2 5 2" xfId="49631"/>
    <cellStyle name="Normal 6 3 2 6" xfId="49632"/>
    <cellStyle name="Normal 6 3 2_T-straight with PEDs adjustor" xfId="49633"/>
    <cellStyle name="Normal 6 3 3" xfId="49634"/>
    <cellStyle name="Normal 6 3 3 2" xfId="49635"/>
    <cellStyle name="Normal 6 3 3 2 2" xfId="49636"/>
    <cellStyle name="Normal 6 3 3 2 2 2" xfId="49637"/>
    <cellStyle name="Normal 6 3 3 2 3" xfId="49638"/>
    <cellStyle name="Normal 6 3 3 3" xfId="49639"/>
    <cellStyle name="Normal 6 3 3 3 2" xfId="49640"/>
    <cellStyle name="Normal 6 3 3 3 2 2" xfId="49641"/>
    <cellStyle name="Normal 6 3 3 3 3" xfId="49642"/>
    <cellStyle name="Normal 6 3 3 4" xfId="49643"/>
    <cellStyle name="Normal 6 3 3 4 2" xfId="49644"/>
    <cellStyle name="Normal 6 3 3 5" xfId="49645"/>
    <cellStyle name="Normal 6 3 3_T-straight with PEDs adjustor" xfId="49646"/>
    <cellStyle name="Normal 6 3 4" xfId="49647"/>
    <cellStyle name="Normal 6 3 4 2" xfId="49648"/>
    <cellStyle name="Normal 6 3 4 2 2" xfId="49649"/>
    <cellStyle name="Normal 6 3 4 3" xfId="49650"/>
    <cellStyle name="Normal 6 3 5" xfId="49651"/>
    <cellStyle name="Normal 6 3 5 2" xfId="49652"/>
    <cellStyle name="Normal 6 3 5 2 2" xfId="49653"/>
    <cellStyle name="Normal 6 3 5 3" xfId="49654"/>
    <cellStyle name="Normal 6 3 6" xfId="49655"/>
    <cellStyle name="Normal 6 3 6 2" xfId="49656"/>
    <cellStyle name="Normal 6 3 7" xfId="49657"/>
    <cellStyle name="Normal 6 3 8" xfId="49658"/>
    <cellStyle name="Normal 6 3 9" xfId="49659"/>
    <cellStyle name="Normal 6 3_T-straight with PEDs adjustor" xfId="49660"/>
    <cellStyle name="Normal 6 4" xfId="49661"/>
    <cellStyle name="Normal 6 4 2" xfId="49662"/>
    <cellStyle name="Normal 6 4 2 2" xfId="49663"/>
    <cellStyle name="Normal 6 4 2 2 2" xfId="49664"/>
    <cellStyle name="Normal 6 4 2 2 2 2" xfId="49665"/>
    <cellStyle name="Normal 6 4 2 2 2 2 2" xfId="49666"/>
    <cellStyle name="Normal 6 4 2 2 2 3" xfId="49667"/>
    <cellStyle name="Normal 6 4 2 2 3" xfId="49668"/>
    <cellStyle name="Normal 6 4 2 2 3 2" xfId="49669"/>
    <cellStyle name="Normal 6 4 2 2 3 2 2" xfId="49670"/>
    <cellStyle name="Normal 6 4 2 2 3 3" xfId="49671"/>
    <cellStyle name="Normal 6 4 2 2 4" xfId="49672"/>
    <cellStyle name="Normal 6 4 2 2 4 2" xfId="49673"/>
    <cellStyle name="Normal 6 4 2 2 5" xfId="49674"/>
    <cellStyle name="Normal 6 4 2 2_T-straight with PEDs adjustor" xfId="49675"/>
    <cellStyle name="Normal 6 4 2 3" xfId="49676"/>
    <cellStyle name="Normal 6 4 2 3 2" xfId="49677"/>
    <cellStyle name="Normal 6 4 2 3 2 2" xfId="49678"/>
    <cellStyle name="Normal 6 4 2 3 3" xfId="49679"/>
    <cellStyle name="Normal 6 4 2 4" xfId="49680"/>
    <cellStyle name="Normal 6 4 2 4 2" xfId="49681"/>
    <cellStyle name="Normal 6 4 2 4 2 2" xfId="49682"/>
    <cellStyle name="Normal 6 4 2 4 3" xfId="49683"/>
    <cellStyle name="Normal 6 4 2 5" xfId="49684"/>
    <cellStyle name="Normal 6 4 2 5 2" xfId="49685"/>
    <cellStyle name="Normal 6 4 2 6" xfId="49686"/>
    <cellStyle name="Normal 6 4 2_T-straight with PEDs adjustor" xfId="49687"/>
    <cellStyle name="Normal 6 4 3" xfId="49688"/>
    <cellStyle name="Normal 6 4 3 2" xfId="49689"/>
    <cellStyle name="Normal 6 4 3 2 2" xfId="49690"/>
    <cellStyle name="Normal 6 4 3 2 2 2" xfId="49691"/>
    <cellStyle name="Normal 6 4 3 2 3" xfId="49692"/>
    <cellStyle name="Normal 6 4 3 3" xfId="49693"/>
    <cellStyle name="Normal 6 4 3 3 2" xfId="49694"/>
    <cellStyle name="Normal 6 4 3 3 2 2" xfId="49695"/>
    <cellStyle name="Normal 6 4 3 3 3" xfId="49696"/>
    <cellStyle name="Normal 6 4 3 4" xfId="49697"/>
    <cellStyle name="Normal 6 4 3 4 2" xfId="49698"/>
    <cellStyle name="Normal 6 4 3 5" xfId="49699"/>
    <cellStyle name="Normal 6 4 3_T-straight with PEDs adjustor" xfId="49700"/>
    <cellStyle name="Normal 6 4 4" xfId="49701"/>
    <cellStyle name="Normal 6 4 4 2" xfId="49702"/>
    <cellStyle name="Normal 6 4 4 2 2" xfId="49703"/>
    <cellStyle name="Normal 6 4 4 3" xfId="49704"/>
    <cellStyle name="Normal 6 4 5" xfId="49705"/>
    <cellStyle name="Normal 6 4 5 2" xfId="49706"/>
    <cellStyle name="Normal 6 4 5 2 2" xfId="49707"/>
    <cellStyle name="Normal 6 4 5 3" xfId="49708"/>
    <cellStyle name="Normal 6 4 6" xfId="49709"/>
    <cellStyle name="Normal 6 4 6 2" xfId="49710"/>
    <cellStyle name="Normal 6 4 7" xfId="49711"/>
    <cellStyle name="Normal 6 4_T-straight with PEDs adjustor" xfId="49712"/>
    <cellStyle name="Normal 6 5" xfId="49713"/>
    <cellStyle name="Normal 6 5 2" xfId="49714"/>
    <cellStyle name="Normal 6 5 2 2" xfId="49715"/>
    <cellStyle name="Normal 6 5 2 2 2" xfId="49716"/>
    <cellStyle name="Normal 6 5 2 2 2 2" xfId="49717"/>
    <cellStyle name="Normal 6 5 2 2 2 2 2" xfId="49718"/>
    <cellStyle name="Normal 6 5 2 2 2 3" xfId="49719"/>
    <cellStyle name="Normal 6 5 2 2 3" xfId="49720"/>
    <cellStyle name="Normal 6 5 2 2 3 2" xfId="49721"/>
    <cellStyle name="Normal 6 5 2 2 3 2 2" xfId="49722"/>
    <cellStyle name="Normal 6 5 2 2 3 3" xfId="49723"/>
    <cellStyle name="Normal 6 5 2 2 4" xfId="49724"/>
    <cellStyle name="Normal 6 5 2 2 4 2" xfId="49725"/>
    <cellStyle name="Normal 6 5 2 2 5" xfId="49726"/>
    <cellStyle name="Normal 6 5 2 2_T-straight with PEDs adjustor" xfId="49727"/>
    <cellStyle name="Normal 6 5 2 3" xfId="49728"/>
    <cellStyle name="Normal 6 5 2 3 2" xfId="49729"/>
    <cellStyle name="Normal 6 5 2 3 2 2" xfId="49730"/>
    <cellStyle name="Normal 6 5 2 3 3" xfId="49731"/>
    <cellStyle name="Normal 6 5 2 4" xfId="49732"/>
    <cellStyle name="Normal 6 5 2 4 2" xfId="49733"/>
    <cellStyle name="Normal 6 5 2 4 2 2" xfId="49734"/>
    <cellStyle name="Normal 6 5 2 4 3" xfId="49735"/>
    <cellStyle name="Normal 6 5 2 5" xfId="49736"/>
    <cellStyle name="Normal 6 5 2 5 2" xfId="49737"/>
    <cellStyle name="Normal 6 5 2 6" xfId="49738"/>
    <cellStyle name="Normal 6 5 2_T-straight with PEDs adjustor" xfId="49739"/>
    <cellStyle name="Normal 6 5 3" xfId="49740"/>
    <cellStyle name="Normal 6 5 3 2" xfId="49741"/>
    <cellStyle name="Normal 6 5 3 2 2" xfId="49742"/>
    <cellStyle name="Normal 6 5 3 2 2 2" xfId="49743"/>
    <cellStyle name="Normal 6 5 3 2 3" xfId="49744"/>
    <cellStyle name="Normal 6 5 3 3" xfId="49745"/>
    <cellStyle name="Normal 6 5 3 3 2" xfId="49746"/>
    <cellStyle name="Normal 6 5 3 3 2 2" xfId="49747"/>
    <cellStyle name="Normal 6 5 3 3 3" xfId="49748"/>
    <cellStyle name="Normal 6 5 3 4" xfId="49749"/>
    <cellStyle name="Normal 6 5 3 4 2" xfId="49750"/>
    <cellStyle name="Normal 6 5 3 5" xfId="49751"/>
    <cellStyle name="Normal 6 5 3_T-straight with PEDs adjustor" xfId="49752"/>
    <cellStyle name="Normal 6 5 4" xfId="49753"/>
    <cellStyle name="Normal 6 5 4 2" xfId="49754"/>
    <cellStyle name="Normal 6 5 4 2 2" xfId="49755"/>
    <cellStyle name="Normal 6 5 4 3" xfId="49756"/>
    <cellStyle name="Normal 6 5 5" xfId="49757"/>
    <cellStyle name="Normal 6 5 5 2" xfId="49758"/>
    <cellStyle name="Normal 6 5 5 2 2" xfId="49759"/>
    <cellStyle name="Normal 6 5 5 3" xfId="49760"/>
    <cellStyle name="Normal 6 5 6" xfId="49761"/>
    <cellStyle name="Normal 6 5 6 2" xfId="49762"/>
    <cellStyle name="Normal 6 5 7" xfId="49763"/>
    <cellStyle name="Normal 6 5_T-straight with PEDs adjustor" xfId="49764"/>
    <cellStyle name="Normal 6 6" xfId="49765"/>
    <cellStyle name="Normal 6 6 2" xfId="49766"/>
    <cellStyle name="Normal 6 6 2 2" xfId="49767"/>
    <cellStyle name="Normal 6 6 2 2 2" xfId="49768"/>
    <cellStyle name="Normal 6 6 2 2 2 2" xfId="49769"/>
    <cellStyle name="Normal 6 6 2 2 3" xfId="49770"/>
    <cellStyle name="Normal 6 6 2 3" xfId="49771"/>
    <cellStyle name="Normal 6 6 2 3 2" xfId="49772"/>
    <cellStyle name="Normal 6 6 2 3 2 2" xfId="49773"/>
    <cellStyle name="Normal 6 6 2 3 3" xfId="49774"/>
    <cellStyle name="Normal 6 6 2 4" xfId="49775"/>
    <cellStyle name="Normal 6 6 2 4 2" xfId="49776"/>
    <cellStyle name="Normal 6 6 2 5" xfId="49777"/>
    <cellStyle name="Normal 6 6 2_T-straight with PEDs adjustor" xfId="49778"/>
    <cellStyle name="Normal 6 6 3" xfId="49779"/>
    <cellStyle name="Normal 6 6 3 2" xfId="49780"/>
    <cellStyle name="Normal 6 6 3 2 2" xfId="49781"/>
    <cellStyle name="Normal 6 6 3 3" xfId="49782"/>
    <cellStyle name="Normal 6 6 4" xfId="49783"/>
    <cellStyle name="Normal 6 6 4 2" xfId="49784"/>
    <cellStyle name="Normal 6 6 4 2 2" xfId="49785"/>
    <cellStyle name="Normal 6 6 4 3" xfId="49786"/>
    <cellStyle name="Normal 6 6 5" xfId="49787"/>
    <cellStyle name="Normal 6 6 5 2" xfId="49788"/>
    <cellStyle name="Normal 6 6 6" xfId="49789"/>
    <cellStyle name="Normal 6 6_T-straight with PEDs adjustor" xfId="49790"/>
    <cellStyle name="Normal 6 7" xfId="49791"/>
    <cellStyle name="Normal 6 7 2" xfId="49792"/>
    <cellStyle name="Normal 6 7 2 2" xfId="49793"/>
    <cellStyle name="Normal 6 7 2 2 2" xfId="49794"/>
    <cellStyle name="Normal 6 7 2 3" xfId="49795"/>
    <cellStyle name="Normal 6 7 3" xfId="49796"/>
    <cellStyle name="Normal 6 7 3 2" xfId="49797"/>
    <cellStyle name="Normal 6 7 3 2 2" xfId="49798"/>
    <cellStyle name="Normal 6 7 3 3" xfId="49799"/>
    <cellStyle name="Normal 6 7 4" xfId="49800"/>
    <cellStyle name="Normal 6 7 4 2" xfId="49801"/>
    <cellStyle name="Normal 6 7 5" xfId="49802"/>
    <cellStyle name="Normal 6 7_T-straight with PEDs adjustor" xfId="49803"/>
    <cellStyle name="Normal 6 8" xfId="49804"/>
    <cellStyle name="Normal 6 8 2" xfId="49805"/>
    <cellStyle name="Normal 6 8 2 2" xfId="49806"/>
    <cellStyle name="Normal 6 8 3" xfId="49807"/>
    <cellStyle name="Normal 6 9" xfId="49808"/>
    <cellStyle name="Normal 6 9 2" xfId="49809"/>
    <cellStyle name="Normal 6 9 2 2" xfId="49810"/>
    <cellStyle name="Normal 6 9 3" xfId="49811"/>
    <cellStyle name="Normal 6_T-straight with PEDs adjustor" xfId="49812"/>
    <cellStyle name="Normal 60" xfId="49813"/>
    <cellStyle name="Normal 60 2" xfId="49814"/>
    <cellStyle name="Normal 60 3" xfId="49815"/>
    <cellStyle name="Normal 61" xfId="49816"/>
    <cellStyle name="Normal 62" xfId="49817"/>
    <cellStyle name="Normal 63" xfId="49818"/>
    <cellStyle name="Normal 64" xfId="49819"/>
    <cellStyle name="Normal 65" xfId="49820"/>
    <cellStyle name="Normal 65 2" xfId="49821"/>
    <cellStyle name="Normal 65 3" xfId="49822"/>
    <cellStyle name="Normal 66" xfId="49823"/>
    <cellStyle name="Normal 67" xfId="49824"/>
    <cellStyle name="Normal 68" xfId="49825"/>
    <cellStyle name="Normal 69" xfId="49826"/>
    <cellStyle name="Normal 69 2" xfId="49827"/>
    <cellStyle name="Normal 7" xfId="44"/>
    <cellStyle name="Normal 7 10" xfId="49828"/>
    <cellStyle name="Normal 7 10 2" xfId="49829"/>
    <cellStyle name="Normal 7 11" xfId="49830"/>
    <cellStyle name="Normal 7 12" xfId="49831"/>
    <cellStyle name="Normal 7 2" xfId="49832"/>
    <cellStyle name="Normal 7 2 10" xfId="49833"/>
    <cellStyle name="Normal 7 2 11" xfId="49834"/>
    <cellStyle name="Normal 7 2 2" xfId="49835"/>
    <cellStyle name="Normal 7 2 2 10" xfId="49836"/>
    <cellStyle name="Normal 7 2 2 2" xfId="49837"/>
    <cellStyle name="Normal 7 2 2 2 2" xfId="49838"/>
    <cellStyle name="Normal 7 2 2 2 2 2" xfId="49839"/>
    <cellStyle name="Normal 7 2 2 2 2 2 2" xfId="49840"/>
    <cellStyle name="Normal 7 2 2 2 2 2 2 2" xfId="49841"/>
    <cellStyle name="Normal 7 2 2 2 2 2 3" xfId="49842"/>
    <cellStyle name="Normal 7 2 2 2 2 3" xfId="49843"/>
    <cellStyle name="Normal 7 2 2 2 2 3 2" xfId="49844"/>
    <cellStyle name="Normal 7 2 2 2 2 3 2 2" xfId="49845"/>
    <cellStyle name="Normal 7 2 2 2 2 3 3" xfId="49846"/>
    <cellStyle name="Normal 7 2 2 2 2 4" xfId="49847"/>
    <cellStyle name="Normal 7 2 2 2 2 4 2" xfId="49848"/>
    <cellStyle name="Normal 7 2 2 2 2 5" xfId="49849"/>
    <cellStyle name="Normal 7 2 2 2 2_T-straight with PEDs adjustor" xfId="49850"/>
    <cellStyle name="Normal 7 2 2 2 3" xfId="49851"/>
    <cellStyle name="Normal 7 2 2 2 3 2" xfId="49852"/>
    <cellStyle name="Normal 7 2 2 2 3 2 2" xfId="49853"/>
    <cellStyle name="Normal 7 2 2 2 3 3" xfId="49854"/>
    <cellStyle name="Normal 7 2 2 2 4" xfId="49855"/>
    <cellStyle name="Normal 7 2 2 2 4 2" xfId="49856"/>
    <cellStyle name="Normal 7 2 2 2 4 2 2" xfId="49857"/>
    <cellStyle name="Normal 7 2 2 2 4 3" xfId="49858"/>
    <cellStyle name="Normal 7 2 2 2 5" xfId="49859"/>
    <cellStyle name="Normal 7 2 2 2 5 2" xfId="49860"/>
    <cellStyle name="Normal 7 2 2 2 6" xfId="49861"/>
    <cellStyle name="Normal 7 2 2 2_T-straight with PEDs adjustor" xfId="49862"/>
    <cellStyle name="Normal 7 2 2 3" xfId="49863"/>
    <cellStyle name="Normal 7 2 2 3 2" xfId="49864"/>
    <cellStyle name="Normal 7 2 2 3 2 2" xfId="49865"/>
    <cellStyle name="Normal 7 2 2 3 2 2 2" xfId="49866"/>
    <cellStyle name="Normal 7 2 2 3 2 3" xfId="49867"/>
    <cellStyle name="Normal 7 2 2 3 3" xfId="49868"/>
    <cellStyle name="Normal 7 2 2 3 3 2" xfId="49869"/>
    <cellStyle name="Normal 7 2 2 3 3 2 2" xfId="49870"/>
    <cellStyle name="Normal 7 2 2 3 3 3" xfId="49871"/>
    <cellStyle name="Normal 7 2 2 3 4" xfId="49872"/>
    <cellStyle name="Normal 7 2 2 3 4 2" xfId="49873"/>
    <cellStyle name="Normal 7 2 2 3 5" xfId="49874"/>
    <cellStyle name="Normal 7 2 2 3_T-straight with PEDs adjustor" xfId="49875"/>
    <cellStyle name="Normal 7 2 2 4" xfId="49876"/>
    <cellStyle name="Normal 7 2 2 4 2" xfId="49877"/>
    <cellStyle name="Normal 7 2 2 4 2 2" xfId="49878"/>
    <cellStyle name="Normal 7 2 2 4 3" xfId="49879"/>
    <cellStyle name="Normal 7 2 2 5" xfId="49880"/>
    <cellStyle name="Normal 7 2 2 5 2" xfId="49881"/>
    <cellStyle name="Normal 7 2 2 5 2 2" xfId="49882"/>
    <cellStyle name="Normal 7 2 2 5 3" xfId="49883"/>
    <cellStyle name="Normal 7 2 2 6" xfId="49884"/>
    <cellStyle name="Normal 7 2 2 6 2" xfId="49885"/>
    <cellStyle name="Normal 7 2 2 7" xfId="49886"/>
    <cellStyle name="Normal 7 2 2 8" xfId="49887"/>
    <cellStyle name="Normal 7 2 2 9" xfId="49888"/>
    <cellStyle name="Normal 7 2 2_T-straight with PEDs adjustor" xfId="49889"/>
    <cellStyle name="Normal 7 2 3" xfId="49890"/>
    <cellStyle name="Normal 7 2 3 2" xfId="49891"/>
    <cellStyle name="Normal 7 2 3 2 2" xfId="49892"/>
    <cellStyle name="Normal 7 2 3 2 2 2" xfId="49893"/>
    <cellStyle name="Normal 7 2 3 2 2 2 2" xfId="49894"/>
    <cellStyle name="Normal 7 2 3 2 2 3" xfId="49895"/>
    <cellStyle name="Normal 7 2 3 2 3" xfId="49896"/>
    <cellStyle name="Normal 7 2 3 2 3 2" xfId="49897"/>
    <cellStyle name="Normal 7 2 3 2 3 2 2" xfId="49898"/>
    <cellStyle name="Normal 7 2 3 2 3 3" xfId="49899"/>
    <cellStyle name="Normal 7 2 3 2 4" xfId="49900"/>
    <cellStyle name="Normal 7 2 3 2 4 2" xfId="49901"/>
    <cellStyle name="Normal 7 2 3 2 5" xfId="49902"/>
    <cellStyle name="Normal 7 2 3 2_T-straight with PEDs adjustor" xfId="49903"/>
    <cellStyle name="Normal 7 2 3 3" xfId="49904"/>
    <cellStyle name="Normal 7 2 3 3 2" xfId="49905"/>
    <cellStyle name="Normal 7 2 3 3 2 2" xfId="49906"/>
    <cellStyle name="Normal 7 2 3 3 3" xfId="49907"/>
    <cellStyle name="Normal 7 2 3 4" xfId="49908"/>
    <cellStyle name="Normal 7 2 3 4 2" xfId="49909"/>
    <cellStyle name="Normal 7 2 3 4 2 2" xfId="49910"/>
    <cellStyle name="Normal 7 2 3 4 3" xfId="49911"/>
    <cellStyle name="Normal 7 2 3 5" xfId="49912"/>
    <cellStyle name="Normal 7 2 3 5 2" xfId="49913"/>
    <cellStyle name="Normal 7 2 3 6" xfId="49914"/>
    <cellStyle name="Normal 7 2 3_T-straight with PEDs adjustor" xfId="49915"/>
    <cellStyle name="Normal 7 2 4" xfId="49916"/>
    <cellStyle name="Normal 7 2 4 2" xfId="49917"/>
    <cellStyle name="Normal 7 2 4 2 2" xfId="49918"/>
    <cellStyle name="Normal 7 2 4 2 2 2" xfId="49919"/>
    <cellStyle name="Normal 7 2 4 2 3" xfId="49920"/>
    <cellStyle name="Normal 7 2 4 3" xfId="49921"/>
    <cellStyle name="Normal 7 2 4 3 2" xfId="49922"/>
    <cellStyle name="Normal 7 2 4 3 2 2" xfId="49923"/>
    <cellStyle name="Normal 7 2 4 3 3" xfId="49924"/>
    <cellStyle name="Normal 7 2 4 4" xfId="49925"/>
    <cellStyle name="Normal 7 2 4 4 2" xfId="49926"/>
    <cellStyle name="Normal 7 2 4 5" xfId="49927"/>
    <cellStyle name="Normal 7 2 4_T-straight with PEDs adjustor" xfId="49928"/>
    <cellStyle name="Normal 7 2 5" xfId="49929"/>
    <cellStyle name="Normal 7 2 5 2" xfId="49930"/>
    <cellStyle name="Normal 7 2 5 2 2" xfId="49931"/>
    <cellStyle name="Normal 7 2 5 3" xfId="49932"/>
    <cellStyle name="Normal 7 2 6" xfId="49933"/>
    <cellStyle name="Normal 7 2 6 2" xfId="49934"/>
    <cellStyle name="Normal 7 2 6 2 2" xfId="49935"/>
    <cellStyle name="Normal 7 2 6 3" xfId="49936"/>
    <cellStyle name="Normal 7 2 7" xfId="49937"/>
    <cellStyle name="Normal 7 2 7 2" xfId="49938"/>
    <cellStyle name="Normal 7 2 8" xfId="49939"/>
    <cellStyle name="Normal 7 2 9" xfId="49940"/>
    <cellStyle name="Normal 7 2_T-straight with PEDs adjustor" xfId="49941"/>
    <cellStyle name="Normal 7 3" xfId="49942"/>
    <cellStyle name="Normal 7 3 10" xfId="49943"/>
    <cellStyle name="Normal 7 3 2" xfId="49944"/>
    <cellStyle name="Normal 7 3 2 2" xfId="49945"/>
    <cellStyle name="Normal 7 3 2 2 2" xfId="49946"/>
    <cellStyle name="Normal 7 3 2 2 2 2" xfId="49947"/>
    <cellStyle name="Normal 7 3 2 2 2 2 2" xfId="49948"/>
    <cellStyle name="Normal 7 3 2 2 2 3" xfId="49949"/>
    <cellStyle name="Normal 7 3 2 2 3" xfId="49950"/>
    <cellStyle name="Normal 7 3 2 2 3 2" xfId="49951"/>
    <cellStyle name="Normal 7 3 2 2 3 2 2" xfId="49952"/>
    <cellStyle name="Normal 7 3 2 2 3 3" xfId="49953"/>
    <cellStyle name="Normal 7 3 2 2 4" xfId="49954"/>
    <cellStyle name="Normal 7 3 2 2 4 2" xfId="49955"/>
    <cellStyle name="Normal 7 3 2 2 5" xfId="49956"/>
    <cellStyle name="Normal 7 3 2 2_T-straight with PEDs adjustor" xfId="49957"/>
    <cellStyle name="Normal 7 3 2 3" xfId="49958"/>
    <cellStyle name="Normal 7 3 2 3 2" xfId="49959"/>
    <cellStyle name="Normal 7 3 2 3 2 2" xfId="49960"/>
    <cellStyle name="Normal 7 3 2 3 3" xfId="49961"/>
    <cellStyle name="Normal 7 3 2 4" xfId="49962"/>
    <cellStyle name="Normal 7 3 2 4 2" xfId="49963"/>
    <cellStyle name="Normal 7 3 2 4 2 2" xfId="49964"/>
    <cellStyle name="Normal 7 3 2 4 3" xfId="49965"/>
    <cellStyle name="Normal 7 3 2 5" xfId="49966"/>
    <cellStyle name="Normal 7 3 2 5 2" xfId="49967"/>
    <cellStyle name="Normal 7 3 2 6" xfId="49968"/>
    <cellStyle name="Normal 7 3 2_T-straight with PEDs adjustor" xfId="49969"/>
    <cellStyle name="Normal 7 3 3" xfId="49970"/>
    <cellStyle name="Normal 7 3 3 2" xfId="49971"/>
    <cellStyle name="Normal 7 3 3 2 2" xfId="49972"/>
    <cellStyle name="Normal 7 3 3 2 2 2" xfId="49973"/>
    <cellStyle name="Normal 7 3 3 2 3" xfId="49974"/>
    <cellStyle name="Normal 7 3 3 3" xfId="49975"/>
    <cellStyle name="Normal 7 3 3 3 2" xfId="49976"/>
    <cellStyle name="Normal 7 3 3 3 2 2" xfId="49977"/>
    <cellStyle name="Normal 7 3 3 3 3" xfId="49978"/>
    <cellStyle name="Normal 7 3 3 4" xfId="49979"/>
    <cellStyle name="Normal 7 3 3 4 2" xfId="49980"/>
    <cellStyle name="Normal 7 3 3 5" xfId="49981"/>
    <cellStyle name="Normal 7 3 3_T-straight with PEDs adjustor" xfId="49982"/>
    <cellStyle name="Normal 7 3 4" xfId="49983"/>
    <cellStyle name="Normal 7 3 4 2" xfId="49984"/>
    <cellStyle name="Normal 7 3 4 2 2" xfId="49985"/>
    <cellStyle name="Normal 7 3 4 3" xfId="49986"/>
    <cellStyle name="Normal 7 3 5" xfId="49987"/>
    <cellStyle name="Normal 7 3 5 2" xfId="49988"/>
    <cellStyle name="Normal 7 3 5 2 2" xfId="49989"/>
    <cellStyle name="Normal 7 3 5 3" xfId="49990"/>
    <cellStyle name="Normal 7 3 6" xfId="49991"/>
    <cellStyle name="Normal 7 3 6 2" xfId="49992"/>
    <cellStyle name="Normal 7 3 7" xfId="49993"/>
    <cellStyle name="Normal 7 3 8" xfId="49994"/>
    <cellStyle name="Normal 7 3 9" xfId="49995"/>
    <cellStyle name="Normal 7 3_T-straight with PEDs adjustor" xfId="49996"/>
    <cellStyle name="Normal 7 4" xfId="49997"/>
    <cellStyle name="Normal 7 4 2" xfId="49998"/>
    <cellStyle name="Normal 7 4 2 2" xfId="49999"/>
    <cellStyle name="Normal 7 4 2 2 2" xfId="50000"/>
    <cellStyle name="Normal 7 4 2 2 2 2" xfId="50001"/>
    <cellStyle name="Normal 7 4 2 2 2 2 2" xfId="50002"/>
    <cellStyle name="Normal 7 4 2 2 2 3" xfId="50003"/>
    <cellStyle name="Normal 7 4 2 2 3" xfId="50004"/>
    <cellStyle name="Normal 7 4 2 2 3 2" xfId="50005"/>
    <cellStyle name="Normal 7 4 2 2 3 2 2" xfId="50006"/>
    <cellStyle name="Normal 7 4 2 2 3 3" xfId="50007"/>
    <cellStyle name="Normal 7 4 2 2 4" xfId="50008"/>
    <cellStyle name="Normal 7 4 2 2 4 2" xfId="50009"/>
    <cellStyle name="Normal 7 4 2 2 5" xfId="50010"/>
    <cellStyle name="Normal 7 4 2 2_T-straight with PEDs adjustor" xfId="50011"/>
    <cellStyle name="Normal 7 4 2 3" xfId="50012"/>
    <cellStyle name="Normal 7 4 2 3 2" xfId="50013"/>
    <cellStyle name="Normal 7 4 2 3 2 2" xfId="50014"/>
    <cellStyle name="Normal 7 4 2 3 3" xfId="50015"/>
    <cellStyle name="Normal 7 4 2 4" xfId="50016"/>
    <cellStyle name="Normal 7 4 2 4 2" xfId="50017"/>
    <cellStyle name="Normal 7 4 2 4 2 2" xfId="50018"/>
    <cellStyle name="Normal 7 4 2 4 3" xfId="50019"/>
    <cellStyle name="Normal 7 4 2 5" xfId="50020"/>
    <cellStyle name="Normal 7 4 2 5 2" xfId="50021"/>
    <cellStyle name="Normal 7 4 2 6" xfId="50022"/>
    <cellStyle name="Normal 7 4 2_T-straight with PEDs adjustor" xfId="50023"/>
    <cellStyle name="Normal 7 4 3" xfId="50024"/>
    <cellStyle name="Normal 7 4 3 2" xfId="50025"/>
    <cellStyle name="Normal 7 4 3 2 2" xfId="50026"/>
    <cellStyle name="Normal 7 4 3 2 2 2" xfId="50027"/>
    <cellStyle name="Normal 7 4 3 2 3" xfId="50028"/>
    <cellStyle name="Normal 7 4 3 3" xfId="50029"/>
    <cellStyle name="Normal 7 4 3 3 2" xfId="50030"/>
    <cellStyle name="Normal 7 4 3 3 2 2" xfId="50031"/>
    <cellStyle name="Normal 7 4 3 3 3" xfId="50032"/>
    <cellStyle name="Normal 7 4 3 4" xfId="50033"/>
    <cellStyle name="Normal 7 4 3 4 2" xfId="50034"/>
    <cellStyle name="Normal 7 4 3 5" xfId="50035"/>
    <cellStyle name="Normal 7 4 3_T-straight with PEDs adjustor" xfId="50036"/>
    <cellStyle name="Normal 7 4 4" xfId="50037"/>
    <cellStyle name="Normal 7 4 4 2" xfId="50038"/>
    <cellStyle name="Normal 7 4 4 2 2" xfId="50039"/>
    <cellStyle name="Normal 7 4 4 3" xfId="50040"/>
    <cellStyle name="Normal 7 4 5" xfId="50041"/>
    <cellStyle name="Normal 7 4 5 2" xfId="50042"/>
    <cellStyle name="Normal 7 4 5 2 2" xfId="50043"/>
    <cellStyle name="Normal 7 4 5 3" xfId="50044"/>
    <cellStyle name="Normal 7 4 6" xfId="50045"/>
    <cellStyle name="Normal 7 4 6 2" xfId="50046"/>
    <cellStyle name="Normal 7 4 7" xfId="50047"/>
    <cellStyle name="Normal 7 4_T-straight with PEDs adjustor" xfId="50048"/>
    <cellStyle name="Normal 7 5" xfId="50049"/>
    <cellStyle name="Normal 7 5 2" xfId="50050"/>
    <cellStyle name="Normal 7 5 2 2" xfId="50051"/>
    <cellStyle name="Normal 7 5 2 2 2" xfId="50052"/>
    <cellStyle name="Normal 7 5 2 2 2 2" xfId="50053"/>
    <cellStyle name="Normal 7 5 2 2 2 2 2" xfId="50054"/>
    <cellStyle name="Normal 7 5 2 2 2 3" xfId="50055"/>
    <cellStyle name="Normal 7 5 2 2 3" xfId="50056"/>
    <cellStyle name="Normal 7 5 2 2 3 2" xfId="50057"/>
    <cellStyle name="Normal 7 5 2 2 3 2 2" xfId="50058"/>
    <cellStyle name="Normal 7 5 2 2 3 3" xfId="50059"/>
    <cellStyle name="Normal 7 5 2 2 4" xfId="50060"/>
    <cellStyle name="Normal 7 5 2 2 4 2" xfId="50061"/>
    <cellStyle name="Normal 7 5 2 2 5" xfId="50062"/>
    <cellStyle name="Normal 7 5 2 2_T-straight with PEDs adjustor" xfId="50063"/>
    <cellStyle name="Normal 7 5 2 3" xfId="50064"/>
    <cellStyle name="Normal 7 5 2 3 2" xfId="50065"/>
    <cellStyle name="Normal 7 5 2 3 2 2" xfId="50066"/>
    <cellStyle name="Normal 7 5 2 3 3" xfId="50067"/>
    <cellStyle name="Normal 7 5 2 4" xfId="50068"/>
    <cellStyle name="Normal 7 5 2 4 2" xfId="50069"/>
    <cellStyle name="Normal 7 5 2 4 2 2" xfId="50070"/>
    <cellStyle name="Normal 7 5 2 4 3" xfId="50071"/>
    <cellStyle name="Normal 7 5 2 5" xfId="50072"/>
    <cellStyle name="Normal 7 5 2 5 2" xfId="50073"/>
    <cellStyle name="Normal 7 5 2 6" xfId="50074"/>
    <cellStyle name="Normal 7 5 2_T-straight with PEDs adjustor" xfId="50075"/>
    <cellStyle name="Normal 7 5 3" xfId="50076"/>
    <cellStyle name="Normal 7 5 3 2" xfId="50077"/>
    <cellStyle name="Normal 7 5 3 2 2" xfId="50078"/>
    <cellStyle name="Normal 7 5 3 2 2 2" xfId="50079"/>
    <cellStyle name="Normal 7 5 3 2 3" xfId="50080"/>
    <cellStyle name="Normal 7 5 3 3" xfId="50081"/>
    <cellStyle name="Normal 7 5 3 3 2" xfId="50082"/>
    <cellStyle name="Normal 7 5 3 3 2 2" xfId="50083"/>
    <cellStyle name="Normal 7 5 3 3 3" xfId="50084"/>
    <cellStyle name="Normal 7 5 3 4" xfId="50085"/>
    <cellStyle name="Normal 7 5 3 4 2" xfId="50086"/>
    <cellStyle name="Normal 7 5 3 5" xfId="50087"/>
    <cellStyle name="Normal 7 5 3_T-straight with PEDs adjustor" xfId="50088"/>
    <cellStyle name="Normal 7 5 4" xfId="50089"/>
    <cellStyle name="Normal 7 5 4 2" xfId="50090"/>
    <cellStyle name="Normal 7 5 4 2 2" xfId="50091"/>
    <cellStyle name="Normal 7 5 4 3" xfId="50092"/>
    <cellStyle name="Normal 7 5 5" xfId="50093"/>
    <cellStyle name="Normal 7 5 5 2" xfId="50094"/>
    <cellStyle name="Normal 7 5 5 2 2" xfId="50095"/>
    <cellStyle name="Normal 7 5 5 3" xfId="50096"/>
    <cellStyle name="Normal 7 5 6" xfId="50097"/>
    <cellStyle name="Normal 7 5 6 2" xfId="50098"/>
    <cellStyle name="Normal 7 5 7" xfId="50099"/>
    <cellStyle name="Normal 7 5_T-straight with PEDs adjustor" xfId="50100"/>
    <cellStyle name="Normal 7 6" xfId="50101"/>
    <cellStyle name="Normal 7 6 2" xfId="50102"/>
    <cellStyle name="Normal 7 6 2 2" xfId="50103"/>
    <cellStyle name="Normal 7 6 2 2 2" xfId="50104"/>
    <cellStyle name="Normal 7 6 2 2 2 2" xfId="50105"/>
    <cellStyle name="Normal 7 6 2 2 3" xfId="50106"/>
    <cellStyle name="Normal 7 6 2 3" xfId="50107"/>
    <cellStyle name="Normal 7 6 2 3 2" xfId="50108"/>
    <cellStyle name="Normal 7 6 2 3 2 2" xfId="50109"/>
    <cellStyle name="Normal 7 6 2 3 3" xfId="50110"/>
    <cellStyle name="Normal 7 6 2 4" xfId="50111"/>
    <cellStyle name="Normal 7 6 2 4 2" xfId="50112"/>
    <cellStyle name="Normal 7 6 2 5" xfId="50113"/>
    <cellStyle name="Normal 7 6 2_T-straight with PEDs adjustor" xfId="50114"/>
    <cellStyle name="Normal 7 6 3" xfId="50115"/>
    <cellStyle name="Normal 7 6 3 2" xfId="50116"/>
    <cellStyle name="Normal 7 6 3 2 2" xfId="50117"/>
    <cellStyle name="Normal 7 6 3 3" xfId="50118"/>
    <cellStyle name="Normal 7 6 4" xfId="50119"/>
    <cellStyle name="Normal 7 6 4 2" xfId="50120"/>
    <cellStyle name="Normal 7 6 4 2 2" xfId="50121"/>
    <cellStyle name="Normal 7 6 4 3" xfId="50122"/>
    <cellStyle name="Normal 7 6 5" xfId="50123"/>
    <cellStyle name="Normal 7 6 5 2" xfId="50124"/>
    <cellStyle name="Normal 7 6 6" xfId="50125"/>
    <cellStyle name="Normal 7 6_T-straight with PEDs adjustor" xfId="50126"/>
    <cellStyle name="Normal 7 7" xfId="50127"/>
    <cellStyle name="Normal 7 7 2" xfId="50128"/>
    <cellStyle name="Normal 7 7 2 2" xfId="50129"/>
    <cellStyle name="Normal 7 7 2 2 2" xfId="50130"/>
    <cellStyle name="Normal 7 7 2 3" xfId="50131"/>
    <cellStyle name="Normal 7 7 3" xfId="50132"/>
    <cellStyle name="Normal 7 7 3 2" xfId="50133"/>
    <cellStyle name="Normal 7 7 3 2 2" xfId="50134"/>
    <cellStyle name="Normal 7 7 3 3" xfId="50135"/>
    <cellStyle name="Normal 7 7 4" xfId="50136"/>
    <cellStyle name="Normal 7 7 4 2" xfId="50137"/>
    <cellStyle name="Normal 7 7 5" xfId="50138"/>
    <cellStyle name="Normal 7 7_T-straight with PEDs adjustor" xfId="50139"/>
    <cellStyle name="Normal 7 8" xfId="50140"/>
    <cellStyle name="Normal 7 8 2" xfId="50141"/>
    <cellStyle name="Normal 7 8 2 2" xfId="50142"/>
    <cellStyle name="Normal 7 8 3" xfId="50143"/>
    <cellStyle name="Normal 7 9" xfId="50144"/>
    <cellStyle name="Normal 7 9 2" xfId="50145"/>
    <cellStyle name="Normal 7 9 2 2" xfId="50146"/>
    <cellStyle name="Normal 7 9 3" xfId="50147"/>
    <cellStyle name="Normal 7_T-straight with PEDs adjustor" xfId="50148"/>
    <cellStyle name="Normal 70" xfId="50149"/>
    <cellStyle name="Normal 71" xfId="50150"/>
    <cellStyle name="Normal 72" xfId="50151"/>
    <cellStyle name="Normal 73" xfId="50152"/>
    <cellStyle name="Normal 74" xfId="50153"/>
    <cellStyle name="Normal 75" xfId="50154"/>
    <cellStyle name="Normal 76" xfId="50155"/>
    <cellStyle name="Normal 77" xfId="50156"/>
    <cellStyle name="Normal 78" xfId="64459"/>
    <cellStyle name="Normal 79" xfId="64463"/>
    <cellStyle name="Normal 8" xfId="43"/>
    <cellStyle name="Normal 8 10" xfId="50157"/>
    <cellStyle name="Normal 8 10 2" xfId="50158"/>
    <cellStyle name="Normal 8 10 2 2" xfId="50159"/>
    <cellStyle name="Normal 8 10 2 2 2" xfId="50160"/>
    <cellStyle name="Normal 8 10 2 2 2 2" xfId="50161"/>
    <cellStyle name="Normal 8 10 2 2 3" xfId="50162"/>
    <cellStyle name="Normal 8 10 2 2 3 2" xfId="50163"/>
    <cellStyle name="Normal 8 10 2 2 3 2 2" xfId="50164"/>
    <cellStyle name="Normal 8 10 2 2 3 3" xfId="50165"/>
    <cellStyle name="Normal 8 10 2 2 4" xfId="50166"/>
    <cellStyle name="Normal 8 10 2 3" xfId="50167"/>
    <cellStyle name="Normal 8 10 2 3 2" xfId="50168"/>
    <cellStyle name="Normal 8 10 2 4" xfId="50169"/>
    <cellStyle name="Normal 8 10 2 4 2" xfId="50170"/>
    <cellStyle name="Normal 8 10 2 4 2 2" xfId="50171"/>
    <cellStyle name="Normal 8 10 2 4 3" xfId="50172"/>
    <cellStyle name="Normal 8 10 2 5" xfId="50173"/>
    <cellStyle name="Normal 8 10 3" xfId="50174"/>
    <cellStyle name="Normal 8 10 3 2" xfId="50175"/>
    <cellStyle name="Normal 8 10 3 2 2" xfId="50176"/>
    <cellStyle name="Normal 8 10 3 3" xfId="50177"/>
    <cellStyle name="Normal 8 10 3 3 2" xfId="50178"/>
    <cellStyle name="Normal 8 10 3 3 2 2" xfId="50179"/>
    <cellStyle name="Normal 8 10 3 3 3" xfId="50180"/>
    <cellStyle name="Normal 8 10 3 4" xfId="50181"/>
    <cellStyle name="Normal 8 10 4" xfId="50182"/>
    <cellStyle name="Normal 8 10 4 2" xfId="50183"/>
    <cellStyle name="Normal 8 10 5" xfId="50184"/>
    <cellStyle name="Normal 8 10 5 2" xfId="50185"/>
    <cellStyle name="Normal 8 10 5 2 2" xfId="50186"/>
    <cellStyle name="Normal 8 10 5 3" xfId="50187"/>
    <cellStyle name="Normal 8 10 6" xfId="50188"/>
    <cellStyle name="Normal 8 10 7" xfId="50189"/>
    <cellStyle name="Normal 8 11" xfId="50190"/>
    <cellStyle name="Normal 8 11 2" xfId="50191"/>
    <cellStyle name="Normal 8 11 2 2" xfId="50192"/>
    <cellStyle name="Normal 8 11 2 2 2" xfId="50193"/>
    <cellStyle name="Normal 8 11 2 2 2 2" xfId="50194"/>
    <cellStyle name="Normal 8 11 2 2 3" xfId="50195"/>
    <cellStyle name="Normal 8 11 2 2 3 2" xfId="50196"/>
    <cellStyle name="Normal 8 11 2 2 3 2 2" xfId="50197"/>
    <cellStyle name="Normal 8 11 2 2 3 3" xfId="50198"/>
    <cellStyle name="Normal 8 11 2 2 4" xfId="50199"/>
    <cellStyle name="Normal 8 11 2 3" xfId="50200"/>
    <cellStyle name="Normal 8 11 2 3 2" xfId="50201"/>
    <cellStyle name="Normal 8 11 2 4" xfId="50202"/>
    <cellStyle name="Normal 8 11 2 4 2" xfId="50203"/>
    <cellStyle name="Normal 8 11 2 4 2 2" xfId="50204"/>
    <cellStyle name="Normal 8 11 2 4 3" xfId="50205"/>
    <cellStyle name="Normal 8 11 2 5" xfId="50206"/>
    <cellStyle name="Normal 8 11 3" xfId="50207"/>
    <cellStyle name="Normal 8 11 3 2" xfId="50208"/>
    <cellStyle name="Normal 8 11 3 2 2" xfId="50209"/>
    <cellStyle name="Normal 8 11 3 3" xfId="50210"/>
    <cellStyle name="Normal 8 11 3 3 2" xfId="50211"/>
    <cellStyle name="Normal 8 11 3 3 2 2" xfId="50212"/>
    <cellStyle name="Normal 8 11 3 3 3" xfId="50213"/>
    <cellStyle name="Normal 8 11 3 4" xfId="50214"/>
    <cellStyle name="Normal 8 11 4" xfId="50215"/>
    <cellStyle name="Normal 8 11 4 2" xfId="50216"/>
    <cellStyle name="Normal 8 11 5" xfId="50217"/>
    <cellStyle name="Normal 8 11 5 2" xfId="50218"/>
    <cellStyle name="Normal 8 11 5 2 2" xfId="50219"/>
    <cellStyle name="Normal 8 11 5 3" xfId="50220"/>
    <cellStyle name="Normal 8 11 6" xfId="50221"/>
    <cellStyle name="Normal 8 12" xfId="50222"/>
    <cellStyle name="Normal 8 12 2" xfId="50223"/>
    <cellStyle name="Normal 8 12 2 2" xfId="50224"/>
    <cellStyle name="Normal 8 12 2 2 2" xfId="50225"/>
    <cellStyle name="Normal 8 12 2 3" xfId="50226"/>
    <cellStyle name="Normal 8 12 2 3 2" xfId="50227"/>
    <cellStyle name="Normal 8 12 2 3 2 2" xfId="50228"/>
    <cellStyle name="Normal 8 12 2 3 3" xfId="50229"/>
    <cellStyle name="Normal 8 12 2 4" xfId="50230"/>
    <cellStyle name="Normal 8 12 3" xfId="50231"/>
    <cellStyle name="Normal 8 12 3 2" xfId="50232"/>
    <cellStyle name="Normal 8 12 4" xfId="50233"/>
    <cellStyle name="Normal 8 12 4 2" xfId="50234"/>
    <cellStyle name="Normal 8 12 4 2 2" xfId="50235"/>
    <cellStyle name="Normal 8 12 4 3" xfId="50236"/>
    <cellStyle name="Normal 8 12 5" xfId="50237"/>
    <cellStyle name="Normal 8 13" xfId="50238"/>
    <cellStyle name="Normal 8 13 2" xfId="50239"/>
    <cellStyle name="Normal 8 13 2 2" xfId="50240"/>
    <cellStyle name="Normal 8 13 3" xfId="50241"/>
    <cellStyle name="Normal 8 13 3 2" xfId="50242"/>
    <cellStyle name="Normal 8 13 3 2 2" xfId="50243"/>
    <cellStyle name="Normal 8 13 3 3" xfId="50244"/>
    <cellStyle name="Normal 8 13 4" xfId="50245"/>
    <cellStyle name="Normal 8 14" xfId="50246"/>
    <cellStyle name="Normal 8 14 2" xfId="50247"/>
    <cellStyle name="Normal 8 14 2 2" xfId="50248"/>
    <cellStyle name="Normal 8 14 3" xfId="50249"/>
    <cellStyle name="Normal 8 14 3 2" xfId="50250"/>
    <cellStyle name="Normal 8 14 3 2 2" xfId="50251"/>
    <cellStyle name="Normal 8 14 3 3" xfId="50252"/>
    <cellStyle name="Normal 8 14 4" xfId="50253"/>
    <cellStyle name="Normal 8 15" xfId="50254"/>
    <cellStyle name="Normal 8 15 2" xfId="50255"/>
    <cellStyle name="Normal 8 15 2 2" xfId="50256"/>
    <cellStyle name="Normal 8 15 3" xfId="50257"/>
    <cellStyle name="Normal 8 15 3 2" xfId="50258"/>
    <cellStyle name="Normal 8 15 3 2 2" xfId="50259"/>
    <cellStyle name="Normal 8 15 3 3" xfId="50260"/>
    <cellStyle name="Normal 8 15 4" xfId="50261"/>
    <cellStyle name="Normal 8 16" xfId="50262"/>
    <cellStyle name="Normal 8 16 2" xfId="50263"/>
    <cellStyle name="Normal 8 16 2 2" xfId="50264"/>
    <cellStyle name="Normal 8 16 3" xfId="50265"/>
    <cellStyle name="Normal 8 17" xfId="50266"/>
    <cellStyle name="Normal 8 17 2" xfId="50267"/>
    <cellStyle name="Normal 8 18" xfId="50268"/>
    <cellStyle name="Normal 8 18 2" xfId="50269"/>
    <cellStyle name="Normal 8 19" xfId="50270"/>
    <cellStyle name="Normal 8 2" xfId="50271"/>
    <cellStyle name="Normal 8 2 10" xfId="50272"/>
    <cellStyle name="Normal 8 2 10 2" xfId="50273"/>
    <cellStyle name="Normal 8 2 10 2 2" xfId="50274"/>
    <cellStyle name="Normal 8 2 10 2 2 2" xfId="50275"/>
    <cellStyle name="Normal 8 2 10 2 2 2 2" xfId="50276"/>
    <cellStyle name="Normal 8 2 10 2 2 3" xfId="50277"/>
    <cellStyle name="Normal 8 2 10 2 2 3 2" xfId="50278"/>
    <cellStyle name="Normal 8 2 10 2 2 3 2 2" xfId="50279"/>
    <cellStyle name="Normal 8 2 10 2 2 3 3" xfId="50280"/>
    <cellStyle name="Normal 8 2 10 2 2 4" xfId="50281"/>
    <cellStyle name="Normal 8 2 10 2 3" xfId="50282"/>
    <cellStyle name="Normal 8 2 10 2 3 2" xfId="50283"/>
    <cellStyle name="Normal 8 2 10 2 4" xfId="50284"/>
    <cellStyle name="Normal 8 2 10 2 4 2" xfId="50285"/>
    <cellStyle name="Normal 8 2 10 2 4 2 2" xfId="50286"/>
    <cellStyle name="Normal 8 2 10 2 4 3" xfId="50287"/>
    <cellStyle name="Normal 8 2 10 2 5" xfId="50288"/>
    <cellStyle name="Normal 8 2 10 3" xfId="50289"/>
    <cellStyle name="Normal 8 2 10 3 2" xfId="50290"/>
    <cellStyle name="Normal 8 2 10 3 2 2" xfId="50291"/>
    <cellStyle name="Normal 8 2 10 3 3" xfId="50292"/>
    <cellStyle name="Normal 8 2 10 3 3 2" xfId="50293"/>
    <cellStyle name="Normal 8 2 10 3 3 2 2" xfId="50294"/>
    <cellStyle name="Normal 8 2 10 3 3 3" xfId="50295"/>
    <cellStyle name="Normal 8 2 10 3 4" xfId="50296"/>
    <cellStyle name="Normal 8 2 10 4" xfId="50297"/>
    <cellStyle name="Normal 8 2 10 4 2" xfId="50298"/>
    <cellStyle name="Normal 8 2 10 5" xfId="50299"/>
    <cellStyle name="Normal 8 2 10 5 2" xfId="50300"/>
    <cellStyle name="Normal 8 2 10 5 2 2" xfId="50301"/>
    <cellStyle name="Normal 8 2 10 5 3" xfId="50302"/>
    <cellStyle name="Normal 8 2 10 6" xfId="50303"/>
    <cellStyle name="Normal 8 2 11" xfId="50304"/>
    <cellStyle name="Normal 8 2 11 2" xfId="50305"/>
    <cellStyle name="Normal 8 2 11 2 2" xfId="50306"/>
    <cellStyle name="Normal 8 2 11 2 2 2" xfId="50307"/>
    <cellStyle name="Normal 8 2 11 2 3" xfId="50308"/>
    <cellStyle name="Normal 8 2 11 2 3 2" xfId="50309"/>
    <cellStyle name="Normal 8 2 11 2 3 2 2" xfId="50310"/>
    <cellStyle name="Normal 8 2 11 2 3 3" xfId="50311"/>
    <cellStyle name="Normal 8 2 11 2 4" xfId="50312"/>
    <cellStyle name="Normal 8 2 11 3" xfId="50313"/>
    <cellStyle name="Normal 8 2 11 3 2" xfId="50314"/>
    <cellStyle name="Normal 8 2 11 4" xfId="50315"/>
    <cellStyle name="Normal 8 2 11 4 2" xfId="50316"/>
    <cellStyle name="Normal 8 2 11 4 2 2" xfId="50317"/>
    <cellStyle name="Normal 8 2 11 4 3" xfId="50318"/>
    <cellStyle name="Normal 8 2 11 5" xfId="50319"/>
    <cellStyle name="Normal 8 2 12" xfId="50320"/>
    <cellStyle name="Normal 8 2 12 2" xfId="50321"/>
    <cellStyle name="Normal 8 2 12 2 2" xfId="50322"/>
    <cellStyle name="Normal 8 2 12 3" xfId="50323"/>
    <cellStyle name="Normal 8 2 12 3 2" xfId="50324"/>
    <cellStyle name="Normal 8 2 12 3 2 2" xfId="50325"/>
    <cellStyle name="Normal 8 2 12 3 3" xfId="50326"/>
    <cellStyle name="Normal 8 2 12 4" xfId="50327"/>
    <cellStyle name="Normal 8 2 13" xfId="50328"/>
    <cellStyle name="Normal 8 2 13 2" xfId="50329"/>
    <cellStyle name="Normal 8 2 13 2 2" xfId="50330"/>
    <cellStyle name="Normal 8 2 13 3" xfId="50331"/>
    <cellStyle name="Normal 8 2 13 3 2" xfId="50332"/>
    <cellStyle name="Normal 8 2 13 3 2 2" xfId="50333"/>
    <cellStyle name="Normal 8 2 13 3 3" xfId="50334"/>
    <cellStyle name="Normal 8 2 13 4" xfId="50335"/>
    <cellStyle name="Normal 8 2 14" xfId="50336"/>
    <cellStyle name="Normal 8 2 14 2" xfId="50337"/>
    <cellStyle name="Normal 8 2 14 2 2" xfId="50338"/>
    <cellStyle name="Normal 8 2 14 3" xfId="50339"/>
    <cellStyle name="Normal 8 2 14 3 2" xfId="50340"/>
    <cellStyle name="Normal 8 2 14 3 2 2" xfId="50341"/>
    <cellStyle name="Normal 8 2 14 3 3" xfId="50342"/>
    <cellStyle name="Normal 8 2 14 4" xfId="50343"/>
    <cellStyle name="Normal 8 2 15" xfId="50344"/>
    <cellStyle name="Normal 8 2 15 2" xfId="50345"/>
    <cellStyle name="Normal 8 2 15 2 2" xfId="50346"/>
    <cellStyle name="Normal 8 2 15 3" xfId="50347"/>
    <cellStyle name="Normal 8 2 16" xfId="50348"/>
    <cellStyle name="Normal 8 2 16 2" xfId="50349"/>
    <cellStyle name="Normal 8 2 17" xfId="50350"/>
    <cellStyle name="Normal 8 2 17 2" xfId="50351"/>
    <cellStyle name="Normal 8 2 18" xfId="50352"/>
    <cellStyle name="Normal 8 2 19" xfId="50353"/>
    <cellStyle name="Normal 8 2 2" xfId="50354"/>
    <cellStyle name="Normal 8 2 2 10" xfId="50355"/>
    <cellStyle name="Normal 8 2 2 10 2" xfId="50356"/>
    <cellStyle name="Normal 8 2 2 10 2 2" xfId="50357"/>
    <cellStyle name="Normal 8 2 2 10 3" xfId="50358"/>
    <cellStyle name="Normal 8 2 2 10 3 2" xfId="50359"/>
    <cellStyle name="Normal 8 2 2 10 3 2 2" xfId="50360"/>
    <cellStyle name="Normal 8 2 2 10 3 3" xfId="50361"/>
    <cellStyle name="Normal 8 2 2 10 4" xfId="50362"/>
    <cellStyle name="Normal 8 2 2 11" xfId="50363"/>
    <cellStyle name="Normal 8 2 2 11 2" xfId="50364"/>
    <cellStyle name="Normal 8 2 2 11 2 2" xfId="50365"/>
    <cellStyle name="Normal 8 2 2 11 3" xfId="50366"/>
    <cellStyle name="Normal 8 2 2 11 3 2" xfId="50367"/>
    <cellStyle name="Normal 8 2 2 11 3 2 2" xfId="50368"/>
    <cellStyle name="Normal 8 2 2 11 3 3" xfId="50369"/>
    <cellStyle name="Normal 8 2 2 11 4" xfId="50370"/>
    <cellStyle name="Normal 8 2 2 12" xfId="50371"/>
    <cellStyle name="Normal 8 2 2 12 2" xfId="50372"/>
    <cellStyle name="Normal 8 2 2 12 2 2" xfId="50373"/>
    <cellStyle name="Normal 8 2 2 12 3" xfId="50374"/>
    <cellStyle name="Normal 8 2 2 12 3 2" xfId="50375"/>
    <cellStyle name="Normal 8 2 2 12 3 2 2" xfId="50376"/>
    <cellStyle name="Normal 8 2 2 12 3 3" xfId="50377"/>
    <cellStyle name="Normal 8 2 2 12 4" xfId="50378"/>
    <cellStyle name="Normal 8 2 2 13" xfId="50379"/>
    <cellStyle name="Normal 8 2 2 13 2" xfId="50380"/>
    <cellStyle name="Normal 8 2 2 13 2 2" xfId="50381"/>
    <cellStyle name="Normal 8 2 2 13 3" xfId="50382"/>
    <cellStyle name="Normal 8 2 2 14" xfId="50383"/>
    <cellStyle name="Normal 8 2 2 14 2" xfId="50384"/>
    <cellStyle name="Normal 8 2 2 15" xfId="50385"/>
    <cellStyle name="Normal 8 2 2 15 2" xfId="50386"/>
    <cellStyle name="Normal 8 2 2 16" xfId="50387"/>
    <cellStyle name="Normal 8 2 2 17" xfId="50388"/>
    <cellStyle name="Normal 8 2 2 2" xfId="50389"/>
    <cellStyle name="Normal 8 2 2 2 10" xfId="50390"/>
    <cellStyle name="Normal 8 2 2 2 11" xfId="50391"/>
    <cellStyle name="Normal 8 2 2 2 2" xfId="50392"/>
    <cellStyle name="Normal 8 2 2 2 2 10" xfId="50393"/>
    <cellStyle name="Normal 8 2 2 2 2 2" xfId="50394"/>
    <cellStyle name="Normal 8 2 2 2 2 2 2" xfId="50395"/>
    <cellStyle name="Normal 8 2 2 2 2 2 2 2" xfId="50396"/>
    <cellStyle name="Normal 8 2 2 2 2 2 2 2 2" xfId="50397"/>
    <cellStyle name="Normal 8 2 2 2 2 2 2 2 2 2" xfId="50398"/>
    <cellStyle name="Normal 8 2 2 2 2 2 2 2 3" xfId="50399"/>
    <cellStyle name="Normal 8 2 2 2 2 2 2 2 3 2" xfId="50400"/>
    <cellStyle name="Normal 8 2 2 2 2 2 2 2 3 2 2" xfId="50401"/>
    <cellStyle name="Normal 8 2 2 2 2 2 2 2 3 3" xfId="50402"/>
    <cellStyle name="Normal 8 2 2 2 2 2 2 2 4" xfId="50403"/>
    <cellStyle name="Normal 8 2 2 2 2 2 2 3" xfId="50404"/>
    <cellStyle name="Normal 8 2 2 2 2 2 2 3 2" xfId="50405"/>
    <cellStyle name="Normal 8 2 2 2 2 2 2 4" xfId="50406"/>
    <cellStyle name="Normal 8 2 2 2 2 2 2 4 2" xfId="50407"/>
    <cellStyle name="Normal 8 2 2 2 2 2 2 4 2 2" xfId="50408"/>
    <cellStyle name="Normal 8 2 2 2 2 2 2 4 3" xfId="50409"/>
    <cellStyle name="Normal 8 2 2 2 2 2 2 5" xfId="50410"/>
    <cellStyle name="Normal 8 2 2 2 2 2 2 6" xfId="50411"/>
    <cellStyle name="Normal 8 2 2 2 2 2 3" xfId="50412"/>
    <cellStyle name="Normal 8 2 2 2 2 2 3 2" xfId="50413"/>
    <cellStyle name="Normal 8 2 2 2 2 2 3 2 2" xfId="50414"/>
    <cellStyle name="Normal 8 2 2 2 2 2 3 3" xfId="50415"/>
    <cellStyle name="Normal 8 2 2 2 2 2 3 3 2" xfId="50416"/>
    <cellStyle name="Normal 8 2 2 2 2 2 3 3 2 2" xfId="50417"/>
    <cellStyle name="Normal 8 2 2 2 2 2 3 3 3" xfId="50418"/>
    <cellStyle name="Normal 8 2 2 2 2 2 3 4" xfId="50419"/>
    <cellStyle name="Normal 8 2 2 2 2 2 4" xfId="50420"/>
    <cellStyle name="Normal 8 2 2 2 2 2 4 2" xfId="50421"/>
    <cellStyle name="Normal 8 2 2 2 2 2 4 2 2" xfId="50422"/>
    <cellStyle name="Normal 8 2 2 2 2 2 4 3" xfId="50423"/>
    <cellStyle name="Normal 8 2 2 2 2 2 4 3 2" xfId="50424"/>
    <cellStyle name="Normal 8 2 2 2 2 2 4 3 2 2" xfId="50425"/>
    <cellStyle name="Normal 8 2 2 2 2 2 4 3 3" xfId="50426"/>
    <cellStyle name="Normal 8 2 2 2 2 2 4 4" xfId="50427"/>
    <cellStyle name="Normal 8 2 2 2 2 2 5" xfId="50428"/>
    <cellStyle name="Normal 8 2 2 2 2 2 5 2" xfId="50429"/>
    <cellStyle name="Normal 8 2 2 2 2 2 6" xfId="50430"/>
    <cellStyle name="Normal 8 2 2 2 2 2 6 2" xfId="50431"/>
    <cellStyle name="Normal 8 2 2 2 2 2 6 2 2" xfId="50432"/>
    <cellStyle name="Normal 8 2 2 2 2 2 6 3" xfId="50433"/>
    <cellStyle name="Normal 8 2 2 2 2 2 7" xfId="50434"/>
    <cellStyle name="Normal 8 2 2 2 2 2 7 2" xfId="50435"/>
    <cellStyle name="Normal 8 2 2 2 2 2 8" xfId="50436"/>
    <cellStyle name="Normal 8 2 2 2 2 2 9" xfId="50437"/>
    <cellStyle name="Normal 8 2 2 2 2 3" xfId="50438"/>
    <cellStyle name="Normal 8 2 2 2 2 3 2" xfId="50439"/>
    <cellStyle name="Normal 8 2 2 2 2 3 2 2" xfId="50440"/>
    <cellStyle name="Normal 8 2 2 2 2 3 2 2 2" xfId="50441"/>
    <cellStyle name="Normal 8 2 2 2 2 3 2 3" xfId="50442"/>
    <cellStyle name="Normal 8 2 2 2 2 3 2 3 2" xfId="50443"/>
    <cellStyle name="Normal 8 2 2 2 2 3 2 3 2 2" xfId="50444"/>
    <cellStyle name="Normal 8 2 2 2 2 3 2 3 3" xfId="50445"/>
    <cellStyle name="Normal 8 2 2 2 2 3 2 4" xfId="50446"/>
    <cellStyle name="Normal 8 2 2 2 2 3 2 5" xfId="50447"/>
    <cellStyle name="Normal 8 2 2 2 2 3 3" xfId="50448"/>
    <cellStyle name="Normal 8 2 2 2 2 3 3 2" xfId="50449"/>
    <cellStyle name="Normal 8 2 2 2 2 3 4" xfId="50450"/>
    <cellStyle name="Normal 8 2 2 2 2 3 4 2" xfId="50451"/>
    <cellStyle name="Normal 8 2 2 2 2 3 4 2 2" xfId="50452"/>
    <cellStyle name="Normal 8 2 2 2 2 3 4 3" xfId="50453"/>
    <cellStyle name="Normal 8 2 2 2 2 3 5" xfId="50454"/>
    <cellStyle name="Normal 8 2 2 2 2 3 6" xfId="50455"/>
    <cellStyle name="Normal 8 2 2 2 2 4" xfId="50456"/>
    <cellStyle name="Normal 8 2 2 2 2 4 2" xfId="50457"/>
    <cellStyle name="Normal 8 2 2 2 2 4 2 2" xfId="50458"/>
    <cellStyle name="Normal 8 2 2 2 2 4 3" xfId="50459"/>
    <cellStyle name="Normal 8 2 2 2 2 4 3 2" xfId="50460"/>
    <cellStyle name="Normal 8 2 2 2 2 4 3 2 2" xfId="50461"/>
    <cellStyle name="Normal 8 2 2 2 2 4 3 3" xfId="50462"/>
    <cellStyle name="Normal 8 2 2 2 2 4 4" xfId="50463"/>
    <cellStyle name="Normal 8 2 2 2 2 4 5" xfId="50464"/>
    <cellStyle name="Normal 8 2 2 2 2 5" xfId="50465"/>
    <cellStyle name="Normal 8 2 2 2 2 5 2" xfId="50466"/>
    <cellStyle name="Normal 8 2 2 2 2 5 2 2" xfId="50467"/>
    <cellStyle name="Normal 8 2 2 2 2 5 3" xfId="50468"/>
    <cellStyle name="Normal 8 2 2 2 2 5 3 2" xfId="50469"/>
    <cellStyle name="Normal 8 2 2 2 2 5 3 2 2" xfId="50470"/>
    <cellStyle name="Normal 8 2 2 2 2 5 3 3" xfId="50471"/>
    <cellStyle name="Normal 8 2 2 2 2 5 4" xfId="50472"/>
    <cellStyle name="Normal 8 2 2 2 2 6" xfId="50473"/>
    <cellStyle name="Normal 8 2 2 2 2 6 2" xfId="50474"/>
    <cellStyle name="Normal 8 2 2 2 2 7" xfId="50475"/>
    <cellStyle name="Normal 8 2 2 2 2 7 2" xfId="50476"/>
    <cellStyle name="Normal 8 2 2 2 2 7 2 2" xfId="50477"/>
    <cellStyle name="Normal 8 2 2 2 2 7 3" xfId="50478"/>
    <cellStyle name="Normal 8 2 2 2 2 8" xfId="50479"/>
    <cellStyle name="Normal 8 2 2 2 2 8 2" xfId="50480"/>
    <cellStyle name="Normal 8 2 2 2 2 9" xfId="50481"/>
    <cellStyle name="Normal 8 2 2 2 2_T-straight with PEDs adjustor" xfId="50482"/>
    <cellStyle name="Normal 8 2 2 2 3" xfId="50483"/>
    <cellStyle name="Normal 8 2 2 2 3 2" xfId="50484"/>
    <cellStyle name="Normal 8 2 2 2 3 2 2" xfId="50485"/>
    <cellStyle name="Normal 8 2 2 2 3 2 2 2" xfId="50486"/>
    <cellStyle name="Normal 8 2 2 2 3 2 2 2 2" xfId="50487"/>
    <cellStyle name="Normal 8 2 2 2 3 2 2 3" xfId="50488"/>
    <cellStyle name="Normal 8 2 2 2 3 2 2 3 2" xfId="50489"/>
    <cellStyle name="Normal 8 2 2 2 3 2 2 3 2 2" xfId="50490"/>
    <cellStyle name="Normal 8 2 2 2 3 2 2 3 3" xfId="50491"/>
    <cellStyle name="Normal 8 2 2 2 3 2 2 4" xfId="50492"/>
    <cellStyle name="Normal 8 2 2 2 3 2 3" xfId="50493"/>
    <cellStyle name="Normal 8 2 2 2 3 2 3 2" xfId="50494"/>
    <cellStyle name="Normal 8 2 2 2 3 2 4" xfId="50495"/>
    <cellStyle name="Normal 8 2 2 2 3 2 4 2" xfId="50496"/>
    <cellStyle name="Normal 8 2 2 2 3 2 4 2 2" xfId="50497"/>
    <cellStyle name="Normal 8 2 2 2 3 2 4 3" xfId="50498"/>
    <cellStyle name="Normal 8 2 2 2 3 2 5" xfId="50499"/>
    <cellStyle name="Normal 8 2 2 2 3 2 6" xfId="50500"/>
    <cellStyle name="Normal 8 2 2 2 3 3" xfId="50501"/>
    <cellStyle name="Normal 8 2 2 2 3 3 2" xfId="50502"/>
    <cellStyle name="Normal 8 2 2 2 3 3 2 2" xfId="50503"/>
    <cellStyle name="Normal 8 2 2 2 3 3 3" xfId="50504"/>
    <cellStyle name="Normal 8 2 2 2 3 3 3 2" xfId="50505"/>
    <cellStyle name="Normal 8 2 2 2 3 3 3 2 2" xfId="50506"/>
    <cellStyle name="Normal 8 2 2 2 3 3 3 3" xfId="50507"/>
    <cellStyle name="Normal 8 2 2 2 3 3 4" xfId="50508"/>
    <cellStyle name="Normal 8 2 2 2 3 4" xfId="50509"/>
    <cellStyle name="Normal 8 2 2 2 3 4 2" xfId="50510"/>
    <cellStyle name="Normal 8 2 2 2 3 4 2 2" xfId="50511"/>
    <cellStyle name="Normal 8 2 2 2 3 4 3" xfId="50512"/>
    <cellStyle name="Normal 8 2 2 2 3 4 3 2" xfId="50513"/>
    <cellStyle name="Normal 8 2 2 2 3 4 3 2 2" xfId="50514"/>
    <cellStyle name="Normal 8 2 2 2 3 4 3 3" xfId="50515"/>
    <cellStyle name="Normal 8 2 2 2 3 4 4" xfId="50516"/>
    <cellStyle name="Normal 8 2 2 2 3 5" xfId="50517"/>
    <cellStyle name="Normal 8 2 2 2 3 5 2" xfId="50518"/>
    <cellStyle name="Normal 8 2 2 2 3 6" xfId="50519"/>
    <cellStyle name="Normal 8 2 2 2 3 6 2" xfId="50520"/>
    <cellStyle name="Normal 8 2 2 2 3 6 2 2" xfId="50521"/>
    <cellStyle name="Normal 8 2 2 2 3 6 3" xfId="50522"/>
    <cellStyle name="Normal 8 2 2 2 3 7" xfId="50523"/>
    <cellStyle name="Normal 8 2 2 2 3 7 2" xfId="50524"/>
    <cellStyle name="Normal 8 2 2 2 3 8" xfId="50525"/>
    <cellStyle name="Normal 8 2 2 2 3 9" xfId="50526"/>
    <cellStyle name="Normal 8 2 2 2 4" xfId="50527"/>
    <cellStyle name="Normal 8 2 2 2 4 2" xfId="50528"/>
    <cellStyle name="Normal 8 2 2 2 4 2 2" xfId="50529"/>
    <cellStyle name="Normal 8 2 2 2 4 2 2 2" xfId="50530"/>
    <cellStyle name="Normal 8 2 2 2 4 2 3" xfId="50531"/>
    <cellStyle name="Normal 8 2 2 2 4 2 3 2" xfId="50532"/>
    <cellStyle name="Normal 8 2 2 2 4 2 3 2 2" xfId="50533"/>
    <cellStyle name="Normal 8 2 2 2 4 2 3 3" xfId="50534"/>
    <cellStyle name="Normal 8 2 2 2 4 2 4" xfId="50535"/>
    <cellStyle name="Normal 8 2 2 2 4 2 5" xfId="50536"/>
    <cellStyle name="Normal 8 2 2 2 4 3" xfId="50537"/>
    <cellStyle name="Normal 8 2 2 2 4 3 2" xfId="50538"/>
    <cellStyle name="Normal 8 2 2 2 4 4" xfId="50539"/>
    <cellStyle name="Normal 8 2 2 2 4 4 2" xfId="50540"/>
    <cellStyle name="Normal 8 2 2 2 4 4 2 2" xfId="50541"/>
    <cellStyle name="Normal 8 2 2 2 4 4 3" xfId="50542"/>
    <cellStyle name="Normal 8 2 2 2 4 5" xfId="50543"/>
    <cellStyle name="Normal 8 2 2 2 4 6" xfId="50544"/>
    <cellStyle name="Normal 8 2 2 2 5" xfId="50545"/>
    <cellStyle name="Normal 8 2 2 2 5 2" xfId="50546"/>
    <cellStyle name="Normal 8 2 2 2 5 2 2" xfId="50547"/>
    <cellStyle name="Normal 8 2 2 2 5 3" xfId="50548"/>
    <cellStyle name="Normal 8 2 2 2 5 3 2" xfId="50549"/>
    <cellStyle name="Normal 8 2 2 2 5 3 2 2" xfId="50550"/>
    <cellStyle name="Normal 8 2 2 2 5 3 3" xfId="50551"/>
    <cellStyle name="Normal 8 2 2 2 5 4" xfId="50552"/>
    <cellStyle name="Normal 8 2 2 2 5 5" xfId="50553"/>
    <cellStyle name="Normal 8 2 2 2 6" xfId="50554"/>
    <cellStyle name="Normal 8 2 2 2 6 2" xfId="50555"/>
    <cellStyle name="Normal 8 2 2 2 6 2 2" xfId="50556"/>
    <cellStyle name="Normal 8 2 2 2 6 3" xfId="50557"/>
    <cellStyle name="Normal 8 2 2 2 6 3 2" xfId="50558"/>
    <cellStyle name="Normal 8 2 2 2 6 3 2 2" xfId="50559"/>
    <cellStyle name="Normal 8 2 2 2 6 3 3" xfId="50560"/>
    <cellStyle name="Normal 8 2 2 2 6 4" xfId="50561"/>
    <cellStyle name="Normal 8 2 2 2 7" xfId="50562"/>
    <cellStyle name="Normal 8 2 2 2 7 2" xfId="50563"/>
    <cellStyle name="Normal 8 2 2 2 8" xfId="50564"/>
    <cellStyle name="Normal 8 2 2 2 8 2" xfId="50565"/>
    <cellStyle name="Normal 8 2 2 2 8 2 2" xfId="50566"/>
    <cellStyle name="Normal 8 2 2 2 8 3" xfId="50567"/>
    <cellStyle name="Normal 8 2 2 2 9" xfId="50568"/>
    <cellStyle name="Normal 8 2 2 2 9 2" xfId="50569"/>
    <cellStyle name="Normal 8 2 2 2_T-straight with PEDs adjustor" xfId="50570"/>
    <cellStyle name="Normal 8 2 2 3" xfId="50571"/>
    <cellStyle name="Normal 8 2 2 3 10" xfId="50572"/>
    <cellStyle name="Normal 8 2 2 3 11" xfId="50573"/>
    <cellStyle name="Normal 8 2 2 3 2" xfId="50574"/>
    <cellStyle name="Normal 8 2 2 3 2 10" xfId="50575"/>
    <cellStyle name="Normal 8 2 2 3 2 2" xfId="50576"/>
    <cellStyle name="Normal 8 2 2 3 2 2 2" xfId="50577"/>
    <cellStyle name="Normal 8 2 2 3 2 2 2 2" xfId="50578"/>
    <cellStyle name="Normal 8 2 2 3 2 2 2 2 2" xfId="50579"/>
    <cellStyle name="Normal 8 2 2 3 2 2 2 2 2 2" xfId="50580"/>
    <cellStyle name="Normal 8 2 2 3 2 2 2 2 3" xfId="50581"/>
    <cellStyle name="Normal 8 2 2 3 2 2 2 2 3 2" xfId="50582"/>
    <cellStyle name="Normal 8 2 2 3 2 2 2 2 3 2 2" xfId="50583"/>
    <cellStyle name="Normal 8 2 2 3 2 2 2 2 3 3" xfId="50584"/>
    <cellStyle name="Normal 8 2 2 3 2 2 2 2 4" xfId="50585"/>
    <cellStyle name="Normal 8 2 2 3 2 2 2 3" xfId="50586"/>
    <cellStyle name="Normal 8 2 2 3 2 2 2 3 2" xfId="50587"/>
    <cellStyle name="Normal 8 2 2 3 2 2 2 4" xfId="50588"/>
    <cellStyle name="Normal 8 2 2 3 2 2 2 4 2" xfId="50589"/>
    <cellStyle name="Normal 8 2 2 3 2 2 2 4 2 2" xfId="50590"/>
    <cellStyle name="Normal 8 2 2 3 2 2 2 4 3" xfId="50591"/>
    <cellStyle name="Normal 8 2 2 3 2 2 2 5" xfId="50592"/>
    <cellStyle name="Normal 8 2 2 3 2 2 3" xfId="50593"/>
    <cellStyle name="Normal 8 2 2 3 2 2 3 2" xfId="50594"/>
    <cellStyle name="Normal 8 2 2 3 2 2 3 2 2" xfId="50595"/>
    <cellStyle name="Normal 8 2 2 3 2 2 3 3" xfId="50596"/>
    <cellStyle name="Normal 8 2 2 3 2 2 3 3 2" xfId="50597"/>
    <cellStyle name="Normal 8 2 2 3 2 2 3 3 2 2" xfId="50598"/>
    <cellStyle name="Normal 8 2 2 3 2 2 3 3 3" xfId="50599"/>
    <cellStyle name="Normal 8 2 2 3 2 2 3 4" xfId="50600"/>
    <cellStyle name="Normal 8 2 2 3 2 2 4" xfId="50601"/>
    <cellStyle name="Normal 8 2 2 3 2 2 4 2" xfId="50602"/>
    <cellStyle name="Normal 8 2 2 3 2 2 4 2 2" xfId="50603"/>
    <cellStyle name="Normal 8 2 2 3 2 2 4 3" xfId="50604"/>
    <cellStyle name="Normal 8 2 2 3 2 2 4 3 2" xfId="50605"/>
    <cellStyle name="Normal 8 2 2 3 2 2 4 3 2 2" xfId="50606"/>
    <cellStyle name="Normal 8 2 2 3 2 2 4 3 3" xfId="50607"/>
    <cellStyle name="Normal 8 2 2 3 2 2 4 4" xfId="50608"/>
    <cellStyle name="Normal 8 2 2 3 2 2 5" xfId="50609"/>
    <cellStyle name="Normal 8 2 2 3 2 2 5 2" xfId="50610"/>
    <cellStyle name="Normal 8 2 2 3 2 2 6" xfId="50611"/>
    <cellStyle name="Normal 8 2 2 3 2 2 6 2" xfId="50612"/>
    <cellStyle name="Normal 8 2 2 3 2 2 6 2 2" xfId="50613"/>
    <cellStyle name="Normal 8 2 2 3 2 2 6 3" xfId="50614"/>
    <cellStyle name="Normal 8 2 2 3 2 2 7" xfId="50615"/>
    <cellStyle name="Normal 8 2 2 3 2 2 7 2" xfId="50616"/>
    <cellStyle name="Normal 8 2 2 3 2 2 8" xfId="50617"/>
    <cellStyle name="Normal 8 2 2 3 2 2 9" xfId="50618"/>
    <cellStyle name="Normal 8 2 2 3 2 3" xfId="50619"/>
    <cellStyle name="Normal 8 2 2 3 2 3 2" xfId="50620"/>
    <cellStyle name="Normal 8 2 2 3 2 3 2 2" xfId="50621"/>
    <cellStyle name="Normal 8 2 2 3 2 3 2 2 2" xfId="50622"/>
    <cellStyle name="Normal 8 2 2 3 2 3 2 3" xfId="50623"/>
    <cellStyle name="Normal 8 2 2 3 2 3 2 3 2" xfId="50624"/>
    <cellStyle name="Normal 8 2 2 3 2 3 2 3 2 2" xfId="50625"/>
    <cellStyle name="Normal 8 2 2 3 2 3 2 3 3" xfId="50626"/>
    <cellStyle name="Normal 8 2 2 3 2 3 2 4" xfId="50627"/>
    <cellStyle name="Normal 8 2 2 3 2 3 3" xfId="50628"/>
    <cellStyle name="Normal 8 2 2 3 2 3 3 2" xfId="50629"/>
    <cellStyle name="Normal 8 2 2 3 2 3 4" xfId="50630"/>
    <cellStyle name="Normal 8 2 2 3 2 3 4 2" xfId="50631"/>
    <cellStyle name="Normal 8 2 2 3 2 3 4 2 2" xfId="50632"/>
    <cellStyle name="Normal 8 2 2 3 2 3 4 3" xfId="50633"/>
    <cellStyle name="Normal 8 2 2 3 2 3 5" xfId="50634"/>
    <cellStyle name="Normal 8 2 2 3 2 4" xfId="50635"/>
    <cellStyle name="Normal 8 2 2 3 2 4 2" xfId="50636"/>
    <cellStyle name="Normal 8 2 2 3 2 4 2 2" xfId="50637"/>
    <cellStyle name="Normal 8 2 2 3 2 4 3" xfId="50638"/>
    <cellStyle name="Normal 8 2 2 3 2 4 3 2" xfId="50639"/>
    <cellStyle name="Normal 8 2 2 3 2 4 3 2 2" xfId="50640"/>
    <cellStyle name="Normal 8 2 2 3 2 4 3 3" xfId="50641"/>
    <cellStyle name="Normal 8 2 2 3 2 4 4" xfId="50642"/>
    <cellStyle name="Normal 8 2 2 3 2 5" xfId="50643"/>
    <cellStyle name="Normal 8 2 2 3 2 5 2" xfId="50644"/>
    <cellStyle name="Normal 8 2 2 3 2 5 2 2" xfId="50645"/>
    <cellStyle name="Normal 8 2 2 3 2 5 3" xfId="50646"/>
    <cellStyle name="Normal 8 2 2 3 2 5 3 2" xfId="50647"/>
    <cellStyle name="Normal 8 2 2 3 2 5 3 2 2" xfId="50648"/>
    <cellStyle name="Normal 8 2 2 3 2 5 3 3" xfId="50649"/>
    <cellStyle name="Normal 8 2 2 3 2 5 4" xfId="50650"/>
    <cellStyle name="Normal 8 2 2 3 2 6" xfId="50651"/>
    <cellStyle name="Normal 8 2 2 3 2 6 2" xfId="50652"/>
    <cellStyle name="Normal 8 2 2 3 2 7" xfId="50653"/>
    <cellStyle name="Normal 8 2 2 3 2 7 2" xfId="50654"/>
    <cellStyle name="Normal 8 2 2 3 2 7 2 2" xfId="50655"/>
    <cellStyle name="Normal 8 2 2 3 2 7 3" xfId="50656"/>
    <cellStyle name="Normal 8 2 2 3 2 8" xfId="50657"/>
    <cellStyle name="Normal 8 2 2 3 2 8 2" xfId="50658"/>
    <cellStyle name="Normal 8 2 2 3 2 9" xfId="50659"/>
    <cellStyle name="Normal 8 2 2 3 3" xfId="50660"/>
    <cellStyle name="Normal 8 2 2 3 3 2" xfId="50661"/>
    <cellStyle name="Normal 8 2 2 3 3 2 2" xfId="50662"/>
    <cellStyle name="Normal 8 2 2 3 3 2 2 2" xfId="50663"/>
    <cellStyle name="Normal 8 2 2 3 3 2 2 2 2" xfId="50664"/>
    <cellStyle name="Normal 8 2 2 3 3 2 2 3" xfId="50665"/>
    <cellStyle name="Normal 8 2 2 3 3 2 2 3 2" xfId="50666"/>
    <cellStyle name="Normal 8 2 2 3 3 2 2 3 2 2" xfId="50667"/>
    <cellStyle name="Normal 8 2 2 3 3 2 2 3 3" xfId="50668"/>
    <cellStyle name="Normal 8 2 2 3 3 2 2 4" xfId="50669"/>
    <cellStyle name="Normal 8 2 2 3 3 2 3" xfId="50670"/>
    <cellStyle name="Normal 8 2 2 3 3 2 3 2" xfId="50671"/>
    <cellStyle name="Normal 8 2 2 3 3 2 4" xfId="50672"/>
    <cellStyle name="Normal 8 2 2 3 3 2 4 2" xfId="50673"/>
    <cellStyle name="Normal 8 2 2 3 3 2 4 2 2" xfId="50674"/>
    <cellStyle name="Normal 8 2 2 3 3 2 4 3" xfId="50675"/>
    <cellStyle name="Normal 8 2 2 3 3 2 5" xfId="50676"/>
    <cellStyle name="Normal 8 2 2 3 3 2 6" xfId="50677"/>
    <cellStyle name="Normal 8 2 2 3 3 3" xfId="50678"/>
    <cellStyle name="Normal 8 2 2 3 3 3 2" xfId="50679"/>
    <cellStyle name="Normal 8 2 2 3 3 3 2 2" xfId="50680"/>
    <cellStyle name="Normal 8 2 2 3 3 3 3" xfId="50681"/>
    <cellStyle name="Normal 8 2 2 3 3 3 3 2" xfId="50682"/>
    <cellStyle name="Normal 8 2 2 3 3 3 3 2 2" xfId="50683"/>
    <cellStyle name="Normal 8 2 2 3 3 3 3 3" xfId="50684"/>
    <cellStyle name="Normal 8 2 2 3 3 3 4" xfId="50685"/>
    <cellStyle name="Normal 8 2 2 3 3 4" xfId="50686"/>
    <cellStyle name="Normal 8 2 2 3 3 4 2" xfId="50687"/>
    <cellStyle name="Normal 8 2 2 3 3 4 2 2" xfId="50688"/>
    <cellStyle name="Normal 8 2 2 3 3 4 3" xfId="50689"/>
    <cellStyle name="Normal 8 2 2 3 3 4 3 2" xfId="50690"/>
    <cellStyle name="Normal 8 2 2 3 3 4 3 2 2" xfId="50691"/>
    <cellStyle name="Normal 8 2 2 3 3 4 3 3" xfId="50692"/>
    <cellStyle name="Normal 8 2 2 3 3 4 4" xfId="50693"/>
    <cellStyle name="Normal 8 2 2 3 3 5" xfId="50694"/>
    <cellStyle name="Normal 8 2 2 3 3 5 2" xfId="50695"/>
    <cellStyle name="Normal 8 2 2 3 3 6" xfId="50696"/>
    <cellStyle name="Normal 8 2 2 3 3 6 2" xfId="50697"/>
    <cellStyle name="Normal 8 2 2 3 3 6 2 2" xfId="50698"/>
    <cellStyle name="Normal 8 2 2 3 3 6 3" xfId="50699"/>
    <cellStyle name="Normal 8 2 2 3 3 7" xfId="50700"/>
    <cellStyle name="Normal 8 2 2 3 3 7 2" xfId="50701"/>
    <cellStyle name="Normal 8 2 2 3 3 8" xfId="50702"/>
    <cellStyle name="Normal 8 2 2 3 3 9" xfId="50703"/>
    <cellStyle name="Normal 8 2 2 3 4" xfId="50704"/>
    <cellStyle name="Normal 8 2 2 3 4 2" xfId="50705"/>
    <cellStyle name="Normal 8 2 2 3 4 2 2" xfId="50706"/>
    <cellStyle name="Normal 8 2 2 3 4 2 2 2" xfId="50707"/>
    <cellStyle name="Normal 8 2 2 3 4 2 3" xfId="50708"/>
    <cellStyle name="Normal 8 2 2 3 4 2 3 2" xfId="50709"/>
    <cellStyle name="Normal 8 2 2 3 4 2 3 2 2" xfId="50710"/>
    <cellStyle name="Normal 8 2 2 3 4 2 3 3" xfId="50711"/>
    <cellStyle name="Normal 8 2 2 3 4 2 4" xfId="50712"/>
    <cellStyle name="Normal 8 2 2 3 4 3" xfId="50713"/>
    <cellStyle name="Normal 8 2 2 3 4 3 2" xfId="50714"/>
    <cellStyle name="Normal 8 2 2 3 4 4" xfId="50715"/>
    <cellStyle name="Normal 8 2 2 3 4 4 2" xfId="50716"/>
    <cellStyle name="Normal 8 2 2 3 4 4 2 2" xfId="50717"/>
    <cellStyle name="Normal 8 2 2 3 4 4 3" xfId="50718"/>
    <cellStyle name="Normal 8 2 2 3 4 5" xfId="50719"/>
    <cellStyle name="Normal 8 2 2 3 4 6" xfId="50720"/>
    <cellStyle name="Normal 8 2 2 3 5" xfId="50721"/>
    <cellStyle name="Normal 8 2 2 3 5 2" xfId="50722"/>
    <cellStyle name="Normal 8 2 2 3 5 2 2" xfId="50723"/>
    <cellStyle name="Normal 8 2 2 3 5 3" xfId="50724"/>
    <cellStyle name="Normal 8 2 2 3 5 3 2" xfId="50725"/>
    <cellStyle name="Normal 8 2 2 3 5 3 2 2" xfId="50726"/>
    <cellStyle name="Normal 8 2 2 3 5 3 3" xfId="50727"/>
    <cellStyle name="Normal 8 2 2 3 5 4" xfId="50728"/>
    <cellStyle name="Normal 8 2 2 3 6" xfId="50729"/>
    <cellStyle name="Normal 8 2 2 3 6 2" xfId="50730"/>
    <cellStyle name="Normal 8 2 2 3 6 2 2" xfId="50731"/>
    <cellStyle name="Normal 8 2 2 3 6 3" xfId="50732"/>
    <cellStyle name="Normal 8 2 2 3 6 3 2" xfId="50733"/>
    <cellStyle name="Normal 8 2 2 3 6 3 2 2" xfId="50734"/>
    <cellStyle name="Normal 8 2 2 3 6 3 3" xfId="50735"/>
    <cellStyle name="Normal 8 2 2 3 6 4" xfId="50736"/>
    <cellStyle name="Normal 8 2 2 3 7" xfId="50737"/>
    <cellStyle name="Normal 8 2 2 3 7 2" xfId="50738"/>
    <cellStyle name="Normal 8 2 2 3 8" xfId="50739"/>
    <cellStyle name="Normal 8 2 2 3 8 2" xfId="50740"/>
    <cellStyle name="Normal 8 2 2 3 8 2 2" xfId="50741"/>
    <cellStyle name="Normal 8 2 2 3 8 3" xfId="50742"/>
    <cellStyle name="Normal 8 2 2 3 9" xfId="50743"/>
    <cellStyle name="Normal 8 2 2 3 9 2" xfId="50744"/>
    <cellStyle name="Normal 8 2 2 3_T-straight with PEDs adjustor" xfId="50745"/>
    <cellStyle name="Normal 8 2 2 4" xfId="50746"/>
    <cellStyle name="Normal 8 2 2 4 10" xfId="50747"/>
    <cellStyle name="Normal 8 2 2 4 11" xfId="50748"/>
    <cellStyle name="Normal 8 2 2 4 2" xfId="50749"/>
    <cellStyle name="Normal 8 2 2 4 2 10" xfId="50750"/>
    <cellStyle name="Normal 8 2 2 4 2 2" xfId="50751"/>
    <cellStyle name="Normal 8 2 2 4 2 2 2" xfId="50752"/>
    <cellStyle name="Normal 8 2 2 4 2 2 2 2" xfId="50753"/>
    <cellStyle name="Normal 8 2 2 4 2 2 2 2 2" xfId="50754"/>
    <cellStyle name="Normal 8 2 2 4 2 2 2 2 2 2" xfId="50755"/>
    <cellStyle name="Normal 8 2 2 4 2 2 2 2 3" xfId="50756"/>
    <cellStyle name="Normal 8 2 2 4 2 2 2 2 3 2" xfId="50757"/>
    <cellStyle name="Normal 8 2 2 4 2 2 2 2 3 2 2" xfId="50758"/>
    <cellStyle name="Normal 8 2 2 4 2 2 2 2 3 3" xfId="50759"/>
    <cellStyle name="Normal 8 2 2 4 2 2 2 2 4" xfId="50760"/>
    <cellStyle name="Normal 8 2 2 4 2 2 2 3" xfId="50761"/>
    <cellStyle name="Normal 8 2 2 4 2 2 2 3 2" xfId="50762"/>
    <cellStyle name="Normal 8 2 2 4 2 2 2 4" xfId="50763"/>
    <cellStyle name="Normal 8 2 2 4 2 2 2 4 2" xfId="50764"/>
    <cellStyle name="Normal 8 2 2 4 2 2 2 4 2 2" xfId="50765"/>
    <cellStyle name="Normal 8 2 2 4 2 2 2 4 3" xfId="50766"/>
    <cellStyle name="Normal 8 2 2 4 2 2 2 5" xfId="50767"/>
    <cellStyle name="Normal 8 2 2 4 2 2 3" xfId="50768"/>
    <cellStyle name="Normal 8 2 2 4 2 2 3 2" xfId="50769"/>
    <cellStyle name="Normal 8 2 2 4 2 2 3 2 2" xfId="50770"/>
    <cellStyle name="Normal 8 2 2 4 2 2 3 3" xfId="50771"/>
    <cellStyle name="Normal 8 2 2 4 2 2 3 3 2" xfId="50772"/>
    <cellStyle name="Normal 8 2 2 4 2 2 3 3 2 2" xfId="50773"/>
    <cellStyle name="Normal 8 2 2 4 2 2 3 3 3" xfId="50774"/>
    <cellStyle name="Normal 8 2 2 4 2 2 3 4" xfId="50775"/>
    <cellStyle name="Normal 8 2 2 4 2 2 4" xfId="50776"/>
    <cellStyle name="Normal 8 2 2 4 2 2 4 2" xfId="50777"/>
    <cellStyle name="Normal 8 2 2 4 2 2 4 2 2" xfId="50778"/>
    <cellStyle name="Normal 8 2 2 4 2 2 4 3" xfId="50779"/>
    <cellStyle name="Normal 8 2 2 4 2 2 4 3 2" xfId="50780"/>
    <cellStyle name="Normal 8 2 2 4 2 2 4 3 2 2" xfId="50781"/>
    <cellStyle name="Normal 8 2 2 4 2 2 4 3 3" xfId="50782"/>
    <cellStyle name="Normal 8 2 2 4 2 2 4 4" xfId="50783"/>
    <cellStyle name="Normal 8 2 2 4 2 2 5" xfId="50784"/>
    <cellStyle name="Normal 8 2 2 4 2 2 5 2" xfId="50785"/>
    <cellStyle name="Normal 8 2 2 4 2 2 6" xfId="50786"/>
    <cellStyle name="Normal 8 2 2 4 2 2 6 2" xfId="50787"/>
    <cellStyle name="Normal 8 2 2 4 2 2 6 2 2" xfId="50788"/>
    <cellStyle name="Normal 8 2 2 4 2 2 6 3" xfId="50789"/>
    <cellStyle name="Normal 8 2 2 4 2 2 7" xfId="50790"/>
    <cellStyle name="Normal 8 2 2 4 2 2 7 2" xfId="50791"/>
    <cellStyle name="Normal 8 2 2 4 2 2 8" xfId="50792"/>
    <cellStyle name="Normal 8 2 2 4 2 3" xfId="50793"/>
    <cellStyle name="Normal 8 2 2 4 2 3 2" xfId="50794"/>
    <cellStyle name="Normal 8 2 2 4 2 3 2 2" xfId="50795"/>
    <cellStyle name="Normal 8 2 2 4 2 3 2 2 2" xfId="50796"/>
    <cellStyle name="Normal 8 2 2 4 2 3 2 3" xfId="50797"/>
    <cellStyle name="Normal 8 2 2 4 2 3 2 3 2" xfId="50798"/>
    <cellStyle name="Normal 8 2 2 4 2 3 2 3 2 2" xfId="50799"/>
    <cellStyle name="Normal 8 2 2 4 2 3 2 3 3" xfId="50800"/>
    <cellStyle name="Normal 8 2 2 4 2 3 2 4" xfId="50801"/>
    <cellStyle name="Normal 8 2 2 4 2 3 3" xfId="50802"/>
    <cellStyle name="Normal 8 2 2 4 2 3 3 2" xfId="50803"/>
    <cellStyle name="Normal 8 2 2 4 2 3 4" xfId="50804"/>
    <cellStyle name="Normal 8 2 2 4 2 3 4 2" xfId="50805"/>
    <cellStyle name="Normal 8 2 2 4 2 3 4 2 2" xfId="50806"/>
    <cellStyle name="Normal 8 2 2 4 2 3 4 3" xfId="50807"/>
    <cellStyle name="Normal 8 2 2 4 2 3 5" xfId="50808"/>
    <cellStyle name="Normal 8 2 2 4 2 4" xfId="50809"/>
    <cellStyle name="Normal 8 2 2 4 2 4 2" xfId="50810"/>
    <cellStyle name="Normal 8 2 2 4 2 4 2 2" xfId="50811"/>
    <cellStyle name="Normal 8 2 2 4 2 4 3" xfId="50812"/>
    <cellStyle name="Normal 8 2 2 4 2 4 3 2" xfId="50813"/>
    <cellStyle name="Normal 8 2 2 4 2 4 3 2 2" xfId="50814"/>
    <cellStyle name="Normal 8 2 2 4 2 4 3 3" xfId="50815"/>
    <cellStyle name="Normal 8 2 2 4 2 4 4" xfId="50816"/>
    <cellStyle name="Normal 8 2 2 4 2 5" xfId="50817"/>
    <cellStyle name="Normal 8 2 2 4 2 5 2" xfId="50818"/>
    <cellStyle name="Normal 8 2 2 4 2 5 2 2" xfId="50819"/>
    <cellStyle name="Normal 8 2 2 4 2 5 3" xfId="50820"/>
    <cellStyle name="Normal 8 2 2 4 2 5 3 2" xfId="50821"/>
    <cellStyle name="Normal 8 2 2 4 2 5 3 2 2" xfId="50822"/>
    <cellStyle name="Normal 8 2 2 4 2 5 3 3" xfId="50823"/>
    <cellStyle name="Normal 8 2 2 4 2 5 4" xfId="50824"/>
    <cellStyle name="Normal 8 2 2 4 2 6" xfId="50825"/>
    <cellStyle name="Normal 8 2 2 4 2 6 2" xfId="50826"/>
    <cellStyle name="Normal 8 2 2 4 2 7" xfId="50827"/>
    <cellStyle name="Normal 8 2 2 4 2 7 2" xfId="50828"/>
    <cellStyle name="Normal 8 2 2 4 2 7 2 2" xfId="50829"/>
    <cellStyle name="Normal 8 2 2 4 2 7 3" xfId="50830"/>
    <cellStyle name="Normal 8 2 2 4 2 8" xfId="50831"/>
    <cellStyle name="Normal 8 2 2 4 2 8 2" xfId="50832"/>
    <cellStyle name="Normal 8 2 2 4 2 9" xfId="50833"/>
    <cellStyle name="Normal 8 2 2 4 3" xfId="50834"/>
    <cellStyle name="Normal 8 2 2 4 3 2" xfId="50835"/>
    <cellStyle name="Normal 8 2 2 4 3 2 2" xfId="50836"/>
    <cellStyle name="Normal 8 2 2 4 3 2 2 2" xfId="50837"/>
    <cellStyle name="Normal 8 2 2 4 3 2 2 2 2" xfId="50838"/>
    <cellStyle name="Normal 8 2 2 4 3 2 2 3" xfId="50839"/>
    <cellStyle name="Normal 8 2 2 4 3 2 2 3 2" xfId="50840"/>
    <cellStyle name="Normal 8 2 2 4 3 2 2 3 2 2" xfId="50841"/>
    <cellStyle name="Normal 8 2 2 4 3 2 2 3 3" xfId="50842"/>
    <cellStyle name="Normal 8 2 2 4 3 2 2 4" xfId="50843"/>
    <cellStyle name="Normal 8 2 2 4 3 2 3" xfId="50844"/>
    <cellStyle name="Normal 8 2 2 4 3 2 3 2" xfId="50845"/>
    <cellStyle name="Normal 8 2 2 4 3 2 4" xfId="50846"/>
    <cellStyle name="Normal 8 2 2 4 3 2 4 2" xfId="50847"/>
    <cellStyle name="Normal 8 2 2 4 3 2 4 2 2" xfId="50848"/>
    <cellStyle name="Normal 8 2 2 4 3 2 4 3" xfId="50849"/>
    <cellStyle name="Normal 8 2 2 4 3 2 5" xfId="50850"/>
    <cellStyle name="Normal 8 2 2 4 3 3" xfId="50851"/>
    <cellStyle name="Normal 8 2 2 4 3 3 2" xfId="50852"/>
    <cellStyle name="Normal 8 2 2 4 3 3 2 2" xfId="50853"/>
    <cellStyle name="Normal 8 2 2 4 3 3 3" xfId="50854"/>
    <cellStyle name="Normal 8 2 2 4 3 3 3 2" xfId="50855"/>
    <cellStyle name="Normal 8 2 2 4 3 3 3 2 2" xfId="50856"/>
    <cellStyle name="Normal 8 2 2 4 3 3 3 3" xfId="50857"/>
    <cellStyle name="Normal 8 2 2 4 3 3 4" xfId="50858"/>
    <cellStyle name="Normal 8 2 2 4 3 4" xfId="50859"/>
    <cellStyle name="Normal 8 2 2 4 3 4 2" xfId="50860"/>
    <cellStyle name="Normal 8 2 2 4 3 4 2 2" xfId="50861"/>
    <cellStyle name="Normal 8 2 2 4 3 4 3" xfId="50862"/>
    <cellStyle name="Normal 8 2 2 4 3 4 3 2" xfId="50863"/>
    <cellStyle name="Normal 8 2 2 4 3 4 3 2 2" xfId="50864"/>
    <cellStyle name="Normal 8 2 2 4 3 4 3 3" xfId="50865"/>
    <cellStyle name="Normal 8 2 2 4 3 4 4" xfId="50866"/>
    <cellStyle name="Normal 8 2 2 4 3 5" xfId="50867"/>
    <cellStyle name="Normal 8 2 2 4 3 5 2" xfId="50868"/>
    <cellStyle name="Normal 8 2 2 4 3 6" xfId="50869"/>
    <cellStyle name="Normal 8 2 2 4 3 6 2" xfId="50870"/>
    <cellStyle name="Normal 8 2 2 4 3 6 2 2" xfId="50871"/>
    <cellStyle name="Normal 8 2 2 4 3 6 3" xfId="50872"/>
    <cellStyle name="Normal 8 2 2 4 3 7" xfId="50873"/>
    <cellStyle name="Normal 8 2 2 4 3 7 2" xfId="50874"/>
    <cellStyle name="Normal 8 2 2 4 3 8" xfId="50875"/>
    <cellStyle name="Normal 8 2 2 4 4" xfId="50876"/>
    <cellStyle name="Normal 8 2 2 4 4 2" xfId="50877"/>
    <cellStyle name="Normal 8 2 2 4 4 2 2" xfId="50878"/>
    <cellStyle name="Normal 8 2 2 4 4 2 2 2" xfId="50879"/>
    <cellStyle name="Normal 8 2 2 4 4 2 3" xfId="50880"/>
    <cellStyle name="Normal 8 2 2 4 4 2 3 2" xfId="50881"/>
    <cellStyle name="Normal 8 2 2 4 4 2 3 2 2" xfId="50882"/>
    <cellStyle name="Normal 8 2 2 4 4 2 3 3" xfId="50883"/>
    <cellStyle name="Normal 8 2 2 4 4 2 4" xfId="50884"/>
    <cellStyle name="Normal 8 2 2 4 4 3" xfId="50885"/>
    <cellStyle name="Normal 8 2 2 4 4 3 2" xfId="50886"/>
    <cellStyle name="Normal 8 2 2 4 4 4" xfId="50887"/>
    <cellStyle name="Normal 8 2 2 4 4 4 2" xfId="50888"/>
    <cellStyle name="Normal 8 2 2 4 4 4 2 2" xfId="50889"/>
    <cellStyle name="Normal 8 2 2 4 4 4 3" xfId="50890"/>
    <cellStyle name="Normal 8 2 2 4 4 5" xfId="50891"/>
    <cellStyle name="Normal 8 2 2 4 5" xfId="50892"/>
    <cellStyle name="Normal 8 2 2 4 5 2" xfId="50893"/>
    <cellStyle name="Normal 8 2 2 4 5 2 2" xfId="50894"/>
    <cellStyle name="Normal 8 2 2 4 5 3" xfId="50895"/>
    <cellStyle name="Normal 8 2 2 4 5 3 2" xfId="50896"/>
    <cellStyle name="Normal 8 2 2 4 5 3 2 2" xfId="50897"/>
    <cellStyle name="Normal 8 2 2 4 5 3 3" xfId="50898"/>
    <cellStyle name="Normal 8 2 2 4 5 4" xfId="50899"/>
    <cellStyle name="Normal 8 2 2 4 6" xfId="50900"/>
    <cellStyle name="Normal 8 2 2 4 6 2" xfId="50901"/>
    <cellStyle name="Normal 8 2 2 4 6 2 2" xfId="50902"/>
    <cellStyle name="Normal 8 2 2 4 6 3" xfId="50903"/>
    <cellStyle name="Normal 8 2 2 4 6 3 2" xfId="50904"/>
    <cellStyle name="Normal 8 2 2 4 6 3 2 2" xfId="50905"/>
    <cellStyle name="Normal 8 2 2 4 6 3 3" xfId="50906"/>
    <cellStyle name="Normal 8 2 2 4 6 4" xfId="50907"/>
    <cellStyle name="Normal 8 2 2 4 7" xfId="50908"/>
    <cellStyle name="Normal 8 2 2 4 7 2" xfId="50909"/>
    <cellStyle name="Normal 8 2 2 4 8" xfId="50910"/>
    <cellStyle name="Normal 8 2 2 4 8 2" xfId="50911"/>
    <cellStyle name="Normal 8 2 2 4 8 2 2" xfId="50912"/>
    <cellStyle name="Normal 8 2 2 4 8 3" xfId="50913"/>
    <cellStyle name="Normal 8 2 2 4 9" xfId="50914"/>
    <cellStyle name="Normal 8 2 2 4 9 2" xfId="50915"/>
    <cellStyle name="Normal 8 2 2 5" xfId="50916"/>
    <cellStyle name="Normal 8 2 2 5 10" xfId="50917"/>
    <cellStyle name="Normal 8 2 2 5 2" xfId="50918"/>
    <cellStyle name="Normal 8 2 2 5 2 2" xfId="50919"/>
    <cellStyle name="Normal 8 2 2 5 2 2 2" xfId="50920"/>
    <cellStyle name="Normal 8 2 2 5 2 2 2 2" xfId="50921"/>
    <cellStyle name="Normal 8 2 2 5 2 2 2 2 2" xfId="50922"/>
    <cellStyle name="Normal 8 2 2 5 2 2 2 3" xfId="50923"/>
    <cellStyle name="Normal 8 2 2 5 2 2 2 3 2" xfId="50924"/>
    <cellStyle name="Normal 8 2 2 5 2 2 2 3 2 2" xfId="50925"/>
    <cellStyle name="Normal 8 2 2 5 2 2 2 3 3" xfId="50926"/>
    <cellStyle name="Normal 8 2 2 5 2 2 2 4" xfId="50927"/>
    <cellStyle name="Normal 8 2 2 5 2 2 3" xfId="50928"/>
    <cellStyle name="Normal 8 2 2 5 2 2 3 2" xfId="50929"/>
    <cellStyle name="Normal 8 2 2 5 2 2 4" xfId="50930"/>
    <cellStyle name="Normal 8 2 2 5 2 2 4 2" xfId="50931"/>
    <cellStyle name="Normal 8 2 2 5 2 2 4 2 2" xfId="50932"/>
    <cellStyle name="Normal 8 2 2 5 2 2 4 3" xfId="50933"/>
    <cellStyle name="Normal 8 2 2 5 2 2 5" xfId="50934"/>
    <cellStyle name="Normal 8 2 2 5 2 3" xfId="50935"/>
    <cellStyle name="Normal 8 2 2 5 2 3 2" xfId="50936"/>
    <cellStyle name="Normal 8 2 2 5 2 3 2 2" xfId="50937"/>
    <cellStyle name="Normal 8 2 2 5 2 3 3" xfId="50938"/>
    <cellStyle name="Normal 8 2 2 5 2 3 3 2" xfId="50939"/>
    <cellStyle name="Normal 8 2 2 5 2 3 3 2 2" xfId="50940"/>
    <cellStyle name="Normal 8 2 2 5 2 3 3 3" xfId="50941"/>
    <cellStyle name="Normal 8 2 2 5 2 3 4" xfId="50942"/>
    <cellStyle name="Normal 8 2 2 5 2 4" xfId="50943"/>
    <cellStyle name="Normal 8 2 2 5 2 4 2" xfId="50944"/>
    <cellStyle name="Normal 8 2 2 5 2 4 2 2" xfId="50945"/>
    <cellStyle name="Normal 8 2 2 5 2 4 3" xfId="50946"/>
    <cellStyle name="Normal 8 2 2 5 2 4 3 2" xfId="50947"/>
    <cellStyle name="Normal 8 2 2 5 2 4 3 2 2" xfId="50948"/>
    <cellStyle name="Normal 8 2 2 5 2 4 3 3" xfId="50949"/>
    <cellStyle name="Normal 8 2 2 5 2 4 4" xfId="50950"/>
    <cellStyle name="Normal 8 2 2 5 2 5" xfId="50951"/>
    <cellStyle name="Normal 8 2 2 5 2 5 2" xfId="50952"/>
    <cellStyle name="Normal 8 2 2 5 2 6" xfId="50953"/>
    <cellStyle name="Normal 8 2 2 5 2 6 2" xfId="50954"/>
    <cellStyle name="Normal 8 2 2 5 2 6 2 2" xfId="50955"/>
    <cellStyle name="Normal 8 2 2 5 2 6 3" xfId="50956"/>
    <cellStyle name="Normal 8 2 2 5 2 7" xfId="50957"/>
    <cellStyle name="Normal 8 2 2 5 2 7 2" xfId="50958"/>
    <cellStyle name="Normal 8 2 2 5 2 8" xfId="50959"/>
    <cellStyle name="Normal 8 2 2 5 2 9" xfId="50960"/>
    <cellStyle name="Normal 8 2 2 5 3" xfId="50961"/>
    <cellStyle name="Normal 8 2 2 5 3 2" xfId="50962"/>
    <cellStyle name="Normal 8 2 2 5 3 2 2" xfId="50963"/>
    <cellStyle name="Normal 8 2 2 5 3 2 2 2" xfId="50964"/>
    <cellStyle name="Normal 8 2 2 5 3 2 3" xfId="50965"/>
    <cellStyle name="Normal 8 2 2 5 3 2 3 2" xfId="50966"/>
    <cellStyle name="Normal 8 2 2 5 3 2 3 2 2" xfId="50967"/>
    <cellStyle name="Normal 8 2 2 5 3 2 3 3" xfId="50968"/>
    <cellStyle name="Normal 8 2 2 5 3 2 4" xfId="50969"/>
    <cellStyle name="Normal 8 2 2 5 3 3" xfId="50970"/>
    <cellStyle name="Normal 8 2 2 5 3 3 2" xfId="50971"/>
    <cellStyle name="Normal 8 2 2 5 3 4" xfId="50972"/>
    <cellStyle name="Normal 8 2 2 5 3 4 2" xfId="50973"/>
    <cellStyle name="Normal 8 2 2 5 3 4 2 2" xfId="50974"/>
    <cellStyle name="Normal 8 2 2 5 3 4 3" xfId="50975"/>
    <cellStyle name="Normal 8 2 2 5 3 5" xfId="50976"/>
    <cellStyle name="Normal 8 2 2 5 4" xfId="50977"/>
    <cellStyle name="Normal 8 2 2 5 4 2" xfId="50978"/>
    <cellStyle name="Normal 8 2 2 5 4 2 2" xfId="50979"/>
    <cellStyle name="Normal 8 2 2 5 4 3" xfId="50980"/>
    <cellStyle name="Normal 8 2 2 5 4 3 2" xfId="50981"/>
    <cellStyle name="Normal 8 2 2 5 4 3 2 2" xfId="50982"/>
    <cellStyle name="Normal 8 2 2 5 4 3 3" xfId="50983"/>
    <cellStyle name="Normal 8 2 2 5 4 4" xfId="50984"/>
    <cellStyle name="Normal 8 2 2 5 5" xfId="50985"/>
    <cellStyle name="Normal 8 2 2 5 5 2" xfId="50986"/>
    <cellStyle name="Normal 8 2 2 5 5 2 2" xfId="50987"/>
    <cellStyle name="Normal 8 2 2 5 5 3" xfId="50988"/>
    <cellStyle name="Normal 8 2 2 5 5 3 2" xfId="50989"/>
    <cellStyle name="Normal 8 2 2 5 5 3 2 2" xfId="50990"/>
    <cellStyle name="Normal 8 2 2 5 5 3 3" xfId="50991"/>
    <cellStyle name="Normal 8 2 2 5 5 4" xfId="50992"/>
    <cellStyle name="Normal 8 2 2 5 6" xfId="50993"/>
    <cellStyle name="Normal 8 2 2 5 6 2" xfId="50994"/>
    <cellStyle name="Normal 8 2 2 5 7" xfId="50995"/>
    <cellStyle name="Normal 8 2 2 5 7 2" xfId="50996"/>
    <cellStyle name="Normal 8 2 2 5 7 2 2" xfId="50997"/>
    <cellStyle name="Normal 8 2 2 5 7 3" xfId="50998"/>
    <cellStyle name="Normal 8 2 2 5 8" xfId="50999"/>
    <cellStyle name="Normal 8 2 2 5 8 2" xfId="51000"/>
    <cellStyle name="Normal 8 2 2 5 9" xfId="51001"/>
    <cellStyle name="Normal 8 2 2 6" xfId="51002"/>
    <cellStyle name="Normal 8 2 2 6 2" xfId="51003"/>
    <cellStyle name="Normal 8 2 2 6 2 2" xfId="51004"/>
    <cellStyle name="Normal 8 2 2 6 2 2 2" xfId="51005"/>
    <cellStyle name="Normal 8 2 2 6 2 2 2 2" xfId="51006"/>
    <cellStyle name="Normal 8 2 2 6 2 2 3" xfId="51007"/>
    <cellStyle name="Normal 8 2 2 6 2 2 3 2" xfId="51008"/>
    <cellStyle name="Normal 8 2 2 6 2 2 3 2 2" xfId="51009"/>
    <cellStyle name="Normal 8 2 2 6 2 2 3 3" xfId="51010"/>
    <cellStyle name="Normal 8 2 2 6 2 2 4" xfId="51011"/>
    <cellStyle name="Normal 8 2 2 6 2 3" xfId="51012"/>
    <cellStyle name="Normal 8 2 2 6 2 3 2" xfId="51013"/>
    <cellStyle name="Normal 8 2 2 6 2 4" xfId="51014"/>
    <cellStyle name="Normal 8 2 2 6 2 4 2" xfId="51015"/>
    <cellStyle name="Normal 8 2 2 6 2 4 2 2" xfId="51016"/>
    <cellStyle name="Normal 8 2 2 6 2 4 3" xfId="51017"/>
    <cellStyle name="Normal 8 2 2 6 2 5" xfId="51018"/>
    <cellStyle name="Normal 8 2 2 6 3" xfId="51019"/>
    <cellStyle name="Normal 8 2 2 6 3 2" xfId="51020"/>
    <cellStyle name="Normal 8 2 2 6 3 2 2" xfId="51021"/>
    <cellStyle name="Normal 8 2 2 6 3 3" xfId="51022"/>
    <cellStyle name="Normal 8 2 2 6 3 3 2" xfId="51023"/>
    <cellStyle name="Normal 8 2 2 6 3 3 2 2" xfId="51024"/>
    <cellStyle name="Normal 8 2 2 6 3 3 3" xfId="51025"/>
    <cellStyle name="Normal 8 2 2 6 3 4" xfId="51026"/>
    <cellStyle name="Normal 8 2 2 6 4" xfId="51027"/>
    <cellStyle name="Normal 8 2 2 6 4 2" xfId="51028"/>
    <cellStyle name="Normal 8 2 2 6 4 2 2" xfId="51029"/>
    <cellStyle name="Normal 8 2 2 6 4 3" xfId="51030"/>
    <cellStyle name="Normal 8 2 2 6 4 3 2" xfId="51031"/>
    <cellStyle name="Normal 8 2 2 6 4 3 2 2" xfId="51032"/>
    <cellStyle name="Normal 8 2 2 6 4 3 3" xfId="51033"/>
    <cellStyle name="Normal 8 2 2 6 4 4" xfId="51034"/>
    <cellStyle name="Normal 8 2 2 6 5" xfId="51035"/>
    <cellStyle name="Normal 8 2 2 6 5 2" xfId="51036"/>
    <cellStyle name="Normal 8 2 2 6 6" xfId="51037"/>
    <cellStyle name="Normal 8 2 2 6 6 2" xfId="51038"/>
    <cellStyle name="Normal 8 2 2 6 6 2 2" xfId="51039"/>
    <cellStyle name="Normal 8 2 2 6 6 3" xfId="51040"/>
    <cellStyle name="Normal 8 2 2 6 7" xfId="51041"/>
    <cellStyle name="Normal 8 2 2 6 7 2" xfId="51042"/>
    <cellStyle name="Normal 8 2 2 6 8" xfId="51043"/>
    <cellStyle name="Normal 8 2 2 6 9" xfId="51044"/>
    <cellStyle name="Normal 8 2 2 7" xfId="51045"/>
    <cellStyle name="Normal 8 2 2 7 2" xfId="51046"/>
    <cellStyle name="Normal 8 2 2 7 2 2" xfId="51047"/>
    <cellStyle name="Normal 8 2 2 7 2 2 2" xfId="51048"/>
    <cellStyle name="Normal 8 2 2 7 2 2 2 2" xfId="51049"/>
    <cellStyle name="Normal 8 2 2 7 2 2 3" xfId="51050"/>
    <cellStyle name="Normal 8 2 2 7 2 2 3 2" xfId="51051"/>
    <cellStyle name="Normal 8 2 2 7 2 2 3 2 2" xfId="51052"/>
    <cellStyle name="Normal 8 2 2 7 2 2 3 3" xfId="51053"/>
    <cellStyle name="Normal 8 2 2 7 2 2 4" xfId="51054"/>
    <cellStyle name="Normal 8 2 2 7 2 3" xfId="51055"/>
    <cellStyle name="Normal 8 2 2 7 2 3 2" xfId="51056"/>
    <cellStyle name="Normal 8 2 2 7 2 4" xfId="51057"/>
    <cellStyle name="Normal 8 2 2 7 2 4 2" xfId="51058"/>
    <cellStyle name="Normal 8 2 2 7 2 4 2 2" xfId="51059"/>
    <cellStyle name="Normal 8 2 2 7 2 4 3" xfId="51060"/>
    <cellStyle name="Normal 8 2 2 7 2 5" xfId="51061"/>
    <cellStyle name="Normal 8 2 2 7 3" xfId="51062"/>
    <cellStyle name="Normal 8 2 2 7 3 2" xfId="51063"/>
    <cellStyle name="Normal 8 2 2 7 3 2 2" xfId="51064"/>
    <cellStyle name="Normal 8 2 2 7 3 3" xfId="51065"/>
    <cellStyle name="Normal 8 2 2 7 3 3 2" xfId="51066"/>
    <cellStyle name="Normal 8 2 2 7 3 3 2 2" xfId="51067"/>
    <cellStyle name="Normal 8 2 2 7 3 3 3" xfId="51068"/>
    <cellStyle name="Normal 8 2 2 7 3 4" xfId="51069"/>
    <cellStyle name="Normal 8 2 2 7 4" xfId="51070"/>
    <cellStyle name="Normal 8 2 2 7 4 2" xfId="51071"/>
    <cellStyle name="Normal 8 2 2 7 5" xfId="51072"/>
    <cellStyle name="Normal 8 2 2 7 5 2" xfId="51073"/>
    <cellStyle name="Normal 8 2 2 7 5 2 2" xfId="51074"/>
    <cellStyle name="Normal 8 2 2 7 5 3" xfId="51075"/>
    <cellStyle name="Normal 8 2 2 7 6" xfId="51076"/>
    <cellStyle name="Normal 8 2 2 8" xfId="51077"/>
    <cellStyle name="Normal 8 2 2 8 2" xfId="51078"/>
    <cellStyle name="Normal 8 2 2 8 2 2" xfId="51079"/>
    <cellStyle name="Normal 8 2 2 8 2 2 2" xfId="51080"/>
    <cellStyle name="Normal 8 2 2 8 2 2 2 2" xfId="51081"/>
    <cellStyle name="Normal 8 2 2 8 2 2 3" xfId="51082"/>
    <cellStyle name="Normal 8 2 2 8 2 2 3 2" xfId="51083"/>
    <cellStyle name="Normal 8 2 2 8 2 2 3 2 2" xfId="51084"/>
    <cellStyle name="Normal 8 2 2 8 2 2 3 3" xfId="51085"/>
    <cellStyle name="Normal 8 2 2 8 2 2 4" xfId="51086"/>
    <cellStyle name="Normal 8 2 2 8 2 3" xfId="51087"/>
    <cellStyle name="Normal 8 2 2 8 2 3 2" xfId="51088"/>
    <cellStyle name="Normal 8 2 2 8 2 4" xfId="51089"/>
    <cellStyle name="Normal 8 2 2 8 2 4 2" xfId="51090"/>
    <cellStyle name="Normal 8 2 2 8 2 4 2 2" xfId="51091"/>
    <cellStyle name="Normal 8 2 2 8 2 4 3" xfId="51092"/>
    <cellStyle name="Normal 8 2 2 8 2 5" xfId="51093"/>
    <cellStyle name="Normal 8 2 2 8 3" xfId="51094"/>
    <cellStyle name="Normal 8 2 2 8 3 2" xfId="51095"/>
    <cellStyle name="Normal 8 2 2 8 3 2 2" xfId="51096"/>
    <cellStyle name="Normal 8 2 2 8 3 3" xfId="51097"/>
    <cellStyle name="Normal 8 2 2 8 3 3 2" xfId="51098"/>
    <cellStyle name="Normal 8 2 2 8 3 3 2 2" xfId="51099"/>
    <cellStyle name="Normal 8 2 2 8 3 3 3" xfId="51100"/>
    <cellStyle name="Normal 8 2 2 8 3 4" xfId="51101"/>
    <cellStyle name="Normal 8 2 2 8 4" xfId="51102"/>
    <cellStyle name="Normal 8 2 2 8 4 2" xfId="51103"/>
    <cellStyle name="Normal 8 2 2 8 5" xfId="51104"/>
    <cellStyle name="Normal 8 2 2 8 5 2" xfId="51105"/>
    <cellStyle name="Normal 8 2 2 8 5 2 2" xfId="51106"/>
    <cellStyle name="Normal 8 2 2 8 5 3" xfId="51107"/>
    <cellStyle name="Normal 8 2 2 8 6" xfId="51108"/>
    <cellStyle name="Normal 8 2 2 9" xfId="51109"/>
    <cellStyle name="Normal 8 2 2 9 2" xfId="51110"/>
    <cellStyle name="Normal 8 2 2 9 2 2" xfId="51111"/>
    <cellStyle name="Normal 8 2 2 9 2 2 2" xfId="51112"/>
    <cellStyle name="Normal 8 2 2 9 2 3" xfId="51113"/>
    <cellStyle name="Normal 8 2 2 9 2 3 2" xfId="51114"/>
    <cellStyle name="Normal 8 2 2 9 2 3 2 2" xfId="51115"/>
    <cellStyle name="Normal 8 2 2 9 2 3 3" xfId="51116"/>
    <cellStyle name="Normal 8 2 2 9 2 4" xfId="51117"/>
    <cellStyle name="Normal 8 2 2 9 3" xfId="51118"/>
    <cellStyle name="Normal 8 2 2 9 3 2" xfId="51119"/>
    <cellStyle name="Normal 8 2 2 9 4" xfId="51120"/>
    <cellStyle name="Normal 8 2 2 9 4 2" xfId="51121"/>
    <cellStyle name="Normal 8 2 2 9 4 2 2" xfId="51122"/>
    <cellStyle name="Normal 8 2 2 9 4 3" xfId="51123"/>
    <cellStyle name="Normal 8 2 2 9 5" xfId="51124"/>
    <cellStyle name="Normal 8 2 2_T-straight with PEDs adjustor" xfId="51125"/>
    <cellStyle name="Normal 8 2 3" xfId="51126"/>
    <cellStyle name="Normal 8 2 3 10" xfId="51127"/>
    <cellStyle name="Normal 8 2 3 11" xfId="51128"/>
    <cellStyle name="Normal 8 2 3 2" xfId="51129"/>
    <cellStyle name="Normal 8 2 3 2 10" xfId="51130"/>
    <cellStyle name="Normal 8 2 3 2 2" xfId="51131"/>
    <cellStyle name="Normal 8 2 3 2 2 2" xfId="51132"/>
    <cellStyle name="Normal 8 2 3 2 2 2 2" xfId="51133"/>
    <cellStyle name="Normal 8 2 3 2 2 2 2 2" xfId="51134"/>
    <cellStyle name="Normal 8 2 3 2 2 2 2 2 2" xfId="51135"/>
    <cellStyle name="Normal 8 2 3 2 2 2 2 3" xfId="51136"/>
    <cellStyle name="Normal 8 2 3 2 2 2 2 3 2" xfId="51137"/>
    <cellStyle name="Normal 8 2 3 2 2 2 2 3 2 2" xfId="51138"/>
    <cellStyle name="Normal 8 2 3 2 2 2 2 3 3" xfId="51139"/>
    <cellStyle name="Normal 8 2 3 2 2 2 2 4" xfId="51140"/>
    <cellStyle name="Normal 8 2 3 2 2 2 3" xfId="51141"/>
    <cellStyle name="Normal 8 2 3 2 2 2 3 2" xfId="51142"/>
    <cellStyle name="Normal 8 2 3 2 2 2 4" xfId="51143"/>
    <cellStyle name="Normal 8 2 3 2 2 2 4 2" xfId="51144"/>
    <cellStyle name="Normal 8 2 3 2 2 2 4 2 2" xfId="51145"/>
    <cellStyle name="Normal 8 2 3 2 2 2 4 3" xfId="51146"/>
    <cellStyle name="Normal 8 2 3 2 2 2 5" xfId="51147"/>
    <cellStyle name="Normal 8 2 3 2 2 2 6" xfId="51148"/>
    <cellStyle name="Normal 8 2 3 2 2 3" xfId="51149"/>
    <cellStyle name="Normal 8 2 3 2 2 3 2" xfId="51150"/>
    <cellStyle name="Normal 8 2 3 2 2 3 2 2" xfId="51151"/>
    <cellStyle name="Normal 8 2 3 2 2 3 3" xfId="51152"/>
    <cellStyle name="Normal 8 2 3 2 2 3 3 2" xfId="51153"/>
    <cellStyle name="Normal 8 2 3 2 2 3 3 2 2" xfId="51154"/>
    <cellStyle name="Normal 8 2 3 2 2 3 3 3" xfId="51155"/>
    <cellStyle name="Normal 8 2 3 2 2 3 4" xfId="51156"/>
    <cellStyle name="Normal 8 2 3 2 2 4" xfId="51157"/>
    <cellStyle name="Normal 8 2 3 2 2 4 2" xfId="51158"/>
    <cellStyle name="Normal 8 2 3 2 2 4 2 2" xfId="51159"/>
    <cellStyle name="Normal 8 2 3 2 2 4 3" xfId="51160"/>
    <cellStyle name="Normal 8 2 3 2 2 4 3 2" xfId="51161"/>
    <cellStyle name="Normal 8 2 3 2 2 4 3 2 2" xfId="51162"/>
    <cellStyle name="Normal 8 2 3 2 2 4 3 3" xfId="51163"/>
    <cellStyle name="Normal 8 2 3 2 2 4 4" xfId="51164"/>
    <cellStyle name="Normal 8 2 3 2 2 5" xfId="51165"/>
    <cellStyle name="Normal 8 2 3 2 2 5 2" xfId="51166"/>
    <cellStyle name="Normal 8 2 3 2 2 6" xfId="51167"/>
    <cellStyle name="Normal 8 2 3 2 2 6 2" xfId="51168"/>
    <cellStyle name="Normal 8 2 3 2 2 6 2 2" xfId="51169"/>
    <cellStyle name="Normal 8 2 3 2 2 6 3" xfId="51170"/>
    <cellStyle name="Normal 8 2 3 2 2 7" xfId="51171"/>
    <cellStyle name="Normal 8 2 3 2 2 7 2" xfId="51172"/>
    <cellStyle name="Normal 8 2 3 2 2 8" xfId="51173"/>
    <cellStyle name="Normal 8 2 3 2 2 9" xfId="51174"/>
    <cellStyle name="Normal 8 2 3 2 3" xfId="51175"/>
    <cellStyle name="Normal 8 2 3 2 3 2" xfId="51176"/>
    <cellStyle name="Normal 8 2 3 2 3 2 2" xfId="51177"/>
    <cellStyle name="Normal 8 2 3 2 3 2 2 2" xfId="51178"/>
    <cellStyle name="Normal 8 2 3 2 3 2 3" xfId="51179"/>
    <cellStyle name="Normal 8 2 3 2 3 2 3 2" xfId="51180"/>
    <cellStyle name="Normal 8 2 3 2 3 2 3 2 2" xfId="51181"/>
    <cellStyle name="Normal 8 2 3 2 3 2 3 3" xfId="51182"/>
    <cellStyle name="Normal 8 2 3 2 3 2 4" xfId="51183"/>
    <cellStyle name="Normal 8 2 3 2 3 2 5" xfId="51184"/>
    <cellStyle name="Normal 8 2 3 2 3 3" xfId="51185"/>
    <cellStyle name="Normal 8 2 3 2 3 3 2" xfId="51186"/>
    <cellStyle name="Normal 8 2 3 2 3 4" xfId="51187"/>
    <cellStyle name="Normal 8 2 3 2 3 4 2" xfId="51188"/>
    <cellStyle name="Normal 8 2 3 2 3 4 2 2" xfId="51189"/>
    <cellStyle name="Normal 8 2 3 2 3 4 3" xfId="51190"/>
    <cellStyle name="Normal 8 2 3 2 3 5" xfId="51191"/>
    <cellStyle name="Normal 8 2 3 2 3 6" xfId="51192"/>
    <cellStyle name="Normal 8 2 3 2 4" xfId="51193"/>
    <cellStyle name="Normal 8 2 3 2 4 2" xfId="51194"/>
    <cellStyle name="Normal 8 2 3 2 4 2 2" xfId="51195"/>
    <cellStyle name="Normal 8 2 3 2 4 3" xfId="51196"/>
    <cellStyle name="Normal 8 2 3 2 4 3 2" xfId="51197"/>
    <cellStyle name="Normal 8 2 3 2 4 3 2 2" xfId="51198"/>
    <cellStyle name="Normal 8 2 3 2 4 3 3" xfId="51199"/>
    <cellStyle name="Normal 8 2 3 2 4 4" xfId="51200"/>
    <cellStyle name="Normal 8 2 3 2 4 5" xfId="51201"/>
    <cellStyle name="Normal 8 2 3 2 5" xfId="51202"/>
    <cellStyle name="Normal 8 2 3 2 5 2" xfId="51203"/>
    <cellStyle name="Normal 8 2 3 2 5 2 2" xfId="51204"/>
    <cellStyle name="Normal 8 2 3 2 5 3" xfId="51205"/>
    <cellStyle name="Normal 8 2 3 2 5 3 2" xfId="51206"/>
    <cellStyle name="Normal 8 2 3 2 5 3 2 2" xfId="51207"/>
    <cellStyle name="Normal 8 2 3 2 5 3 3" xfId="51208"/>
    <cellStyle name="Normal 8 2 3 2 5 4" xfId="51209"/>
    <cellStyle name="Normal 8 2 3 2 6" xfId="51210"/>
    <cellStyle name="Normal 8 2 3 2 6 2" xfId="51211"/>
    <cellStyle name="Normal 8 2 3 2 7" xfId="51212"/>
    <cellStyle name="Normal 8 2 3 2 7 2" xfId="51213"/>
    <cellStyle name="Normal 8 2 3 2 7 2 2" xfId="51214"/>
    <cellStyle name="Normal 8 2 3 2 7 3" xfId="51215"/>
    <cellStyle name="Normal 8 2 3 2 8" xfId="51216"/>
    <cellStyle name="Normal 8 2 3 2 8 2" xfId="51217"/>
    <cellStyle name="Normal 8 2 3 2 9" xfId="51218"/>
    <cellStyle name="Normal 8 2 3 2_T-straight with PEDs adjustor" xfId="51219"/>
    <cellStyle name="Normal 8 2 3 3" xfId="51220"/>
    <cellStyle name="Normal 8 2 3 3 2" xfId="51221"/>
    <cellStyle name="Normal 8 2 3 3 2 2" xfId="51222"/>
    <cellStyle name="Normal 8 2 3 3 2 2 2" xfId="51223"/>
    <cellStyle name="Normal 8 2 3 3 2 2 2 2" xfId="51224"/>
    <cellStyle name="Normal 8 2 3 3 2 2 3" xfId="51225"/>
    <cellStyle name="Normal 8 2 3 3 2 2 3 2" xfId="51226"/>
    <cellStyle name="Normal 8 2 3 3 2 2 3 2 2" xfId="51227"/>
    <cellStyle name="Normal 8 2 3 3 2 2 3 3" xfId="51228"/>
    <cellStyle name="Normal 8 2 3 3 2 2 4" xfId="51229"/>
    <cellStyle name="Normal 8 2 3 3 2 3" xfId="51230"/>
    <cellStyle name="Normal 8 2 3 3 2 3 2" xfId="51231"/>
    <cellStyle name="Normal 8 2 3 3 2 4" xfId="51232"/>
    <cellStyle name="Normal 8 2 3 3 2 4 2" xfId="51233"/>
    <cellStyle name="Normal 8 2 3 3 2 4 2 2" xfId="51234"/>
    <cellStyle name="Normal 8 2 3 3 2 4 3" xfId="51235"/>
    <cellStyle name="Normal 8 2 3 3 2 5" xfId="51236"/>
    <cellStyle name="Normal 8 2 3 3 2 6" xfId="51237"/>
    <cellStyle name="Normal 8 2 3 3 3" xfId="51238"/>
    <cellStyle name="Normal 8 2 3 3 3 2" xfId="51239"/>
    <cellStyle name="Normal 8 2 3 3 3 2 2" xfId="51240"/>
    <cellStyle name="Normal 8 2 3 3 3 3" xfId="51241"/>
    <cellStyle name="Normal 8 2 3 3 3 3 2" xfId="51242"/>
    <cellStyle name="Normal 8 2 3 3 3 3 2 2" xfId="51243"/>
    <cellStyle name="Normal 8 2 3 3 3 3 3" xfId="51244"/>
    <cellStyle name="Normal 8 2 3 3 3 4" xfId="51245"/>
    <cellStyle name="Normal 8 2 3 3 4" xfId="51246"/>
    <cellStyle name="Normal 8 2 3 3 4 2" xfId="51247"/>
    <cellStyle name="Normal 8 2 3 3 4 2 2" xfId="51248"/>
    <cellStyle name="Normal 8 2 3 3 4 3" xfId="51249"/>
    <cellStyle name="Normal 8 2 3 3 4 3 2" xfId="51250"/>
    <cellStyle name="Normal 8 2 3 3 4 3 2 2" xfId="51251"/>
    <cellStyle name="Normal 8 2 3 3 4 3 3" xfId="51252"/>
    <cellStyle name="Normal 8 2 3 3 4 4" xfId="51253"/>
    <cellStyle name="Normal 8 2 3 3 5" xfId="51254"/>
    <cellStyle name="Normal 8 2 3 3 5 2" xfId="51255"/>
    <cellStyle name="Normal 8 2 3 3 6" xfId="51256"/>
    <cellStyle name="Normal 8 2 3 3 6 2" xfId="51257"/>
    <cellStyle name="Normal 8 2 3 3 6 2 2" xfId="51258"/>
    <cellStyle name="Normal 8 2 3 3 6 3" xfId="51259"/>
    <cellStyle name="Normal 8 2 3 3 7" xfId="51260"/>
    <cellStyle name="Normal 8 2 3 3 7 2" xfId="51261"/>
    <cellStyle name="Normal 8 2 3 3 8" xfId="51262"/>
    <cellStyle name="Normal 8 2 3 3 9" xfId="51263"/>
    <cellStyle name="Normal 8 2 3 4" xfId="51264"/>
    <cellStyle name="Normal 8 2 3 4 2" xfId="51265"/>
    <cellStyle name="Normal 8 2 3 4 2 2" xfId="51266"/>
    <cellStyle name="Normal 8 2 3 4 2 2 2" xfId="51267"/>
    <cellStyle name="Normal 8 2 3 4 2 3" xfId="51268"/>
    <cellStyle name="Normal 8 2 3 4 2 3 2" xfId="51269"/>
    <cellStyle name="Normal 8 2 3 4 2 3 2 2" xfId="51270"/>
    <cellStyle name="Normal 8 2 3 4 2 3 3" xfId="51271"/>
    <cellStyle name="Normal 8 2 3 4 2 4" xfId="51272"/>
    <cellStyle name="Normal 8 2 3 4 2 5" xfId="51273"/>
    <cellStyle name="Normal 8 2 3 4 3" xfId="51274"/>
    <cellStyle name="Normal 8 2 3 4 3 2" xfId="51275"/>
    <cellStyle name="Normal 8 2 3 4 4" xfId="51276"/>
    <cellStyle name="Normal 8 2 3 4 4 2" xfId="51277"/>
    <cellStyle name="Normal 8 2 3 4 4 2 2" xfId="51278"/>
    <cellStyle name="Normal 8 2 3 4 4 3" xfId="51279"/>
    <cellStyle name="Normal 8 2 3 4 5" xfId="51280"/>
    <cellStyle name="Normal 8 2 3 4 6" xfId="51281"/>
    <cellStyle name="Normal 8 2 3 5" xfId="51282"/>
    <cellStyle name="Normal 8 2 3 5 2" xfId="51283"/>
    <cellStyle name="Normal 8 2 3 5 2 2" xfId="51284"/>
    <cellStyle name="Normal 8 2 3 5 3" xfId="51285"/>
    <cellStyle name="Normal 8 2 3 5 3 2" xfId="51286"/>
    <cellStyle name="Normal 8 2 3 5 3 2 2" xfId="51287"/>
    <cellStyle name="Normal 8 2 3 5 3 3" xfId="51288"/>
    <cellStyle name="Normal 8 2 3 5 4" xfId="51289"/>
    <cellStyle name="Normal 8 2 3 5 5" xfId="51290"/>
    <cellStyle name="Normal 8 2 3 6" xfId="51291"/>
    <cellStyle name="Normal 8 2 3 6 2" xfId="51292"/>
    <cellStyle name="Normal 8 2 3 6 2 2" xfId="51293"/>
    <cellStyle name="Normal 8 2 3 6 3" xfId="51294"/>
    <cellStyle name="Normal 8 2 3 6 3 2" xfId="51295"/>
    <cellStyle name="Normal 8 2 3 6 3 2 2" xfId="51296"/>
    <cellStyle name="Normal 8 2 3 6 3 3" xfId="51297"/>
    <cellStyle name="Normal 8 2 3 6 4" xfId="51298"/>
    <cellStyle name="Normal 8 2 3 7" xfId="51299"/>
    <cellStyle name="Normal 8 2 3 7 2" xfId="51300"/>
    <cellStyle name="Normal 8 2 3 8" xfId="51301"/>
    <cellStyle name="Normal 8 2 3 8 2" xfId="51302"/>
    <cellStyle name="Normal 8 2 3 8 2 2" xfId="51303"/>
    <cellStyle name="Normal 8 2 3 8 3" xfId="51304"/>
    <cellStyle name="Normal 8 2 3 9" xfId="51305"/>
    <cellStyle name="Normal 8 2 3 9 2" xfId="51306"/>
    <cellStyle name="Normal 8 2 3_T-straight with PEDs adjustor" xfId="51307"/>
    <cellStyle name="Normal 8 2 4" xfId="51308"/>
    <cellStyle name="Normal 8 2 4 10" xfId="51309"/>
    <cellStyle name="Normal 8 2 4 11" xfId="51310"/>
    <cellStyle name="Normal 8 2 4 2" xfId="51311"/>
    <cellStyle name="Normal 8 2 4 2 10" xfId="51312"/>
    <cellStyle name="Normal 8 2 4 2 2" xfId="51313"/>
    <cellStyle name="Normal 8 2 4 2 2 2" xfId="51314"/>
    <cellStyle name="Normal 8 2 4 2 2 2 2" xfId="51315"/>
    <cellStyle name="Normal 8 2 4 2 2 2 2 2" xfId="51316"/>
    <cellStyle name="Normal 8 2 4 2 2 2 2 2 2" xfId="51317"/>
    <cellStyle name="Normal 8 2 4 2 2 2 2 3" xfId="51318"/>
    <cellStyle name="Normal 8 2 4 2 2 2 2 3 2" xfId="51319"/>
    <cellStyle name="Normal 8 2 4 2 2 2 2 3 2 2" xfId="51320"/>
    <cellStyle name="Normal 8 2 4 2 2 2 2 3 3" xfId="51321"/>
    <cellStyle name="Normal 8 2 4 2 2 2 2 4" xfId="51322"/>
    <cellStyle name="Normal 8 2 4 2 2 2 3" xfId="51323"/>
    <cellStyle name="Normal 8 2 4 2 2 2 3 2" xfId="51324"/>
    <cellStyle name="Normal 8 2 4 2 2 2 4" xfId="51325"/>
    <cellStyle name="Normal 8 2 4 2 2 2 4 2" xfId="51326"/>
    <cellStyle name="Normal 8 2 4 2 2 2 4 2 2" xfId="51327"/>
    <cellStyle name="Normal 8 2 4 2 2 2 4 3" xfId="51328"/>
    <cellStyle name="Normal 8 2 4 2 2 2 5" xfId="51329"/>
    <cellStyle name="Normal 8 2 4 2 2 3" xfId="51330"/>
    <cellStyle name="Normal 8 2 4 2 2 3 2" xfId="51331"/>
    <cellStyle name="Normal 8 2 4 2 2 3 2 2" xfId="51332"/>
    <cellStyle name="Normal 8 2 4 2 2 3 3" xfId="51333"/>
    <cellStyle name="Normal 8 2 4 2 2 3 3 2" xfId="51334"/>
    <cellStyle name="Normal 8 2 4 2 2 3 3 2 2" xfId="51335"/>
    <cellStyle name="Normal 8 2 4 2 2 3 3 3" xfId="51336"/>
    <cellStyle name="Normal 8 2 4 2 2 3 4" xfId="51337"/>
    <cellStyle name="Normal 8 2 4 2 2 4" xfId="51338"/>
    <cellStyle name="Normal 8 2 4 2 2 4 2" xfId="51339"/>
    <cellStyle name="Normal 8 2 4 2 2 4 2 2" xfId="51340"/>
    <cellStyle name="Normal 8 2 4 2 2 4 3" xfId="51341"/>
    <cellStyle name="Normal 8 2 4 2 2 4 3 2" xfId="51342"/>
    <cellStyle name="Normal 8 2 4 2 2 4 3 2 2" xfId="51343"/>
    <cellStyle name="Normal 8 2 4 2 2 4 3 3" xfId="51344"/>
    <cellStyle name="Normal 8 2 4 2 2 4 4" xfId="51345"/>
    <cellStyle name="Normal 8 2 4 2 2 5" xfId="51346"/>
    <cellStyle name="Normal 8 2 4 2 2 5 2" xfId="51347"/>
    <cellStyle name="Normal 8 2 4 2 2 6" xfId="51348"/>
    <cellStyle name="Normal 8 2 4 2 2 6 2" xfId="51349"/>
    <cellStyle name="Normal 8 2 4 2 2 6 2 2" xfId="51350"/>
    <cellStyle name="Normal 8 2 4 2 2 6 3" xfId="51351"/>
    <cellStyle name="Normal 8 2 4 2 2 7" xfId="51352"/>
    <cellStyle name="Normal 8 2 4 2 2 7 2" xfId="51353"/>
    <cellStyle name="Normal 8 2 4 2 2 8" xfId="51354"/>
    <cellStyle name="Normal 8 2 4 2 2 9" xfId="51355"/>
    <cellStyle name="Normal 8 2 4 2 3" xfId="51356"/>
    <cellStyle name="Normal 8 2 4 2 3 2" xfId="51357"/>
    <cellStyle name="Normal 8 2 4 2 3 2 2" xfId="51358"/>
    <cellStyle name="Normal 8 2 4 2 3 2 2 2" xfId="51359"/>
    <cellStyle name="Normal 8 2 4 2 3 2 3" xfId="51360"/>
    <cellStyle name="Normal 8 2 4 2 3 2 3 2" xfId="51361"/>
    <cellStyle name="Normal 8 2 4 2 3 2 3 2 2" xfId="51362"/>
    <cellStyle name="Normal 8 2 4 2 3 2 3 3" xfId="51363"/>
    <cellStyle name="Normal 8 2 4 2 3 2 4" xfId="51364"/>
    <cellStyle name="Normal 8 2 4 2 3 3" xfId="51365"/>
    <cellStyle name="Normal 8 2 4 2 3 3 2" xfId="51366"/>
    <cellStyle name="Normal 8 2 4 2 3 4" xfId="51367"/>
    <cellStyle name="Normal 8 2 4 2 3 4 2" xfId="51368"/>
    <cellStyle name="Normal 8 2 4 2 3 4 2 2" xfId="51369"/>
    <cellStyle name="Normal 8 2 4 2 3 4 3" xfId="51370"/>
    <cellStyle name="Normal 8 2 4 2 3 5" xfId="51371"/>
    <cellStyle name="Normal 8 2 4 2 4" xfId="51372"/>
    <cellStyle name="Normal 8 2 4 2 4 2" xfId="51373"/>
    <cellStyle name="Normal 8 2 4 2 4 2 2" xfId="51374"/>
    <cellStyle name="Normal 8 2 4 2 4 3" xfId="51375"/>
    <cellStyle name="Normal 8 2 4 2 4 3 2" xfId="51376"/>
    <cellStyle name="Normal 8 2 4 2 4 3 2 2" xfId="51377"/>
    <cellStyle name="Normal 8 2 4 2 4 3 3" xfId="51378"/>
    <cellStyle name="Normal 8 2 4 2 4 4" xfId="51379"/>
    <cellStyle name="Normal 8 2 4 2 5" xfId="51380"/>
    <cellStyle name="Normal 8 2 4 2 5 2" xfId="51381"/>
    <cellStyle name="Normal 8 2 4 2 5 2 2" xfId="51382"/>
    <cellStyle name="Normal 8 2 4 2 5 3" xfId="51383"/>
    <cellStyle name="Normal 8 2 4 2 5 3 2" xfId="51384"/>
    <cellStyle name="Normal 8 2 4 2 5 3 2 2" xfId="51385"/>
    <cellStyle name="Normal 8 2 4 2 5 3 3" xfId="51386"/>
    <cellStyle name="Normal 8 2 4 2 5 4" xfId="51387"/>
    <cellStyle name="Normal 8 2 4 2 6" xfId="51388"/>
    <cellStyle name="Normal 8 2 4 2 6 2" xfId="51389"/>
    <cellStyle name="Normal 8 2 4 2 7" xfId="51390"/>
    <cellStyle name="Normal 8 2 4 2 7 2" xfId="51391"/>
    <cellStyle name="Normal 8 2 4 2 7 2 2" xfId="51392"/>
    <cellStyle name="Normal 8 2 4 2 7 3" xfId="51393"/>
    <cellStyle name="Normal 8 2 4 2 8" xfId="51394"/>
    <cellStyle name="Normal 8 2 4 2 8 2" xfId="51395"/>
    <cellStyle name="Normal 8 2 4 2 9" xfId="51396"/>
    <cellStyle name="Normal 8 2 4 3" xfId="51397"/>
    <cellStyle name="Normal 8 2 4 3 2" xfId="51398"/>
    <cellStyle name="Normal 8 2 4 3 2 2" xfId="51399"/>
    <cellStyle name="Normal 8 2 4 3 2 2 2" xfId="51400"/>
    <cellStyle name="Normal 8 2 4 3 2 2 2 2" xfId="51401"/>
    <cellStyle name="Normal 8 2 4 3 2 2 3" xfId="51402"/>
    <cellStyle name="Normal 8 2 4 3 2 2 3 2" xfId="51403"/>
    <cellStyle name="Normal 8 2 4 3 2 2 3 2 2" xfId="51404"/>
    <cellStyle name="Normal 8 2 4 3 2 2 3 3" xfId="51405"/>
    <cellStyle name="Normal 8 2 4 3 2 2 4" xfId="51406"/>
    <cellStyle name="Normal 8 2 4 3 2 3" xfId="51407"/>
    <cellStyle name="Normal 8 2 4 3 2 3 2" xfId="51408"/>
    <cellStyle name="Normal 8 2 4 3 2 4" xfId="51409"/>
    <cellStyle name="Normal 8 2 4 3 2 4 2" xfId="51410"/>
    <cellStyle name="Normal 8 2 4 3 2 4 2 2" xfId="51411"/>
    <cellStyle name="Normal 8 2 4 3 2 4 3" xfId="51412"/>
    <cellStyle name="Normal 8 2 4 3 2 5" xfId="51413"/>
    <cellStyle name="Normal 8 2 4 3 2 6" xfId="51414"/>
    <cellStyle name="Normal 8 2 4 3 3" xfId="51415"/>
    <cellStyle name="Normal 8 2 4 3 3 2" xfId="51416"/>
    <cellStyle name="Normal 8 2 4 3 3 2 2" xfId="51417"/>
    <cellStyle name="Normal 8 2 4 3 3 3" xfId="51418"/>
    <cellStyle name="Normal 8 2 4 3 3 3 2" xfId="51419"/>
    <cellStyle name="Normal 8 2 4 3 3 3 2 2" xfId="51420"/>
    <cellStyle name="Normal 8 2 4 3 3 3 3" xfId="51421"/>
    <cellStyle name="Normal 8 2 4 3 3 4" xfId="51422"/>
    <cellStyle name="Normal 8 2 4 3 4" xfId="51423"/>
    <cellStyle name="Normal 8 2 4 3 4 2" xfId="51424"/>
    <cellStyle name="Normal 8 2 4 3 4 2 2" xfId="51425"/>
    <cellStyle name="Normal 8 2 4 3 4 3" xfId="51426"/>
    <cellStyle name="Normal 8 2 4 3 4 3 2" xfId="51427"/>
    <cellStyle name="Normal 8 2 4 3 4 3 2 2" xfId="51428"/>
    <cellStyle name="Normal 8 2 4 3 4 3 3" xfId="51429"/>
    <cellStyle name="Normal 8 2 4 3 4 4" xfId="51430"/>
    <cellStyle name="Normal 8 2 4 3 5" xfId="51431"/>
    <cellStyle name="Normal 8 2 4 3 5 2" xfId="51432"/>
    <cellStyle name="Normal 8 2 4 3 6" xfId="51433"/>
    <cellStyle name="Normal 8 2 4 3 6 2" xfId="51434"/>
    <cellStyle name="Normal 8 2 4 3 6 2 2" xfId="51435"/>
    <cellStyle name="Normal 8 2 4 3 6 3" xfId="51436"/>
    <cellStyle name="Normal 8 2 4 3 7" xfId="51437"/>
    <cellStyle name="Normal 8 2 4 3 7 2" xfId="51438"/>
    <cellStyle name="Normal 8 2 4 3 8" xfId="51439"/>
    <cellStyle name="Normal 8 2 4 3 9" xfId="51440"/>
    <cellStyle name="Normal 8 2 4 4" xfId="51441"/>
    <cellStyle name="Normal 8 2 4 4 2" xfId="51442"/>
    <cellStyle name="Normal 8 2 4 4 2 2" xfId="51443"/>
    <cellStyle name="Normal 8 2 4 4 2 2 2" xfId="51444"/>
    <cellStyle name="Normal 8 2 4 4 2 3" xfId="51445"/>
    <cellStyle name="Normal 8 2 4 4 2 3 2" xfId="51446"/>
    <cellStyle name="Normal 8 2 4 4 2 3 2 2" xfId="51447"/>
    <cellStyle name="Normal 8 2 4 4 2 3 3" xfId="51448"/>
    <cellStyle name="Normal 8 2 4 4 2 4" xfId="51449"/>
    <cellStyle name="Normal 8 2 4 4 3" xfId="51450"/>
    <cellStyle name="Normal 8 2 4 4 3 2" xfId="51451"/>
    <cellStyle name="Normal 8 2 4 4 4" xfId="51452"/>
    <cellStyle name="Normal 8 2 4 4 4 2" xfId="51453"/>
    <cellStyle name="Normal 8 2 4 4 4 2 2" xfId="51454"/>
    <cellStyle name="Normal 8 2 4 4 4 3" xfId="51455"/>
    <cellStyle name="Normal 8 2 4 4 5" xfId="51456"/>
    <cellStyle name="Normal 8 2 4 4 6" xfId="51457"/>
    <cellStyle name="Normal 8 2 4 5" xfId="51458"/>
    <cellStyle name="Normal 8 2 4 5 2" xfId="51459"/>
    <cellStyle name="Normal 8 2 4 5 2 2" xfId="51460"/>
    <cellStyle name="Normal 8 2 4 5 3" xfId="51461"/>
    <cellStyle name="Normal 8 2 4 5 3 2" xfId="51462"/>
    <cellStyle name="Normal 8 2 4 5 3 2 2" xfId="51463"/>
    <cellStyle name="Normal 8 2 4 5 3 3" xfId="51464"/>
    <cellStyle name="Normal 8 2 4 5 4" xfId="51465"/>
    <cellStyle name="Normal 8 2 4 6" xfId="51466"/>
    <cellStyle name="Normal 8 2 4 6 2" xfId="51467"/>
    <cellStyle name="Normal 8 2 4 6 2 2" xfId="51468"/>
    <cellStyle name="Normal 8 2 4 6 3" xfId="51469"/>
    <cellStyle name="Normal 8 2 4 6 3 2" xfId="51470"/>
    <cellStyle name="Normal 8 2 4 6 3 2 2" xfId="51471"/>
    <cellStyle name="Normal 8 2 4 6 3 3" xfId="51472"/>
    <cellStyle name="Normal 8 2 4 6 4" xfId="51473"/>
    <cellStyle name="Normal 8 2 4 7" xfId="51474"/>
    <cellStyle name="Normal 8 2 4 7 2" xfId="51475"/>
    <cellStyle name="Normal 8 2 4 8" xfId="51476"/>
    <cellStyle name="Normal 8 2 4 8 2" xfId="51477"/>
    <cellStyle name="Normal 8 2 4 8 2 2" xfId="51478"/>
    <cellStyle name="Normal 8 2 4 8 3" xfId="51479"/>
    <cellStyle name="Normal 8 2 4 9" xfId="51480"/>
    <cellStyle name="Normal 8 2 4 9 2" xfId="51481"/>
    <cellStyle name="Normal 8 2 4_T-straight with PEDs adjustor" xfId="51482"/>
    <cellStyle name="Normal 8 2 5" xfId="51483"/>
    <cellStyle name="Normal 8 2 5 10" xfId="51484"/>
    <cellStyle name="Normal 8 2 5 11" xfId="51485"/>
    <cellStyle name="Normal 8 2 5 2" xfId="51486"/>
    <cellStyle name="Normal 8 2 5 2 10" xfId="51487"/>
    <cellStyle name="Normal 8 2 5 2 2" xfId="51488"/>
    <cellStyle name="Normal 8 2 5 2 2 2" xfId="51489"/>
    <cellStyle name="Normal 8 2 5 2 2 2 2" xfId="51490"/>
    <cellStyle name="Normal 8 2 5 2 2 2 2 2" xfId="51491"/>
    <cellStyle name="Normal 8 2 5 2 2 2 2 2 2" xfId="51492"/>
    <cellStyle name="Normal 8 2 5 2 2 2 2 3" xfId="51493"/>
    <cellStyle name="Normal 8 2 5 2 2 2 2 3 2" xfId="51494"/>
    <cellStyle name="Normal 8 2 5 2 2 2 2 3 2 2" xfId="51495"/>
    <cellStyle name="Normal 8 2 5 2 2 2 2 3 3" xfId="51496"/>
    <cellStyle name="Normal 8 2 5 2 2 2 2 4" xfId="51497"/>
    <cellStyle name="Normal 8 2 5 2 2 2 3" xfId="51498"/>
    <cellStyle name="Normal 8 2 5 2 2 2 3 2" xfId="51499"/>
    <cellStyle name="Normal 8 2 5 2 2 2 4" xfId="51500"/>
    <cellStyle name="Normal 8 2 5 2 2 2 4 2" xfId="51501"/>
    <cellStyle name="Normal 8 2 5 2 2 2 4 2 2" xfId="51502"/>
    <cellStyle name="Normal 8 2 5 2 2 2 4 3" xfId="51503"/>
    <cellStyle name="Normal 8 2 5 2 2 2 5" xfId="51504"/>
    <cellStyle name="Normal 8 2 5 2 2 3" xfId="51505"/>
    <cellStyle name="Normal 8 2 5 2 2 3 2" xfId="51506"/>
    <cellStyle name="Normal 8 2 5 2 2 3 2 2" xfId="51507"/>
    <cellStyle name="Normal 8 2 5 2 2 3 3" xfId="51508"/>
    <cellStyle name="Normal 8 2 5 2 2 3 3 2" xfId="51509"/>
    <cellStyle name="Normal 8 2 5 2 2 3 3 2 2" xfId="51510"/>
    <cellStyle name="Normal 8 2 5 2 2 3 3 3" xfId="51511"/>
    <cellStyle name="Normal 8 2 5 2 2 3 4" xfId="51512"/>
    <cellStyle name="Normal 8 2 5 2 2 4" xfId="51513"/>
    <cellStyle name="Normal 8 2 5 2 2 4 2" xfId="51514"/>
    <cellStyle name="Normal 8 2 5 2 2 4 2 2" xfId="51515"/>
    <cellStyle name="Normal 8 2 5 2 2 4 3" xfId="51516"/>
    <cellStyle name="Normal 8 2 5 2 2 4 3 2" xfId="51517"/>
    <cellStyle name="Normal 8 2 5 2 2 4 3 2 2" xfId="51518"/>
    <cellStyle name="Normal 8 2 5 2 2 4 3 3" xfId="51519"/>
    <cellStyle name="Normal 8 2 5 2 2 4 4" xfId="51520"/>
    <cellStyle name="Normal 8 2 5 2 2 5" xfId="51521"/>
    <cellStyle name="Normal 8 2 5 2 2 5 2" xfId="51522"/>
    <cellStyle name="Normal 8 2 5 2 2 6" xfId="51523"/>
    <cellStyle name="Normal 8 2 5 2 2 6 2" xfId="51524"/>
    <cellStyle name="Normal 8 2 5 2 2 6 2 2" xfId="51525"/>
    <cellStyle name="Normal 8 2 5 2 2 6 3" xfId="51526"/>
    <cellStyle name="Normal 8 2 5 2 2 7" xfId="51527"/>
    <cellStyle name="Normal 8 2 5 2 2 7 2" xfId="51528"/>
    <cellStyle name="Normal 8 2 5 2 2 8" xfId="51529"/>
    <cellStyle name="Normal 8 2 5 2 3" xfId="51530"/>
    <cellStyle name="Normal 8 2 5 2 3 2" xfId="51531"/>
    <cellStyle name="Normal 8 2 5 2 3 2 2" xfId="51532"/>
    <cellStyle name="Normal 8 2 5 2 3 2 2 2" xfId="51533"/>
    <cellStyle name="Normal 8 2 5 2 3 2 3" xfId="51534"/>
    <cellStyle name="Normal 8 2 5 2 3 2 3 2" xfId="51535"/>
    <cellStyle name="Normal 8 2 5 2 3 2 3 2 2" xfId="51536"/>
    <cellStyle name="Normal 8 2 5 2 3 2 3 3" xfId="51537"/>
    <cellStyle name="Normal 8 2 5 2 3 2 4" xfId="51538"/>
    <cellStyle name="Normal 8 2 5 2 3 3" xfId="51539"/>
    <cellStyle name="Normal 8 2 5 2 3 3 2" xfId="51540"/>
    <cellStyle name="Normal 8 2 5 2 3 4" xfId="51541"/>
    <cellStyle name="Normal 8 2 5 2 3 4 2" xfId="51542"/>
    <cellStyle name="Normal 8 2 5 2 3 4 2 2" xfId="51543"/>
    <cellStyle name="Normal 8 2 5 2 3 4 3" xfId="51544"/>
    <cellStyle name="Normal 8 2 5 2 3 5" xfId="51545"/>
    <cellStyle name="Normal 8 2 5 2 4" xfId="51546"/>
    <cellStyle name="Normal 8 2 5 2 4 2" xfId="51547"/>
    <cellStyle name="Normal 8 2 5 2 4 2 2" xfId="51548"/>
    <cellStyle name="Normal 8 2 5 2 4 3" xfId="51549"/>
    <cellStyle name="Normal 8 2 5 2 4 3 2" xfId="51550"/>
    <cellStyle name="Normal 8 2 5 2 4 3 2 2" xfId="51551"/>
    <cellStyle name="Normal 8 2 5 2 4 3 3" xfId="51552"/>
    <cellStyle name="Normal 8 2 5 2 4 4" xfId="51553"/>
    <cellStyle name="Normal 8 2 5 2 5" xfId="51554"/>
    <cellStyle name="Normal 8 2 5 2 5 2" xfId="51555"/>
    <cellStyle name="Normal 8 2 5 2 5 2 2" xfId="51556"/>
    <cellStyle name="Normal 8 2 5 2 5 3" xfId="51557"/>
    <cellStyle name="Normal 8 2 5 2 5 3 2" xfId="51558"/>
    <cellStyle name="Normal 8 2 5 2 5 3 2 2" xfId="51559"/>
    <cellStyle name="Normal 8 2 5 2 5 3 3" xfId="51560"/>
    <cellStyle name="Normal 8 2 5 2 5 4" xfId="51561"/>
    <cellStyle name="Normal 8 2 5 2 6" xfId="51562"/>
    <cellStyle name="Normal 8 2 5 2 6 2" xfId="51563"/>
    <cellStyle name="Normal 8 2 5 2 7" xfId="51564"/>
    <cellStyle name="Normal 8 2 5 2 7 2" xfId="51565"/>
    <cellStyle name="Normal 8 2 5 2 7 2 2" xfId="51566"/>
    <cellStyle name="Normal 8 2 5 2 7 3" xfId="51567"/>
    <cellStyle name="Normal 8 2 5 2 8" xfId="51568"/>
    <cellStyle name="Normal 8 2 5 2 8 2" xfId="51569"/>
    <cellStyle name="Normal 8 2 5 2 9" xfId="51570"/>
    <cellStyle name="Normal 8 2 5 3" xfId="51571"/>
    <cellStyle name="Normal 8 2 5 3 2" xfId="51572"/>
    <cellStyle name="Normal 8 2 5 3 2 2" xfId="51573"/>
    <cellStyle name="Normal 8 2 5 3 2 2 2" xfId="51574"/>
    <cellStyle name="Normal 8 2 5 3 2 2 2 2" xfId="51575"/>
    <cellStyle name="Normal 8 2 5 3 2 2 3" xfId="51576"/>
    <cellStyle name="Normal 8 2 5 3 2 2 3 2" xfId="51577"/>
    <cellStyle name="Normal 8 2 5 3 2 2 3 2 2" xfId="51578"/>
    <cellStyle name="Normal 8 2 5 3 2 2 3 3" xfId="51579"/>
    <cellStyle name="Normal 8 2 5 3 2 2 4" xfId="51580"/>
    <cellStyle name="Normal 8 2 5 3 2 3" xfId="51581"/>
    <cellStyle name="Normal 8 2 5 3 2 3 2" xfId="51582"/>
    <cellStyle name="Normal 8 2 5 3 2 4" xfId="51583"/>
    <cellStyle name="Normal 8 2 5 3 2 4 2" xfId="51584"/>
    <cellStyle name="Normal 8 2 5 3 2 4 2 2" xfId="51585"/>
    <cellStyle name="Normal 8 2 5 3 2 4 3" xfId="51586"/>
    <cellStyle name="Normal 8 2 5 3 2 5" xfId="51587"/>
    <cellStyle name="Normal 8 2 5 3 3" xfId="51588"/>
    <cellStyle name="Normal 8 2 5 3 3 2" xfId="51589"/>
    <cellStyle name="Normal 8 2 5 3 3 2 2" xfId="51590"/>
    <cellStyle name="Normal 8 2 5 3 3 3" xfId="51591"/>
    <cellStyle name="Normal 8 2 5 3 3 3 2" xfId="51592"/>
    <cellStyle name="Normal 8 2 5 3 3 3 2 2" xfId="51593"/>
    <cellStyle name="Normal 8 2 5 3 3 3 3" xfId="51594"/>
    <cellStyle name="Normal 8 2 5 3 3 4" xfId="51595"/>
    <cellStyle name="Normal 8 2 5 3 4" xfId="51596"/>
    <cellStyle name="Normal 8 2 5 3 4 2" xfId="51597"/>
    <cellStyle name="Normal 8 2 5 3 4 2 2" xfId="51598"/>
    <cellStyle name="Normal 8 2 5 3 4 3" xfId="51599"/>
    <cellStyle name="Normal 8 2 5 3 4 3 2" xfId="51600"/>
    <cellStyle name="Normal 8 2 5 3 4 3 2 2" xfId="51601"/>
    <cellStyle name="Normal 8 2 5 3 4 3 3" xfId="51602"/>
    <cellStyle name="Normal 8 2 5 3 4 4" xfId="51603"/>
    <cellStyle name="Normal 8 2 5 3 5" xfId="51604"/>
    <cellStyle name="Normal 8 2 5 3 5 2" xfId="51605"/>
    <cellStyle name="Normal 8 2 5 3 6" xfId="51606"/>
    <cellStyle name="Normal 8 2 5 3 6 2" xfId="51607"/>
    <cellStyle name="Normal 8 2 5 3 6 2 2" xfId="51608"/>
    <cellStyle name="Normal 8 2 5 3 6 3" xfId="51609"/>
    <cellStyle name="Normal 8 2 5 3 7" xfId="51610"/>
    <cellStyle name="Normal 8 2 5 3 7 2" xfId="51611"/>
    <cellStyle name="Normal 8 2 5 3 8" xfId="51612"/>
    <cellStyle name="Normal 8 2 5 4" xfId="51613"/>
    <cellStyle name="Normal 8 2 5 4 2" xfId="51614"/>
    <cellStyle name="Normal 8 2 5 4 2 2" xfId="51615"/>
    <cellStyle name="Normal 8 2 5 4 2 2 2" xfId="51616"/>
    <cellStyle name="Normal 8 2 5 4 2 3" xfId="51617"/>
    <cellStyle name="Normal 8 2 5 4 2 3 2" xfId="51618"/>
    <cellStyle name="Normal 8 2 5 4 2 3 2 2" xfId="51619"/>
    <cellStyle name="Normal 8 2 5 4 2 3 3" xfId="51620"/>
    <cellStyle name="Normal 8 2 5 4 2 4" xfId="51621"/>
    <cellStyle name="Normal 8 2 5 4 3" xfId="51622"/>
    <cellStyle name="Normal 8 2 5 4 3 2" xfId="51623"/>
    <cellStyle name="Normal 8 2 5 4 4" xfId="51624"/>
    <cellStyle name="Normal 8 2 5 4 4 2" xfId="51625"/>
    <cellStyle name="Normal 8 2 5 4 4 2 2" xfId="51626"/>
    <cellStyle name="Normal 8 2 5 4 4 3" xfId="51627"/>
    <cellStyle name="Normal 8 2 5 4 5" xfId="51628"/>
    <cellStyle name="Normal 8 2 5 5" xfId="51629"/>
    <cellStyle name="Normal 8 2 5 5 2" xfId="51630"/>
    <cellStyle name="Normal 8 2 5 5 2 2" xfId="51631"/>
    <cellStyle name="Normal 8 2 5 5 3" xfId="51632"/>
    <cellStyle name="Normal 8 2 5 5 3 2" xfId="51633"/>
    <cellStyle name="Normal 8 2 5 5 3 2 2" xfId="51634"/>
    <cellStyle name="Normal 8 2 5 5 3 3" xfId="51635"/>
    <cellStyle name="Normal 8 2 5 5 4" xfId="51636"/>
    <cellStyle name="Normal 8 2 5 6" xfId="51637"/>
    <cellStyle name="Normal 8 2 5 6 2" xfId="51638"/>
    <cellStyle name="Normal 8 2 5 6 2 2" xfId="51639"/>
    <cellStyle name="Normal 8 2 5 6 3" xfId="51640"/>
    <cellStyle name="Normal 8 2 5 6 3 2" xfId="51641"/>
    <cellStyle name="Normal 8 2 5 6 3 2 2" xfId="51642"/>
    <cellStyle name="Normal 8 2 5 6 3 3" xfId="51643"/>
    <cellStyle name="Normal 8 2 5 6 4" xfId="51644"/>
    <cellStyle name="Normal 8 2 5 7" xfId="51645"/>
    <cellStyle name="Normal 8 2 5 7 2" xfId="51646"/>
    <cellStyle name="Normal 8 2 5 8" xfId="51647"/>
    <cellStyle name="Normal 8 2 5 8 2" xfId="51648"/>
    <cellStyle name="Normal 8 2 5 8 2 2" xfId="51649"/>
    <cellStyle name="Normal 8 2 5 8 3" xfId="51650"/>
    <cellStyle name="Normal 8 2 5 9" xfId="51651"/>
    <cellStyle name="Normal 8 2 5 9 2" xfId="51652"/>
    <cellStyle name="Normal 8 2 6" xfId="51653"/>
    <cellStyle name="Normal 8 2 6 10" xfId="51654"/>
    <cellStyle name="Normal 8 2 6 2" xfId="51655"/>
    <cellStyle name="Normal 8 2 6 2 2" xfId="51656"/>
    <cellStyle name="Normal 8 2 6 2 2 2" xfId="51657"/>
    <cellStyle name="Normal 8 2 6 2 2 2 2" xfId="51658"/>
    <cellStyle name="Normal 8 2 6 2 2 2 2 2" xfId="51659"/>
    <cellStyle name="Normal 8 2 6 2 2 2 3" xfId="51660"/>
    <cellStyle name="Normal 8 2 6 2 2 2 3 2" xfId="51661"/>
    <cellStyle name="Normal 8 2 6 2 2 2 3 2 2" xfId="51662"/>
    <cellStyle name="Normal 8 2 6 2 2 2 3 3" xfId="51663"/>
    <cellStyle name="Normal 8 2 6 2 2 2 4" xfId="51664"/>
    <cellStyle name="Normal 8 2 6 2 2 3" xfId="51665"/>
    <cellStyle name="Normal 8 2 6 2 2 3 2" xfId="51666"/>
    <cellStyle name="Normal 8 2 6 2 2 4" xfId="51667"/>
    <cellStyle name="Normal 8 2 6 2 2 4 2" xfId="51668"/>
    <cellStyle name="Normal 8 2 6 2 2 4 2 2" xfId="51669"/>
    <cellStyle name="Normal 8 2 6 2 2 4 3" xfId="51670"/>
    <cellStyle name="Normal 8 2 6 2 2 5" xfId="51671"/>
    <cellStyle name="Normal 8 2 6 2 3" xfId="51672"/>
    <cellStyle name="Normal 8 2 6 2 3 2" xfId="51673"/>
    <cellStyle name="Normal 8 2 6 2 3 2 2" xfId="51674"/>
    <cellStyle name="Normal 8 2 6 2 3 3" xfId="51675"/>
    <cellStyle name="Normal 8 2 6 2 3 3 2" xfId="51676"/>
    <cellStyle name="Normal 8 2 6 2 3 3 2 2" xfId="51677"/>
    <cellStyle name="Normal 8 2 6 2 3 3 3" xfId="51678"/>
    <cellStyle name="Normal 8 2 6 2 3 4" xfId="51679"/>
    <cellStyle name="Normal 8 2 6 2 4" xfId="51680"/>
    <cellStyle name="Normal 8 2 6 2 4 2" xfId="51681"/>
    <cellStyle name="Normal 8 2 6 2 4 2 2" xfId="51682"/>
    <cellStyle name="Normal 8 2 6 2 4 3" xfId="51683"/>
    <cellStyle name="Normal 8 2 6 2 4 3 2" xfId="51684"/>
    <cellStyle name="Normal 8 2 6 2 4 3 2 2" xfId="51685"/>
    <cellStyle name="Normal 8 2 6 2 4 3 3" xfId="51686"/>
    <cellStyle name="Normal 8 2 6 2 4 4" xfId="51687"/>
    <cellStyle name="Normal 8 2 6 2 5" xfId="51688"/>
    <cellStyle name="Normal 8 2 6 2 5 2" xfId="51689"/>
    <cellStyle name="Normal 8 2 6 2 6" xfId="51690"/>
    <cellStyle name="Normal 8 2 6 2 6 2" xfId="51691"/>
    <cellStyle name="Normal 8 2 6 2 6 2 2" xfId="51692"/>
    <cellStyle name="Normal 8 2 6 2 6 3" xfId="51693"/>
    <cellStyle name="Normal 8 2 6 2 7" xfId="51694"/>
    <cellStyle name="Normal 8 2 6 2 7 2" xfId="51695"/>
    <cellStyle name="Normal 8 2 6 2 8" xfId="51696"/>
    <cellStyle name="Normal 8 2 6 2 9" xfId="51697"/>
    <cellStyle name="Normal 8 2 6 3" xfId="51698"/>
    <cellStyle name="Normal 8 2 6 3 2" xfId="51699"/>
    <cellStyle name="Normal 8 2 6 3 2 2" xfId="51700"/>
    <cellStyle name="Normal 8 2 6 3 2 2 2" xfId="51701"/>
    <cellStyle name="Normal 8 2 6 3 2 3" xfId="51702"/>
    <cellStyle name="Normal 8 2 6 3 2 3 2" xfId="51703"/>
    <cellStyle name="Normal 8 2 6 3 2 3 2 2" xfId="51704"/>
    <cellStyle name="Normal 8 2 6 3 2 3 3" xfId="51705"/>
    <cellStyle name="Normal 8 2 6 3 2 4" xfId="51706"/>
    <cellStyle name="Normal 8 2 6 3 3" xfId="51707"/>
    <cellStyle name="Normal 8 2 6 3 3 2" xfId="51708"/>
    <cellStyle name="Normal 8 2 6 3 4" xfId="51709"/>
    <cellStyle name="Normal 8 2 6 3 4 2" xfId="51710"/>
    <cellStyle name="Normal 8 2 6 3 4 2 2" xfId="51711"/>
    <cellStyle name="Normal 8 2 6 3 4 3" xfId="51712"/>
    <cellStyle name="Normal 8 2 6 3 5" xfId="51713"/>
    <cellStyle name="Normal 8 2 6 4" xfId="51714"/>
    <cellStyle name="Normal 8 2 6 4 2" xfId="51715"/>
    <cellStyle name="Normal 8 2 6 4 2 2" xfId="51716"/>
    <cellStyle name="Normal 8 2 6 4 3" xfId="51717"/>
    <cellStyle name="Normal 8 2 6 4 3 2" xfId="51718"/>
    <cellStyle name="Normal 8 2 6 4 3 2 2" xfId="51719"/>
    <cellStyle name="Normal 8 2 6 4 3 3" xfId="51720"/>
    <cellStyle name="Normal 8 2 6 4 4" xfId="51721"/>
    <cellStyle name="Normal 8 2 6 5" xfId="51722"/>
    <cellStyle name="Normal 8 2 6 5 2" xfId="51723"/>
    <cellStyle name="Normal 8 2 6 5 2 2" xfId="51724"/>
    <cellStyle name="Normal 8 2 6 5 3" xfId="51725"/>
    <cellStyle name="Normal 8 2 6 5 3 2" xfId="51726"/>
    <cellStyle name="Normal 8 2 6 5 3 2 2" xfId="51727"/>
    <cellStyle name="Normal 8 2 6 5 3 3" xfId="51728"/>
    <cellStyle name="Normal 8 2 6 5 4" xfId="51729"/>
    <cellStyle name="Normal 8 2 6 6" xfId="51730"/>
    <cellStyle name="Normal 8 2 6 6 2" xfId="51731"/>
    <cellStyle name="Normal 8 2 6 7" xfId="51732"/>
    <cellStyle name="Normal 8 2 6 7 2" xfId="51733"/>
    <cellStyle name="Normal 8 2 6 7 2 2" xfId="51734"/>
    <cellStyle name="Normal 8 2 6 7 3" xfId="51735"/>
    <cellStyle name="Normal 8 2 6 8" xfId="51736"/>
    <cellStyle name="Normal 8 2 6 8 2" xfId="51737"/>
    <cellStyle name="Normal 8 2 6 9" xfId="51738"/>
    <cellStyle name="Normal 8 2 7" xfId="51739"/>
    <cellStyle name="Normal 8 2 7 2" xfId="51740"/>
    <cellStyle name="Normal 8 2 7 2 2" xfId="51741"/>
    <cellStyle name="Normal 8 2 7 2 2 2" xfId="51742"/>
    <cellStyle name="Normal 8 2 7 2 2 2 2" xfId="51743"/>
    <cellStyle name="Normal 8 2 7 2 2 3" xfId="51744"/>
    <cellStyle name="Normal 8 2 7 2 2 3 2" xfId="51745"/>
    <cellStyle name="Normal 8 2 7 2 2 3 2 2" xfId="51746"/>
    <cellStyle name="Normal 8 2 7 2 2 3 3" xfId="51747"/>
    <cellStyle name="Normal 8 2 7 2 2 4" xfId="51748"/>
    <cellStyle name="Normal 8 2 7 2 3" xfId="51749"/>
    <cellStyle name="Normal 8 2 7 2 3 2" xfId="51750"/>
    <cellStyle name="Normal 8 2 7 2 4" xfId="51751"/>
    <cellStyle name="Normal 8 2 7 2 4 2" xfId="51752"/>
    <cellStyle name="Normal 8 2 7 2 4 2 2" xfId="51753"/>
    <cellStyle name="Normal 8 2 7 2 4 3" xfId="51754"/>
    <cellStyle name="Normal 8 2 7 2 5" xfId="51755"/>
    <cellStyle name="Normal 8 2 7 3" xfId="51756"/>
    <cellStyle name="Normal 8 2 7 3 2" xfId="51757"/>
    <cellStyle name="Normal 8 2 7 3 2 2" xfId="51758"/>
    <cellStyle name="Normal 8 2 7 3 3" xfId="51759"/>
    <cellStyle name="Normal 8 2 7 3 3 2" xfId="51760"/>
    <cellStyle name="Normal 8 2 7 3 3 2 2" xfId="51761"/>
    <cellStyle name="Normal 8 2 7 3 3 3" xfId="51762"/>
    <cellStyle name="Normal 8 2 7 3 4" xfId="51763"/>
    <cellStyle name="Normal 8 2 7 4" xfId="51764"/>
    <cellStyle name="Normal 8 2 7 4 2" xfId="51765"/>
    <cellStyle name="Normal 8 2 7 4 2 2" xfId="51766"/>
    <cellStyle name="Normal 8 2 7 4 3" xfId="51767"/>
    <cellStyle name="Normal 8 2 7 4 3 2" xfId="51768"/>
    <cellStyle name="Normal 8 2 7 4 3 2 2" xfId="51769"/>
    <cellStyle name="Normal 8 2 7 4 3 3" xfId="51770"/>
    <cellStyle name="Normal 8 2 7 4 4" xfId="51771"/>
    <cellStyle name="Normal 8 2 7 5" xfId="51772"/>
    <cellStyle name="Normal 8 2 7 5 2" xfId="51773"/>
    <cellStyle name="Normal 8 2 7 6" xfId="51774"/>
    <cellStyle name="Normal 8 2 7 6 2" xfId="51775"/>
    <cellStyle name="Normal 8 2 7 6 2 2" xfId="51776"/>
    <cellStyle name="Normal 8 2 7 6 3" xfId="51777"/>
    <cellStyle name="Normal 8 2 7 7" xfId="51778"/>
    <cellStyle name="Normal 8 2 7 7 2" xfId="51779"/>
    <cellStyle name="Normal 8 2 7 8" xfId="51780"/>
    <cellStyle name="Normal 8 2 7 9" xfId="51781"/>
    <cellStyle name="Normal 8 2 8" xfId="51782"/>
    <cellStyle name="Normal 8 2 8 2" xfId="51783"/>
    <cellStyle name="Normal 8 2 8 2 2" xfId="51784"/>
    <cellStyle name="Normal 8 2 8 2 2 2" xfId="51785"/>
    <cellStyle name="Normal 8 2 8 2 2 2 2" xfId="51786"/>
    <cellStyle name="Normal 8 2 8 2 2 3" xfId="51787"/>
    <cellStyle name="Normal 8 2 8 2 2 3 2" xfId="51788"/>
    <cellStyle name="Normal 8 2 8 2 2 3 2 2" xfId="51789"/>
    <cellStyle name="Normal 8 2 8 2 2 3 3" xfId="51790"/>
    <cellStyle name="Normal 8 2 8 2 2 4" xfId="51791"/>
    <cellStyle name="Normal 8 2 8 2 3" xfId="51792"/>
    <cellStyle name="Normal 8 2 8 2 3 2" xfId="51793"/>
    <cellStyle name="Normal 8 2 8 2 4" xfId="51794"/>
    <cellStyle name="Normal 8 2 8 2 4 2" xfId="51795"/>
    <cellStyle name="Normal 8 2 8 2 4 2 2" xfId="51796"/>
    <cellStyle name="Normal 8 2 8 2 4 3" xfId="51797"/>
    <cellStyle name="Normal 8 2 8 2 5" xfId="51798"/>
    <cellStyle name="Normal 8 2 8 3" xfId="51799"/>
    <cellStyle name="Normal 8 2 8 3 2" xfId="51800"/>
    <cellStyle name="Normal 8 2 8 3 2 2" xfId="51801"/>
    <cellStyle name="Normal 8 2 8 3 3" xfId="51802"/>
    <cellStyle name="Normal 8 2 8 3 3 2" xfId="51803"/>
    <cellStyle name="Normal 8 2 8 3 3 2 2" xfId="51804"/>
    <cellStyle name="Normal 8 2 8 3 3 3" xfId="51805"/>
    <cellStyle name="Normal 8 2 8 3 4" xfId="51806"/>
    <cellStyle name="Normal 8 2 8 4" xfId="51807"/>
    <cellStyle name="Normal 8 2 8 4 2" xfId="51808"/>
    <cellStyle name="Normal 8 2 8 4 2 2" xfId="51809"/>
    <cellStyle name="Normal 8 2 8 4 3" xfId="51810"/>
    <cellStyle name="Normal 8 2 8 4 3 2" xfId="51811"/>
    <cellStyle name="Normal 8 2 8 4 3 2 2" xfId="51812"/>
    <cellStyle name="Normal 8 2 8 4 3 3" xfId="51813"/>
    <cellStyle name="Normal 8 2 8 4 4" xfId="51814"/>
    <cellStyle name="Normal 8 2 8 5" xfId="51815"/>
    <cellStyle name="Normal 8 2 8 5 2" xfId="51816"/>
    <cellStyle name="Normal 8 2 8 6" xfId="51817"/>
    <cellStyle name="Normal 8 2 8 6 2" xfId="51818"/>
    <cellStyle name="Normal 8 2 8 6 2 2" xfId="51819"/>
    <cellStyle name="Normal 8 2 8 6 3" xfId="51820"/>
    <cellStyle name="Normal 8 2 8 7" xfId="51821"/>
    <cellStyle name="Normal 8 2 8 7 2" xfId="51822"/>
    <cellStyle name="Normal 8 2 8 8" xfId="51823"/>
    <cellStyle name="Normal 8 2 9" xfId="51824"/>
    <cellStyle name="Normal 8 2 9 2" xfId="51825"/>
    <cellStyle name="Normal 8 2 9 2 2" xfId="51826"/>
    <cellStyle name="Normal 8 2 9 2 2 2" xfId="51827"/>
    <cellStyle name="Normal 8 2 9 2 2 2 2" xfId="51828"/>
    <cellStyle name="Normal 8 2 9 2 2 3" xfId="51829"/>
    <cellStyle name="Normal 8 2 9 2 2 3 2" xfId="51830"/>
    <cellStyle name="Normal 8 2 9 2 2 3 2 2" xfId="51831"/>
    <cellStyle name="Normal 8 2 9 2 2 3 3" xfId="51832"/>
    <cellStyle name="Normal 8 2 9 2 2 4" xfId="51833"/>
    <cellStyle name="Normal 8 2 9 2 3" xfId="51834"/>
    <cellStyle name="Normal 8 2 9 2 3 2" xfId="51835"/>
    <cellStyle name="Normal 8 2 9 2 4" xfId="51836"/>
    <cellStyle name="Normal 8 2 9 2 4 2" xfId="51837"/>
    <cellStyle name="Normal 8 2 9 2 4 2 2" xfId="51838"/>
    <cellStyle name="Normal 8 2 9 2 4 3" xfId="51839"/>
    <cellStyle name="Normal 8 2 9 2 5" xfId="51840"/>
    <cellStyle name="Normal 8 2 9 3" xfId="51841"/>
    <cellStyle name="Normal 8 2 9 3 2" xfId="51842"/>
    <cellStyle name="Normal 8 2 9 3 2 2" xfId="51843"/>
    <cellStyle name="Normal 8 2 9 3 3" xfId="51844"/>
    <cellStyle name="Normal 8 2 9 3 3 2" xfId="51845"/>
    <cellStyle name="Normal 8 2 9 3 3 2 2" xfId="51846"/>
    <cellStyle name="Normal 8 2 9 3 3 3" xfId="51847"/>
    <cellStyle name="Normal 8 2 9 3 4" xfId="51848"/>
    <cellStyle name="Normal 8 2 9 4" xfId="51849"/>
    <cellStyle name="Normal 8 2 9 4 2" xfId="51850"/>
    <cellStyle name="Normal 8 2 9 5" xfId="51851"/>
    <cellStyle name="Normal 8 2 9 5 2" xfId="51852"/>
    <cellStyle name="Normal 8 2 9 5 2 2" xfId="51853"/>
    <cellStyle name="Normal 8 2 9 5 3" xfId="51854"/>
    <cellStyle name="Normal 8 2 9 6" xfId="51855"/>
    <cellStyle name="Normal 8 2_T-straight with PEDs adjustor" xfId="51856"/>
    <cellStyle name="Normal 8 20" xfId="51857"/>
    <cellStyle name="Normal 8 3" xfId="51858"/>
    <cellStyle name="Normal 8 3 10" xfId="51859"/>
    <cellStyle name="Normal 8 3 10 2" xfId="51860"/>
    <cellStyle name="Normal 8 3 10 2 2" xfId="51861"/>
    <cellStyle name="Normal 8 3 10 3" xfId="51862"/>
    <cellStyle name="Normal 8 3 10 3 2" xfId="51863"/>
    <cellStyle name="Normal 8 3 10 3 2 2" xfId="51864"/>
    <cellStyle name="Normal 8 3 10 3 3" xfId="51865"/>
    <cellStyle name="Normal 8 3 10 4" xfId="51866"/>
    <cellStyle name="Normal 8 3 11" xfId="51867"/>
    <cellStyle name="Normal 8 3 11 2" xfId="51868"/>
    <cellStyle name="Normal 8 3 11 2 2" xfId="51869"/>
    <cellStyle name="Normal 8 3 11 3" xfId="51870"/>
    <cellStyle name="Normal 8 3 11 3 2" xfId="51871"/>
    <cellStyle name="Normal 8 3 11 3 2 2" xfId="51872"/>
    <cellStyle name="Normal 8 3 11 3 3" xfId="51873"/>
    <cellStyle name="Normal 8 3 11 4" xfId="51874"/>
    <cellStyle name="Normal 8 3 12" xfId="51875"/>
    <cellStyle name="Normal 8 3 12 2" xfId="51876"/>
    <cellStyle name="Normal 8 3 12 2 2" xfId="51877"/>
    <cellStyle name="Normal 8 3 12 3" xfId="51878"/>
    <cellStyle name="Normal 8 3 12 3 2" xfId="51879"/>
    <cellStyle name="Normal 8 3 12 3 2 2" xfId="51880"/>
    <cellStyle name="Normal 8 3 12 3 3" xfId="51881"/>
    <cellStyle name="Normal 8 3 12 4" xfId="51882"/>
    <cellStyle name="Normal 8 3 13" xfId="51883"/>
    <cellStyle name="Normal 8 3 13 2" xfId="51884"/>
    <cellStyle name="Normal 8 3 13 2 2" xfId="51885"/>
    <cellStyle name="Normal 8 3 13 3" xfId="51886"/>
    <cellStyle name="Normal 8 3 14" xfId="51887"/>
    <cellStyle name="Normal 8 3 14 2" xfId="51888"/>
    <cellStyle name="Normal 8 3 15" xfId="51889"/>
    <cellStyle name="Normal 8 3 15 2" xfId="51890"/>
    <cellStyle name="Normal 8 3 16" xfId="51891"/>
    <cellStyle name="Normal 8 3 17" xfId="51892"/>
    <cellStyle name="Normal 8 3 2" xfId="51893"/>
    <cellStyle name="Normal 8 3 2 10" xfId="51894"/>
    <cellStyle name="Normal 8 3 2 11" xfId="51895"/>
    <cellStyle name="Normal 8 3 2 2" xfId="51896"/>
    <cellStyle name="Normal 8 3 2 2 10" xfId="51897"/>
    <cellStyle name="Normal 8 3 2 2 2" xfId="51898"/>
    <cellStyle name="Normal 8 3 2 2 2 2" xfId="51899"/>
    <cellStyle name="Normal 8 3 2 2 2 2 2" xfId="51900"/>
    <cellStyle name="Normal 8 3 2 2 2 2 2 2" xfId="51901"/>
    <cellStyle name="Normal 8 3 2 2 2 2 2 2 2" xfId="51902"/>
    <cellStyle name="Normal 8 3 2 2 2 2 2 3" xfId="51903"/>
    <cellStyle name="Normal 8 3 2 2 2 2 2 3 2" xfId="51904"/>
    <cellStyle name="Normal 8 3 2 2 2 2 2 3 2 2" xfId="51905"/>
    <cellStyle name="Normal 8 3 2 2 2 2 2 3 3" xfId="51906"/>
    <cellStyle name="Normal 8 3 2 2 2 2 2 4" xfId="51907"/>
    <cellStyle name="Normal 8 3 2 2 2 2 3" xfId="51908"/>
    <cellStyle name="Normal 8 3 2 2 2 2 3 2" xfId="51909"/>
    <cellStyle name="Normal 8 3 2 2 2 2 4" xfId="51910"/>
    <cellStyle name="Normal 8 3 2 2 2 2 4 2" xfId="51911"/>
    <cellStyle name="Normal 8 3 2 2 2 2 4 2 2" xfId="51912"/>
    <cellStyle name="Normal 8 3 2 2 2 2 4 3" xfId="51913"/>
    <cellStyle name="Normal 8 3 2 2 2 2 5" xfId="51914"/>
    <cellStyle name="Normal 8 3 2 2 2 2 6" xfId="51915"/>
    <cellStyle name="Normal 8 3 2 2 2 3" xfId="51916"/>
    <cellStyle name="Normal 8 3 2 2 2 3 2" xfId="51917"/>
    <cellStyle name="Normal 8 3 2 2 2 3 2 2" xfId="51918"/>
    <cellStyle name="Normal 8 3 2 2 2 3 3" xfId="51919"/>
    <cellStyle name="Normal 8 3 2 2 2 3 3 2" xfId="51920"/>
    <cellStyle name="Normal 8 3 2 2 2 3 3 2 2" xfId="51921"/>
    <cellStyle name="Normal 8 3 2 2 2 3 3 3" xfId="51922"/>
    <cellStyle name="Normal 8 3 2 2 2 3 4" xfId="51923"/>
    <cellStyle name="Normal 8 3 2 2 2 4" xfId="51924"/>
    <cellStyle name="Normal 8 3 2 2 2 4 2" xfId="51925"/>
    <cellStyle name="Normal 8 3 2 2 2 4 2 2" xfId="51926"/>
    <cellStyle name="Normal 8 3 2 2 2 4 3" xfId="51927"/>
    <cellStyle name="Normal 8 3 2 2 2 4 3 2" xfId="51928"/>
    <cellStyle name="Normal 8 3 2 2 2 4 3 2 2" xfId="51929"/>
    <cellStyle name="Normal 8 3 2 2 2 4 3 3" xfId="51930"/>
    <cellStyle name="Normal 8 3 2 2 2 4 4" xfId="51931"/>
    <cellStyle name="Normal 8 3 2 2 2 5" xfId="51932"/>
    <cellStyle name="Normal 8 3 2 2 2 5 2" xfId="51933"/>
    <cellStyle name="Normal 8 3 2 2 2 6" xfId="51934"/>
    <cellStyle name="Normal 8 3 2 2 2 6 2" xfId="51935"/>
    <cellStyle name="Normal 8 3 2 2 2 6 2 2" xfId="51936"/>
    <cellStyle name="Normal 8 3 2 2 2 6 3" xfId="51937"/>
    <cellStyle name="Normal 8 3 2 2 2 7" xfId="51938"/>
    <cellStyle name="Normal 8 3 2 2 2 7 2" xfId="51939"/>
    <cellStyle name="Normal 8 3 2 2 2 8" xfId="51940"/>
    <cellStyle name="Normal 8 3 2 2 2 9" xfId="51941"/>
    <cellStyle name="Normal 8 3 2 2 3" xfId="51942"/>
    <cellStyle name="Normal 8 3 2 2 3 2" xfId="51943"/>
    <cellStyle name="Normal 8 3 2 2 3 2 2" xfId="51944"/>
    <cellStyle name="Normal 8 3 2 2 3 2 2 2" xfId="51945"/>
    <cellStyle name="Normal 8 3 2 2 3 2 3" xfId="51946"/>
    <cellStyle name="Normal 8 3 2 2 3 2 3 2" xfId="51947"/>
    <cellStyle name="Normal 8 3 2 2 3 2 3 2 2" xfId="51948"/>
    <cellStyle name="Normal 8 3 2 2 3 2 3 3" xfId="51949"/>
    <cellStyle name="Normal 8 3 2 2 3 2 4" xfId="51950"/>
    <cellStyle name="Normal 8 3 2 2 3 2 5" xfId="51951"/>
    <cellStyle name="Normal 8 3 2 2 3 3" xfId="51952"/>
    <cellStyle name="Normal 8 3 2 2 3 3 2" xfId="51953"/>
    <cellStyle name="Normal 8 3 2 2 3 4" xfId="51954"/>
    <cellStyle name="Normal 8 3 2 2 3 4 2" xfId="51955"/>
    <cellStyle name="Normal 8 3 2 2 3 4 2 2" xfId="51956"/>
    <cellStyle name="Normal 8 3 2 2 3 4 3" xfId="51957"/>
    <cellStyle name="Normal 8 3 2 2 3 5" xfId="51958"/>
    <cellStyle name="Normal 8 3 2 2 3 6" xfId="51959"/>
    <cellStyle name="Normal 8 3 2 2 4" xfId="51960"/>
    <cellStyle name="Normal 8 3 2 2 4 2" xfId="51961"/>
    <cellStyle name="Normal 8 3 2 2 4 2 2" xfId="51962"/>
    <cellStyle name="Normal 8 3 2 2 4 3" xfId="51963"/>
    <cellStyle name="Normal 8 3 2 2 4 3 2" xfId="51964"/>
    <cellStyle name="Normal 8 3 2 2 4 3 2 2" xfId="51965"/>
    <cellStyle name="Normal 8 3 2 2 4 3 3" xfId="51966"/>
    <cellStyle name="Normal 8 3 2 2 4 4" xfId="51967"/>
    <cellStyle name="Normal 8 3 2 2 4 5" xfId="51968"/>
    <cellStyle name="Normal 8 3 2 2 5" xfId="51969"/>
    <cellStyle name="Normal 8 3 2 2 5 2" xfId="51970"/>
    <cellStyle name="Normal 8 3 2 2 5 2 2" xfId="51971"/>
    <cellStyle name="Normal 8 3 2 2 5 3" xfId="51972"/>
    <cellStyle name="Normal 8 3 2 2 5 3 2" xfId="51973"/>
    <cellStyle name="Normal 8 3 2 2 5 3 2 2" xfId="51974"/>
    <cellStyle name="Normal 8 3 2 2 5 3 3" xfId="51975"/>
    <cellStyle name="Normal 8 3 2 2 5 4" xfId="51976"/>
    <cellStyle name="Normal 8 3 2 2 6" xfId="51977"/>
    <cellStyle name="Normal 8 3 2 2 6 2" xfId="51978"/>
    <cellStyle name="Normal 8 3 2 2 7" xfId="51979"/>
    <cellStyle name="Normal 8 3 2 2 7 2" xfId="51980"/>
    <cellStyle name="Normal 8 3 2 2 7 2 2" xfId="51981"/>
    <cellStyle name="Normal 8 3 2 2 7 3" xfId="51982"/>
    <cellStyle name="Normal 8 3 2 2 8" xfId="51983"/>
    <cellStyle name="Normal 8 3 2 2 8 2" xfId="51984"/>
    <cellStyle name="Normal 8 3 2 2 9" xfId="51985"/>
    <cellStyle name="Normal 8 3 2 2_T-straight with PEDs adjustor" xfId="51986"/>
    <cellStyle name="Normal 8 3 2 3" xfId="51987"/>
    <cellStyle name="Normal 8 3 2 3 2" xfId="51988"/>
    <cellStyle name="Normal 8 3 2 3 2 2" xfId="51989"/>
    <cellStyle name="Normal 8 3 2 3 2 2 2" xfId="51990"/>
    <cellStyle name="Normal 8 3 2 3 2 2 2 2" xfId="51991"/>
    <cellStyle name="Normal 8 3 2 3 2 2 3" xfId="51992"/>
    <cellStyle name="Normal 8 3 2 3 2 2 3 2" xfId="51993"/>
    <cellStyle name="Normal 8 3 2 3 2 2 3 2 2" xfId="51994"/>
    <cellStyle name="Normal 8 3 2 3 2 2 3 3" xfId="51995"/>
    <cellStyle name="Normal 8 3 2 3 2 2 4" xfId="51996"/>
    <cellStyle name="Normal 8 3 2 3 2 3" xfId="51997"/>
    <cellStyle name="Normal 8 3 2 3 2 3 2" xfId="51998"/>
    <cellStyle name="Normal 8 3 2 3 2 4" xfId="51999"/>
    <cellStyle name="Normal 8 3 2 3 2 4 2" xfId="52000"/>
    <cellStyle name="Normal 8 3 2 3 2 4 2 2" xfId="52001"/>
    <cellStyle name="Normal 8 3 2 3 2 4 3" xfId="52002"/>
    <cellStyle name="Normal 8 3 2 3 2 5" xfId="52003"/>
    <cellStyle name="Normal 8 3 2 3 2 6" xfId="52004"/>
    <cellStyle name="Normal 8 3 2 3 3" xfId="52005"/>
    <cellStyle name="Normal 8 3 2 3 3 2" xfId="52006"/>
    <cellStyle name="Normal 8 3 2 3 3 2 2" xfId="52007"/>
    <cellStyle name="Normal 8 3 2 3 3 3" xfId="52008"/>
    <cellStyle name="Normal 8 3 2 3 3 3 2" xfId="52009"/>
    <cellStyle name="Normal 8 3 2 3 3 3 2 2" xfId="52010"/>
    <cellStyle name="Normal 8 3 2 3 3 3 3" xfId="52011"/>
    <cellStyle name="Normal 8 3 2 3 3 4" xfId="52012"/>
    <cellStyle name="Normal 8 3 2 3 4" xfId="52013"/>
    <cellStyle name="Normal 8 3 2 3 4 2" xfId="52014"/>
    <cellStyle name="Normal 8 3 2 3 4 2 2" xfId="52015"/>
    <cellStyle name="Normal 8 3 2 3 4 3" xfId="52016"/>
    <cellStyle name="Normal 8 3 2 3 4 3 2" xfId="52017"/>
    <cellStyle name="Normal 8 3 2 3 4 3 2 2" xfId="52018"/>
    <cellStyle name="Normal 8 3 2 3 4 3 3" xfId="52019"/>
    <cellStyle name="Normal 8 3 2 3 4 4" xfId="52020"/>
    <cellStyle name="Normal 8 3 2 3 5" xfId="52021"/>
    <cellStyle name="Normal 8 3 2 3 5 2" xfId="52022"/>
    <cellStyle name="Normal 8 3 2 3 6" xfId="52023"/>
    <cellStyle name="Normal 8 3 2 3 6 2" xfId="52024"/>
    <cellStyle name="Normal 8 3 2 3 6 2 2" xfId="52025"/>
    <cellStyle name="Normal 8 3 2 3 6 3" xfId="52026"/>
    <cellStyle name="Normal 8 3 2 3 7" xfId="52027"/>
    <cellStyle name="Normal 8 3 2 3 7 2" xfId="52028"/>
    <cellStyle name="Normal 8 3 2 3 8" xfId="52029"/>
    <cellStyle name="Normal 8 3 2 3 9" xfId="52030"/>
    <cellStyle name="Normal 8 3 2 4" xfId="52031"/>
    <cellStyle name="Normal 8 3 2 4 2" xfId="52032"/>
    <cellStyle name="Normal 8 3 2 4 2 2" xfId="52033"/>
    <cellStyle name="Normal 8 3 2 4 2 2 2" xfId="52034"/>
    <cellStyle name="Normal 8 3 2 4 2 3" xfId="52035"/>
    <cellStyle name="Normal 8 3 2 4 2 3 2" xfId="52036"/>
    <cellStyle name="Normal 8 3 2 4 2 3 2 2" xfId="52037"/>
    <cellStyle name="Normal 8 3 2 4 2 3 3" xfId="52038"/>
    <cellStyle name="Normal 8 3 2 4 2 4" xfId="52039"/>
    <cellStyle name="Normal 8 3 2 4 2 5" xfId="52040"/>
    <cellStyle name="Normal 8 3 2 4 3" xfId="52041"/>
    <cellStyle name="Normal 8 3 2 4 3 2" xfId="52042"/>
    <cellStyle name="Normal 8 3 2 4 4" xfId="52043"/>
    <cellStyle name="Normal 8 3 2 4 4 2" xfId="52044"/>
    <cellStyle name="Normal 8 3 2 4 4 2 2" xfId="52045"/>
    <cellStyle name="Normal 8 3 2 4 4 3" xfId="52046"/>
    <cellStyle name="Normal 8 3 2 4 5" xfId="52047"/>
    <cellStyle name="Normal 8 3 2 4 6" xfId="52048"/>
    <cellStyle name="Normal 8 3 2 5" xfId="52049"/>
    <cellStyle name="Normal 8 3 2 5 2" xfId="52050"/>
    <cellStyle name="Normal 8 3 2 5 2 2" xfId="52051"/>
    <cellStyle name="Normal 8 3 2 5 3" xfId="52052"/>
    <cellStyle name="Normal 8 3 2 5 3 2" xfId="52053"/>
    <cellStyle name="Normal 8 3 2 5 3 2 2" xfId="52054"/>
    <cellStyle name="Normal 8 3 2 5 3 3" xfId="52055"/>
    <cellStyle name="Normal 8 3 2 5 4" xfId="52056"/>
    <cellStyle name="Normal 8 3 2 5 5" xfId="52057"/>
    <cellStyle name="Normal 8 3 2 6" xfId="52058"/>
    <cellStyle name="Normal 8 3 2 6 2" xfId="52059"/>
    <cellStyle name="Normal 8 3 2 6 2 2" xfId="52060"/>
    <cellStyle name="Normal 8 3 2 6 3" xfId="52061"/>
    <cellStyle name="Normal 8 3 2 6 3 2" xfId="52062"/>
    <cellStyle name="Normal 8 3 2 6 3 2 2" xfId="52063"/>
    <cellStyle name="Normal 8 3 2 6 3 3" xfId="52064"/>
    <cellStyle name="Normal 8 3 2 6 4" xfId="52065"/>
    <cellStyle name="Normal 8 3 2 7" xfId="52066"/>
    <cellStyle name="Normal 8 3 2 7 2" xfId="52067"/>
    <cellStyle name="Normal 8 3 2 8" xfId="52068"/>
    <cellStyle name="Normal 8 3 2 8 2" xfId="52069"/>
    <cellStyle name="Normal 8 3 2 8 2 2" xfId="52070"/>
    <cellStyle name="Normal 8 3 2 8 3" xfId="52071"/>
    <cellStyle name="Normal 8 3 2 9" xfId="52072"/>
    <cellStyle name="Normal 8 3 2 9 2" xfId="52073"/>
    <cellStyle name="Normal 8 3 2_T-straight with PEDs adjustor" xfId="52074"/>
    <cellStyle name="Normal 8 3 3" xfId="52075"/>
    <cellStyle name="Normal 8 3 3 10" xfId="52076"/>
    <cellStyle name="Normal 8 3 3 11" xfId="52077"/>
    <cellStyle name="Normal 8 3 3 2" xfId="52078"/>
    <cellStyle name="Normal 8 3 3 2 10" xfId="52079"/>
    <cellStyle name="Normal 8 3 3 2 2" xfId="52080"/>
    <cellStyle name="Normal 8 3 3 2 2 2" xfId="52081"/>
    <cellStyle name="Normal 8 3 3 2 2 2 2" xfId="52082"/>
    <cellStyle name="Normal 8 3 3 2 2 2 2 2" xfId="52083"/>
    <cellStyle name="Normal 8 3 3 2 2 2 2 2 2" xfId="52084"/>
    <cellStyle name="Normal 8 3 3 2 2 2 2 3" xfId="52085"/>
    <cellStyle name="Normal 8 3 3 2 2 2 2 3 2" xfId="52086"/>
    <cellStyle name="Normal 8 3 3 2 2 2 2 3 2 2" xfId="52087"/>
    <cellStyle name="Normal 8 3 3 2 2 2 2 3 3" xfId="52088"/>
    <cellStyle name="Normal 8 3 3 2 2 2 2 4" xfId="52089"/>
    <cellStyle name="Normal 8 3 3 2 2 2 3" xfId="52090"/>
    <cellStyle name="Normal 8 3 3 2 2 2 3 2" xfId="52091"/>
    <cellStyle name="Normal 8 3 3 2 2 2 4" xfId="52092"/>
    <cellStyle name="Normal 8 3 3 2 2 2 4 2" xfId="52093"/>
    <cellStyle name="Normal 8 3 3 2 2 2 4 2 2" xfId="52094"/>
    <cellStyle name="Normal 8 3 3 2 2 2 4 3" xfId="52095"/>
    <cellStyle name="Normal 8 3 3 2 2 2 5" xfId="52096"/>
    <cellStyle name="Normal 8 3 3 2 2 3" xfId="52097"/>
    <cellStyle name="Normal 8 3 3 2 2 3 2" xfId="52098"/>
    <cellStyle name="Normal 8 3 3 2 2 3 2 2" xfId="52099"/>
    <cellStyle name="Normal 8 3 3 2 2 3 3" xfId="52100"/>
    <cellStyle name="Normal 8 3 3 2 2 3 3 2" xfId="52101"/>
    <cellStyle name="Normal 8 3 3 2 2 3 3 2 2" xfId="52102"/>
    <cellStyle name="Normal 8 3 3 2 2 3 3 3" xfId="52103"/>
    <cellStyle name="Normal 8 3 3 2 2 3 4" xfId="52104"/>
    <cellStyle name="Normal 8 3 3 2 2 4" xfId="52105"/>
    <cellStyle name="Normal 8 3 3 2 2 4 2" xfId="52106"/>
    <cellStyle name="Normal 8 3 3 2 2 4 2 2" xfId="52107"/>
    <cellStyle name="Normal 8 3 3 2 2 4 3" xfId="52108"/>
    <cellStyle name="Normal 8 3 3 2 2 4 3 2" xfId="52109"/>
    <cellStyle name="Normal 8 3 3 2 2 4 3 2 2" xfId="52110"/>
    <cellStyle name="Normal 8 3 3 2 2 4 3 3" xfId="52111"/>
    <cellStyle name="Normal 8 3 3 2 2 4 4" xfId="52112"/>
    <cellStyle name="Normal 8 3 3 2 2 5" xfId="52113"/>
    <cellStyle name="Normal 8 3 3 2 2 5 2" xfId="52114"/>
    <cellStyle name="Normal 8 3 3 2 2 6" xfId="52115"/>
    <cellStyle name="Normal 8 3 3 2 2 6 2" xfId="52116"/>
    <cellStyle name="Normal 8 3 3 2 2 6 2 2" xfId="52117"/>
    <cellStyle name="Normal 8 3 3 2 2 6 3" xfId="52118"/>
    <cellStyle name="Normal 8 3 3 2 2 7" xfId="52119"/>
    <cellStyle name="Normal 8 3 3 2 2 7 2" xfId="52120"/>
    <cellStyle name="Normal 8 3 3 2 2 8" xfId="52121"/>
    <cellStyle name="Normal 8 3 3 2 2 9" xfId="52122"/>
    <cellStyle name="Normal 8 3 3 2 3" xfId="52123"/>
    <cellStyle name="Normal 8 3 3 2 3 2" xfId="52124"/>
    <cellStyle name="Normal 8 3 3 2 3 2 2" xfId="52125"/>
    <cellStyle name="Normal 8 3 3 2 3 2 2 2" xfId="52126"/>
    <cellStyle name="Normal 8 3 3 2 3 2 3" xfId="52127"/>
    <cellStyle name="Normal 8 3 3 2 3 2 3 2" xfId="52128"/>
    <cellStyle name="Normal 8 3 3 2 3 2 3 2 2" xfId="52129"/>
    <cellStyle name="Normal 8 3 3 2 3 2 3 3" xfId="52130"/>
    <cellStyle name="Normal 8 3 3 2 3 2 4" xfId="52131"/>
    <cellStyle name="Normal 8 3 3 2 3 3" xfId="52132"/>
    <cellStyle name="Normal 8 3 3 2 3 3 2" xfId="52133"/>
    <cellStyle name="Normal 8 3 3 2 3 4" xfId="52134"/>
    <cellStyle name="Normal 8 3 3 2 3 4 2" xfId="52135"/>
    <cellStyle name="Normal 8 3 3 2 3 4 2 2" xfId="52136"/>
    <cellStyle name="Normal 8 3 3 2 3 4 3" xfId="52137"/>
    <cellStyle name="Normal 8 3 3 2 3 5" xfId="52138"/>
    <cellStyle name="Normal 8 3 3 2 4" xfId="52139"/>
    <cellStyle name="Normal 8 3 3 2 4 2" xfId="52140"/>
    <cellStyle name="Normal 8 3 3 2 4 2 2" xfId="52141"/>
    <cellStyle name="Normal 8 3 3 2 4 3" xfId="52142"/>
    <cellStyle name="Normal 8 3 3 2 4 3 2" xfId="52143"/>
    <cellStyle name="Normal 8 3 3 2 4 3 2 2" xfId="52144"/>
    <cellStyle name="Normal 8 3 3 2 4 3 3" xfId="52145"/>
    <cellStyle name="Normal 8 3 3 2 4 4" xfId="52146"/>
    <cellStyle name="Normal 8 3 3 2 5" xfId="52147"/>
    <cellStyle name="Normal 8 3 3 2 5 2" xfId="52148"/>
    <cellStyle name="Normal 8 3 3 2 5 2 2" xfId="52149"/>
    <cellStyle name="Normal 8 3 3 2 5 3" xfId="52150"/>
    <cellStyle name="Normal 8 3 3 2 5 3 2" xfId="52151"/>
    <cellStyle name="Normal 8 3 3 2 5 3 2 2" xfId="52152"/>
    <cellStyle name="Normal 8 3 3 2 5 3 3" xfId="52153"/>
    <cellStyle name="Normal 8 3 3 2 5 4" xfId="52154"/>
    <cellStyle name="Normal 8 3 3 2 6" xfId="52155"/>
    <cellStyle name="Normal 8 3 3 2 6 2" xfId="52156"/>
    <cellStyle name="Normal 8 3 3 2 7" xfId="52157"/>
    <cellStyle name="Normal 8 3 3 2 7 2" xfId="52158"/>
    <cellStyle name="Normal 8 3 3 2 7 2 2" xfId="52159"/>
    <cellStyle name="Normal 8 3 3 2 7 3" xfId="52160"/>
    <cellStyle name="Normal 8 3 3 2 8" xfId="52161"/>
    <cellStyle name="Normal 8 3 3 2 8 2" xfId="52162"/>
    <cellStyle name="Normal 8 3 3 2 9" xfId="52163"/>
    <cellStyle name="Normal 8 3 3 3" xfId="52164"/>
    <cellStyle name="Normal 8 3 3 3 2" xfId="52165"/>
    <cellStyle name="Normal 8 3 3 3 2 2" xfId="52166"/>
    <cellStyle name="Normal 8 3 3 3 2 2 2" xfId="52167"/>
    <cellStyle name="Normal 8 3 3 3 2 2 2 2" xfId="52168"/>
    <cellStyle name="Normal 8 3 3 3 2 2 3" xfId="52169"/>
    <cellStyle name="Normal 8 3 3 3 2 2 3 2" xfId="52170"/>
    <cellStyle name="Normal 8 3 3 3 2 2 3 2 2" xfId="52171"/>
    <cellStyle name="Normal 8 3 3 3 2 2 3 3" xfId="52172"/>
    <cellStyle name="Normal 8 3 3 3 2 2 4" xfId="52173"/>
    <cellStyle name="Normal 8 3 3 3 2 3" xfId="52174"/>
    <cellStyle name="Normal 8 3 3 3 2 3 2" xfId="52175"/>
    <cellStyle name="Normal 8 3 3 3 2 4" xfId="52176"/>
    <cellStyle name="Normal 8 3 3 3 2 4 2" xfId="52177"/>
    <cellStyle name="Normal 8 3 3 3 2 4 2 2" xfId="52178"/>
    <cellStyle name="Normal 8 3 3 3 2 4 3" xfId="52179"/>
    <cellStyle name="Normal 8 3 3 3 2 5" xfId="52180"/>
    <cellStyle name="Normal 8 3 3 3 2 6" xfId="52181"/>
    <cellStyle name="Normal 8 3 3 3 3" xfId="52182"/>
    <cellStyle name="Normal 8 3 3 3 3 2" xfId="52183"/>
    <cellStyle name="Normal 8 3 3 3 3 2 2" xfId="52184"/>
    <cellStyle name="Normal 8 3 3 3 3 3" xfId="52185"/>
    <cellStyle name="Normal 8 3 3 3 3 3 2" xfId="52186"/>
    <cellStyle name="Normal 8 3 3 3 3 3 2 2" xfId="52187"/>
    <cellStyle name="Normal 8 3 3 3 3 3 3" xfId="52188"/>
    <cellStyle name="Normal 8 3 3 3 3 4" xfId="52189"/>
    <cellStyle name="Normal 8 3 3 3 4" xfId="52190"/>
    <cellStyle name="Normal 8 3 3 3 4 2" xfId="52191"/>
    <cellStyle name="Normal 8 3 3 3 4 2 2" xfId="52192"/>
    <cellStyle name="Normal 8 3 3 3 4 3" xfId="52193"/>
    <cellStyle name="Normal 8 3 3 3 4 3 2" xfId="52194"/>
    <cellStyle name="Normal 8 3 3 3 4 3 2 2" xfId="52195"/>
    <cellStyle name="Normal 8 3 3 3 4 3 3" xfId="52196"/>
    <cellStyle name="Normal 8 3 3 3 4 4" xfId="52197"/>
    <cellStyle name="Normal 8 3 3 3 5" xfId="52198"/>
    <cellStyle name="Normal 8 3 3 3 5 2" xfId="52199"/>
    <cellStyle name="Normal 8 3 3 3 6" xfId="52200"/>
    <cellStyle name="Normal 8 3 3 3 6 2" xfId="52201"/>
    <cellStyle name="Normal 8 3 3 3 6 2 2" xfId="52202"/>
    <cellStyle name="Normal 8 3 3 3 6 3" xfId="52203"/>
    <cellStyle name="Normal 8 3 3 3 7" xfId="52204"/>
    <cellStyle name="Normal 8 3 3 3 7 2" xfId="52205"/>
    <cellStyle name="Normal 8 3 3 3 8" xfId="52206"/>
    <cellStyle name="Normal 8 3 3 3 9" xfId="52207"/>
    <cellStyle name="Normal 8 3 3 4" xfId="52208"/>
    <cellStyle name="Normal 8 3 3 4 2" xfId="52209"/>
    <cellStyle name="Normal 8 3 3 4 2 2" xfId="52210"/>
    <cellStyle name="Normal 8 3 3 4 2 2 2" xfId="52211"/>
    <cellStyle name="Normal 8 3 3 4 2 3" xfId="52212"/>
    <cellStyle name="Normal 8 3 3 4 2 3 2" xfId="52213"/>
    <cellStyle name="Normal 8 3 3 4 2 3 2 2" xfId="52214"/>
    <cellStyle name="Normal 8 3 3 4 2 3 3" xfId="52215"/>
    <cellStyle name="Normal 8 3 3 4 2 4" xfId="52216"/>
    <cellStyle name="Normal 8 3 3 4 3" xfId="52217"/>
    <cellStyle name="Normal 8 3 3 4 3 2" xfId="52218"/>
    <cellStyle name="Normal 8 3 3 4 4" xfId="52219"/>
    <cellStyle name="Normal 8 3 3 4 4 2" xfId="52220"/>
    <cellStyle name="Normal 8 3 3 4 4 2 2" xfId="52221"/>
    <cellStyle name="Normal 8 3 3 4 4 3" xfId="52222"/>
    <cellStyle name="Normal 8 3 3 4 5" xfId="52223"/>
    <cellStyle name="Normal 8 3 3 4 6" xfId="52224"/>
    <cellStyle name="Normal 8 3 3 5" xfId="52225"/>
    <cellStyle name="Normal 8 3 3 5 2" xfId="52226"/>
    <cellStyle name="Normal 8 3 3 5 2 2" xfId="52227"/>
    <cellStyle name="Normal 8 3 3 5 3" xfId="52228"/>
    <cellStyle name="Normal 8 3 3 5 3 2" xfId="52229"/>
    <cellStyle name="Normal 8 3 3 5 3 2 2" xfId="52230"/>
    <cellStyle name="Normal 8 3 3 5 3 3" xfId="52231"/>
    <cellStyle name="Normal 8 3 3 5 4" xfId="52232"/>
    <cellStyle name="Normal 8 3 3 6" xfId="52233"/>
    <cellStyle name="Normal 8 3 3 6 2" xfId="52234"/>
    <cellStyle name="Normal 8 3 3 6 2 2" xfId="52235"/>
    <cellStyle name="Normal 8 3 3 6 3" xfId="52236"/>
    <cellStyle name="Normal 8 3 3 6 3 2" xfId="52237"/>
    <cellStyle name="Normal 8 3 3 6 3 2 2" xfId="52238"/>
    <cellStyle name="Normal 8 3 3 6 3 3" xfId="52239"/>
    <cellStyle name="Normal 8 3 3 6 4" xfId="52240"/>
    <cellStyle name="Normal 8 3 3 7" xfId="52241"/>
    <cellStyle name="Normal 8 3 3 7 2" xfId="52242"/>
    <cellStyle name="Normal 8 3 3 8" xfId="52243"/>
    <cellStyle name="Normal 8 3 3 8 2" xfId="52244"/>
    <cellStyle name="Normal 8 3 3 8 2 2" xfId="52245"/>
    <cellStyle name="Normal 8 3 3 8 3" xfId="52246"/>
    <cellStyle name="Normal 8 3 3 9" xfId="52247"/>
    <cellStyle name="Normal 8 3 3 9 2" xfId="52248"/>
    <cellStyle name="Normal 8 3 3_T-straight with PEDs adjustor" xfId="52249"/>
    <cellStyle name="Normal 8 3 4" xfId="52250"/>
    <cellStyle name="Normal 8 3 4 10" xfId="52251"/>
    <cellStyle name="Normal 8 3 4 11" xfId="52252"/>
    <cellStyle name="Normal 8 3 4 2" xfId="52253"/>
    <cellStyle name="Normal 8 3 4 2 10" xfId="52254"/>
    <cellStyle name="Normal 8 3 4 2 2" xfId="52255"/>
    <cellStyle name="Normal 8 3 4 2 2 2" xfId="52256"/>
    <cellStyle name="Normal 8 3 4 2 2 2 2" xfId="52257"/>
    <cellStyle name="Normal 8 3 4 2 2 2 2 2" xfId="52258"/>
    <cellStyle name="Normal 8 3 4 2 2 2 2 2 2" xfId="52259"/>
    <cellStyle name="Normal 8 3 4 2 2 2 2 3" xfId="52260"/>
    <cellStyle name="Normal 8 3 4 2 2 2 2 3 2" xfId="52261"/>
    <cellStyle name="Normal 8 3 4 2 2 2 2 3 2 2" xfId="52262"/>
    <cellStyle name="Normal 8 3 4 2 2 2 2 3 3" xfId="52263"/>
    <cellStyle name="Normal 8 3 4 2 2 2 2 4" xfId="52264"/>
    <cellStyle name="Normal 8 3 4 2 2 2 3" xfId="52265"/>
    <cellStyle name="Normal 8 3 4 2 2 2 3 2" xfId="52266"/>
    <cellStyle name="Normal 8 3 4 2 2 2 4" xfId="52267"/>
    <cellStyle name="Normal 8 3 4 2 2 2 4 2" xfId="52268"/>
    <cellStyle name="Normal 8 3 4 2 2 2 4 2 2" xfId="52269"/>
    <cellStyle name="Normal 8 3 4 2 2 2 4 3" xfId="52270"/>
    <cellStyle name="Normal 8 3 4 2 2 2 5" xfId="52271"/>
    <cellStyle name="Normal 8 3 4 2 2 3" xfId="52272"/>
    <cellStyle name="Normal 8 3 4 2 2 3 2" xfId="52273"/>
    <cellStyle name="Normal 8 3 4 2 2 3 2 2" xfId="52274"/>
    <cellStyle name="Normal 8 3 4 2 2 3 3" xfId="52275"/>
    <cellStyle name="Normal 8 3 4 2 2 3 3 2" xfId="52276"/>
    <cellStyle name="Normal 8 3 4 2 2 3 3 2 2" xfId="52277"/>
    <cellStyle name="Normal 8 3 4 2 2 3 3 3" xfId="52278"/>
    <cellStyle name="Normal 8 3 4 2 2 3 4" xfId="52279"/>
    <cellStyle name="Normal 8 3 4 2 2 4" xfId="52280"/>
    <cellStyle name="Normal 8 3 4 2 2 4 2" xfId="52281"/>
    <cellStyle name="Normal 8 3 4 2 2 4 2 2" xfId="52282"/>
    <cellStyle name="Normal 8 3 4 2 2 4 3" xfId="52283"/>
    <cellStyle name="Normal 8 3 4 2 2 4 3 2" xfId="52284"/>
    <cellStyle name="Normal 8 3 4 2 2 4 3 2 2" xfId="52285"/>
    <cellStyle name="Normal 8 3 4 2 2 4 3 3" xfId="52286"/>
    <cellStyle name="Normal 8 3 4 2 2 4 4" xfId="52287"/>
    <cellStyle name="Normal 8 3 4 2 2 5" xfId="52288"/>
    <cellStyle name="Normal 8 3 4 2 2 5 2" xfId="52289"/>
    <cellStyle name="Normal 8 3 4 2 2 6" xfId="52290"/>
    <cellStyle name="Normal 8 3 4 2 2 6 2" xfId="52291"/>
    <cellStyle name="Normal 8 3 4 2 2 6 2 2" xfId="52292"/>
    <cellStyle name="Normal 8 3 4 2 2 6 3" xfId="52293"/>
    <cellStyle name="Normal 8 3 4 2 2 7" xfId="52294"/>
    <cellStyle name="Normal 8 3 4 2 2 7 2" xfId="52295"/>
    <cellStyle name="Normal 8 3 4 2 2 8" xfId="52296"/>
    <cellStyle name="Normal 8 3 4 2 3" xfId="52297"/>
    <cellStyle name="Normal 8 3 4 2 3 2" xfId="52298"/>
    <cellStyle name="Normal 8 3 4 2 3 2 2" xfId="52299"/>
    <cellStyle name="Normal 8 3 4 2 3 2 2 2" xfId="52300"/>
    <cellStyle name="Normal 8 3 4 2 3 2 3" xfId="52301"/>
    <cellStyle name="Normal 8 3 4 2 3 2 3 2" xfId="52302"/>
    <cellStyle name="Normal 8 3 4 2 3 2 3 2 2" xfId="52303"/>
    <cellStyle name="Normal 8 3 4 2 3 2 3 3" xfId="52304"/>
    <cellStyle name="Normal 8 3 4 2 3 2 4" xfId="52305"/>
    <cellStyle name="Normal 8 3 4 2 3 3" xfId="52306"/>
    <cellStyle name="Normal 8 3 4 2 3 3 2" xfId="52307"/>
    <cellStyle name="Normal 8 3 4 2 3 4" xfId="52308"/>
    <cellStyle name="Normal 8 3 4 2 3 4 2" xfId="52309"/>
    <cellStyle name="Normal 8 3 4 2 3 4 2 2" xfId="52310"/>
    <cellStyle name="Normal 8 3 4 2 3 4 3" xfId="52311"/>
    <cellStyle name="Normal 8 3 4 2 3 5" xfId="52312"/>
    <cellStyle name="Normal 8 3 4 2 4" xfId="52313"/>
    <cellStyle name="Normal 8 3 4 2 4 2" xfId="52314"/>
    <cellStyle name="Normal 8 3 4 2 4 2 2" xfId="52315"/>
    <cellStyle name="Normal 8 3 4 2 4 3" xfId="52316"/>
    <cellStyle name="Normal 8 3 4 2 4 3 2" xfId="52317"/>
    <cellStyle name="Normal 8 3 4 2 4 3 2 2" xfId="52318"/>
    <cellStyle name="Normal 8 3 4 2 4 3 3" xfId="52319"/>
    <cellStyle name="Normal 8 3 4 2 4 4" xfId="52320"/>
    <cellStyle name="Normal 8 3 4 2 5" xfId="52321"/>
    <cellStyle name="Normal 8 3 4 2 5 2" xfId="52322"/>
    <cellStyle name="Normal 8 3 4 2 5 2 2" xfId="52323"/>
    <cellStyle name="Normal 8 3 4 2 5 3" xfId="52324"/>
    <cellStyle name="Normal 8 3 4 2 5 3 2" xfId="52325"/>
    <cellStyle name="Normal 8 3 4 2 5 3 2 2" xfId="52326"/>
    <cellStyle name="Normal 8 3 4 2 5 3 3" xfId="52327"/>
    <cellStyle name="Normal 8 3 4 2 5 4" xfId="52328"/>
    <cellStyle name="Normal 8 3 4 2 6" xfId="52329"/>
    <cellStyle name="Normal 8 3 4 2 6 2" xfId="52330"/>
    <cellStyle name="Normal 8 3 4 2 7" xfId="52331"/>
    <cellStyle name="Normal 8 3 4 2 7 2" xfId="52332"/>
    <cellStyle name="Normal 8 3 4 2 7 2 2" xfId="52333"/>
    <cellStyle name="Normal 8 3 4 2 7 3" xfId="52334"/>
    <cellStyle name="Normal 8 3 4 2 8" xfId="52335"/>
    <cellStyle name="Normal 8 3 4 2 8 2" xfId="52336"/>
    <cellStyle name="Normal 8 3 4 2 9" xfId="52337"/>
    <cellStyle name="Normal 8 3 4 3" xfId="52338"/>
    <cellStyle name="Normal 8 3 4 3 2" xfId="52339"/>
    <cellStyle name="Normal 8 3 4 3 2 2" xfId="52340"/>
    <cellStyle name="Normal 8 3 4 3 2 2 2" xfId="52341"/>
    <cellStyle name="Normal 8 3 4 3 2 2 2 2" xfId="52342"/>
    <cellStyle name="Normal 8 3 4 3 2 2 3" xfId="52343"/>
    <cellStyle name="Normal 8 3 4 3 2 2 3 2" xfId="52344"/>
    <cellStyle name="Normal 8 3 4 3 2 2 3 2 2" xfId="52345"/>
    <cellStyle name="Normal 8 3 4 3 2 2 3 3" xfId="52346"/>
    <cellStyle name="Normal 8 3 4 3 2 2 4" xfId="52347"/>
    <cellStyle name="Normal 8 3 4 3 2 3" xfId="52348"/>
    <cellStyle name="Normal 8 3 4 3 2 3 2" xfId="52349"/>
    <cellStyle name="Normal 8 3 4 3 2 4" xfId="52350"/>
    <cellStyle name="Normal 8 3 4 3 2 4 2" xfId="52351"/>
    <cellStyle name="Normal 8 3 4 3 2 4 2 2" xfId="52352"/>
    <cellStyle name="Normal 8 3 4 3 2 4 3" xfId="52353"/>
    <cellStyle name="Normal 8 3 4 3 2 5" xfId="52354"/>
    <cellStyle name="Normal 8 3 4 3 3" xfId="52355"/>
    <cellStyle name="Normal 8 3 4 3 3 2" xfId="52356"/>
    <cellStyle name="Normal 8 3 4 3 3 2 2" xfId="52357"/>
    <cellStyle name="Normal 8 3 4 3 3 3" xfId="52358"/>
    <cellStyle name="Normal 8 3 4 3 3 3 2" xfId="52359"/>
    <cellStyle name="Normal 8 3 4 3 3 3 2 2" xfId="52360"/>
    <cellStyle name="Normal 8 3 4 3 3 3 3" xfId="52361"/>
    <cellStyle name="Normal 8 3 4 3 3 4" xfId="52362"/>
    <cellStyle name="Normal 8 3 4 3 4" xfId="52363"/>
    <cellStyle name="Normal 8 3 4 3 4 2" xfId="52364"/>
    <cellStyle name="Normal 8 3 4 3 4 2 2" xfId="52365"/>
    <cellStyle name="Normal 8 3 4 3 4 3" xfId="52366"/>
    <cellStyle name="Normal 8 3 4 3 4 3 2" xfId="52367"/>
    <cellStyle name="Normal 8 3 4 3 4 3 2 2" xfId="52368"/>
    <cellStyle name="Normal 8 3 4 3 4 3 3" xfId="52369"/>
    <cellStyle name="Normal 8 3 4 3 4 4" xfId="52370"/>
    <cellStyle name="Normal 8 3 4 3 5" xfId="52371"/>
    <cellStyle name="Normal 8 3 4 3 5 2" xfId="52372"/>
    <cellStyle name="Normal 8 3 4 3 6" xfId="52373"/>
    <cellStyle name="Normal 8 3 4 3 6 2" xfId="52374"/>
    <cellStyle name="Normal 8 3 4 3 6 2 2" xfId="52375"/>
    <cellStyle name="Normal 8 3 4 3 6 3" xfId="52376"/>
    <cellStyle name="Normal 8 3 4 3 7" xfId="52377"/>
    <cellStyle name="Normal 8 3 4 3 7 2" xfId="52378"/>
    <cellStyle name="Normal 8 3 4 3 8" xfId="52379"/>
    <cellStyle name="Normal 8 3 4 4" xfId="52380"/>
    <cellStyle name="Normal 8 3 4 4 2" xfId="52381"/>
    <cellStyle name="Normal 8 3 4 4 2 2" xfId="52382"/>
    <cellStyle name="Normal 8 3 4 4 2 2 2" xfId="52383"/>
    <cellStyle name="Normal 8 3 4 4 2 3" xfId="52384"/>
    <cellStyle name="Normal 8 3 4 4 2 3 2" xfId="52385"/>
    <cellStyle name="Normal 8 3 4 4 2 3 2 2" xfId="52386"/>
    <cellStyle name="Normal 8 3 4 4 2 3 3" xfId="52387"/>
    <cellStyle name="Normal 8 3 4 4 2 4" xfId="52388"/>
    <cellStyle name="Normal 8 3 4 4 3" xfId="52389"/>
    <cellStyle name="Normal 8 3 4 4 3 2" xfId="52390"/>
    <cellStyle name="Normal 8 3 4 4 4" xfId="52391"/>
    <cellStyle name="Normal 8 3 4 4 4 2" xfId="52392"/>
    <cellStyle name="Normal 8 3 4 4 4 2 2" xfId="52393"/>
    <cellStyle name="Normal 8 3 4 4 4 3" xfId="52394"/>
    <cellStyle name="Normal 8 3 4 4 5" xfId="52395"/>
    <cellStyle name="Normal 8 3 4 5" xfId="52396"/>
    <cellStyle name="Normal 8 3 4 5 2" xfId="52397"/>
    <cellStyle name="Normal 8 3 4 5 2 2" xfId="52398"/>
    <cellStyle name="Normal 8 3 4 5 3" xfId="52399"/>
    <cellStyle name="Normal 8 3 4 5 3 2" xfId="52400"/>
    <cellStyle name="Normal 8 3 4 5 3 2 2" xfId="52401"/>
    <cellStyle name="Normal 8 3 4 5 3 3" xfId="52402"/>
    <cellStyle name="Normal 8 3 4 5 4" xfId="52403"/>
    <cellStyle name="Normal 8 3 4 6" xfId="52404"/>
    <cellStyle name="Normal 8 3 4 6 2" xfId="52405"/>
    <cellStyle name="Normal 8 3 4 6 2 2" xfId="52406"/>
    <cellStyle name="Normal 8 3 4 6 3" xfId="52407"/>
    <cellStyle name="Normal 8 3 4 6 3 2" xfId="52408"/>
    <cellStyle name="Normal 8 3 4 6 3 2 2" xfId="52409"/>
    <cellStyle name="Normal 8 3 4 6 3 3" xfId="52410"/>
    <cellStyle name="Normal 8 3 4 6 4" xfId="52411"/>
    <cellStyle name="Normal 8 3 4 7" xfId="52412"/>
    <cellStyle name="Normal 8 3 4 7 2" xfId="52413"/>
    <cellStyle name="Normal 8 3 4 8" xfId="52414"/>
    <cellStyle name="Normal 8 3 4 8 2" xfId="52415"/>
    <cellStyle name="Normal 8 3 4 8 2 2" xfId="52416"/>
    <cellStyle name="Normal 8 3 4 8 3" xfId="52417"/>
    <cellStyle name="Normal 8 3 4 9" xfId="52418"/>
    <cellStyle name="Normal 8 3 4 9 2" xfId="52419"/>
    <cellStyle name="Normal 8 3 5" xfId="52420"/>
    <cellStyle name="Normal 8 3 5 10" xfId="52421"/>
    <cellStyle name="Normal 8 3 5 2" xfId="52422"/>
    <cellStyle name="Normal 8 3 5 2 2" xfId="52423"/>
    <cellStyle name="Normal 8 3 5 2 2 2" xfId="52424"/>
    <cellStyle name="Normal 8 3 5 2 2 2 2" xfId="52425"/>
    <cellStyle name="Normal 8 3 5 2 2 2 2 2" xfId="52426"/>
    <cellStyle name="Normal 8 3 5 2 2 2 3" xfId="52427"/>
    <cellStyle name="Normal 8 3 5 2 2 2 3 2" xfId="52428"/>
    <cellStyle name="Normal 8 3 5 2 2 2 3 2 2" xfId="52429"/>
    <cellStyle name="Normal 8 3 5 2 2 2 3 3" xfId="52430"/>
    <cellStyle name="Normal 8 3 5 2 2 2 4" xfId="52431"/>
    <cellStyle name="Normal 8 3 5 2 2 3" xfId="52432"/>
    <cellStyle name="Normal 8 3 5 2 2 3 2" xfId="52433"/>
    <cellStyle name="Normal 8 3 5 2 2 4" xfId="52434"/>
    <cellStyle name="Normal 8 3 5 2 2 4 2" xfId="52435"/>
    <cellStyle name="Normal 8 3 5 2 2 4 2 2" xfId="52436"/>
    <cellStyle name="Normal 8 3 5 2 2 4 3" xfId="52437"/>
    <cellStyle name="Normal 8 3 5 2 2 5" xfId="52438"/>
    <cellStyle name="Normal 8 3 5 2 3" xfId="52439"/>
    <cellStyle name="Normal 8 3 5 2 3 2" xfId="52440"/>
    <cellStyle name="Normal 8 3 5 2 3 2 2" xfId="52441"/>
    <cellStyle name="Normal 8 3 5 2 3 3" xfId="52442"/>
    <cellStyle name="Normal 8 3 5 2 3 3 2" xfId="52443"/>
    <cellStyle name="Normal 8 3 5 2 3 3 2 2" xfId="52444"/>
    <cellStyle name="Normal 8 3 5 2 3 3 3" xfId="52445"/>
    <cellStyle name="Normal 8 3 5 2 3 4" xfId="52446"/>
    <cellStyle name="Normal 8 3 5 2 4" xfId="52447"/>
    <cellStyle name="Normal 8 3 5 2 4 2" xfId="52448"/>
    <cellStyle name="Normal 8 3 5 2 4 2 2" xfId="52449"/>
    <cellStyle name="Normal 8 3 5 2 4 3" xfId="52450"/>
    <cellStyle name="Normal 8 3 5 2 4 3 2" xfId="52451"/>
    <cellStyle name="Normal 8 3 5 2 4 3 2 2" xfId="52452"/>
    <cellStyle name="Normal 8 3 5 2 4 3 3" xfId="52453"/>
    <cellStyle name="Normal 8 3 5 2 4 4" xfId="52454"/>
    <cellStyle name="Normal 8 3 5 2 5" xfId="52455"/>
    <cellStyle name="Normal 8 3 5 2 5 2" xfId="52456"/>
    <cellStyle name="Normal 8 3 5 2 6" xfId="52457"/>
    <cellStyle name="Normal 8 3 5 2 6 2" xfId="52458"/>
    <cellStyle name="Normal 8 3 5 2 6 2 2" xfId="52459"/>
    <cellStyle name="Normal 8 3 5 2 6 3" xfId="52460"/>
    <cellStyle name="Normal 8 3 5 2 7" xfId="52461"/>
    <cellStyle name="Normal 8 3 5 2 7 2" xfId="52462"/>
    <cellStyle name="Normal 8 3 5 2 8" xfId="52463"/>
    <cellStyle name="Normal 8 3 5 2 9" xfId="52464"/>
    <cellStyle name="Normal 8 3 5 3" xfId="52465"/>
    <cellStyle name="Normal 8 3 5 3 2" xfId="52466"/>
    <cellStyle name="Normal 8 3 5 3 2 2" xfId="52467"/>
    <cellStyle name="Normal 8 3 5 3 2 2 2" xfId="52468"/>
    <cellStyle name="Normal 8 3 5 3 2 3" xfId="52469"/>
    <cellStyle name="Normal 8 3 5 3 2 3 2" xfId="52470"/>
    <cellStyle name="Normal 8 3 5 3 2 3 2 2" xfId="52471"/>
    <cellStyle name="Normal 8 3 5 3 2 3 3" xfId="52472"/>
    <cellStyle name="Normal 8 3 5 3 2 4" xfId="52473"/>
    <cellStyle name="Normal 8 3 5 3 3" xfId="52474"/>
    <cellStyle name="Normal 8 3 5 3 3 2" xfId="52475"/>
    <cellStyle name="Normal 8 3 5 3 4" xfId="52476"/>
    <cellStyle name="Normal 8 3 5 3 4 2" xfId="52477"/>
    <cellStyle name="Normal 8 3 5 3 4 2 2" xfId="52478"/>
    <cellStyle name="Normal 8 3 5 3 4 3" xfId="52479"/>
    <cellStyle name="Normal 8 3 5 3 5" xfId="52480"/>
    <cellStyle name="Normal 8 3 5 4" xfId="52481"/>
    <cellStyle name="Normal 8 3 5 4 2" xfId="52482"/>
    <cellStyle name="Normal 8 3 5 4 2 2" xfId="52483"/>
    <cellStyle name="Normal 8 3 5 4 3" xfId="52484"/>
    <cellStyle name="Normal 8 3 5 4 3 2" xfId="52485"/>
    <cellStyle name="Normal 8 3 5 4 3 2 2" xfId="52486"/>
    <cellStyle name="Normal 8 3 5 4 3 3" xfId="52487"/>
    <cellStyle name="Normal 8 3 5 4 4" xfId="52488"/>
    <cellStyle name="Normal 8 3 5 5" xfId="52489"/>
    <cellStyle name="Normal 8 3 5 5 2" xfId="52490"/>
    <cellStyle name="Normal 8 3 5 5 2 2" xfId="52491"/>
    <cellStyle name="Normal 8 3 5 5 3" xfId="52492"/>
    <cellStyle name="Normal 8 3 5 5 3 2" xfId="52493"/>
    <cellStyle name="Normal 8 3 5 5 3 2 2" xfId="52494"/>
    <cellStyle name="Normal 8 3 5 5 3 3" xfId="52495"/>
    <cellStyle name="Normal 8 3 5 5 4" xfId="52496"/>
    <cellStyle name="Normal 8 3 5 6" xfId="52497"/>
    <cellStyle name="Normal 8 3 5 6 2" xfId="52498"/>
    <cellStyle name="Normal 8 3 5 7" xfId="52499"/>
    <cellStyle name="Normal 8 3 5 7 2" xfId="52500"/>
    <cellStyle name="Normal 8 3 5 7 2 2" xfId="52501"/>
    <cellStyle name="Normal 8 3 5 7 3" xfId="52502"/>
    <cellStyle name="Normal 8 3 5 8" xfId="52503"/>
    <cellStyle name="Normal 8 3 5 8 2" xfId="52504"/>
    <cellStyle name="Normal 8 3 5 9" xfId="52505"/>
    <cellStyle name="Normal 8 3 6" xfId="52506"/>
    <cellStyle name="Normal 8 3 6 2" xfId="52507"/>
    <cellStyle name="Normal 8 3 6 2 2" xfId="52508"/>
    <cellStyle name="Normal 8 3 6 2 2 2" xfId="52509"/>
    <cellStyle name="Normal 8 3 6 2 2 2 2" xfId="52510"/>
    <cellStyle name="Normal 8 3 6 2 2 3" xfId="52511"/>
    <cellStyle name="Normal 8 3 6 2 2 3 2" xfId="52512"/>
    <cellStyle name="Normal 8 3 6 2 2 3 2 2" xfId="52513"/>
    <cellStyle name="Normal 8 3 6 2 2 3 3" xfId="52514"/>
    <cellStyle name="Normal 8 3 6 2 2 4" xfId="52515"/>
    <cellStyle name="Normal 8 3 6 2 3" xfId="52516"/>
    <cellStyle name="Normal 8 3 6 2 3 2" xfId="52517"/>
    <cellStyle name="Normal 8 3 6 2 4" xfId="52518"/>
    <cellStyle name="Normal 8 3 6 2 4 2" xfId="52519"/>
    <cellStyle name="Normal 8 3 6 2 4 2 2" xfId="52520"/>
    <cellStyle name="Normal 8 3 6 2 4 3" xfId="52521"/>
    <cellStyle name="Normal 8 3 6 2 5" xfId="52522"/>
    <cellStyle name="Normal 8 3 6 3" xfId="52523"/>
    <cellStyle name="Normal 8 3 6 3 2" xfId="52524"/>
    <cellStyle name="Normal 8 3 6 3 2 2" xfId="52525"/>
    <cellStyle name="Normal 8 3 6 3 3" xfId="52526"/>
    <cellStyle name="Normal 8 3 6 3 3 2" xfId="52527"/>
    <cellStyle name="Normal 8 3 6 3 3 2 2" xfId="52528"/>
    <cellStyle name="Normal 8 3 6 3 3 3" xfId="52529"/>
    <cellStyle name="Normal 8 3 6 3 4" xfId="52530"/>
    <cellStyle name="Normal 8 3 6 4" xfId="52531"/>
    <cellStyle name="Normal 8 3 6 4 2" xfId="52532"/>
    <cellStyle name="Normal 8 3 6 4 2 2" xfId="52533"/>
    <cellStyle name="Normal 8 3 6 4 3" xfId="52534"/>
    <cellStyle name="Normal 8 3 6 4 3 2" xfId="52535"/>
    <cellStyle name="Normal 8 3 6 4 3 2 2" xfId="52536"/>
    <cellStyle name="Normal 8 3 6 4 3 3" xfId="52537"/>
    <cellStyle name="Normal 8 3 6 4 4" xfId="52538"/>
    <cellStyle name="Normal 8 3 6 5" xfId="52539"/>
    <cellStyle name="Normal 8 3 6 5 2" xfId="52540"/>
    <cellStyle name="Normal 8 3 6 6" xfId="52541"/>
    <cellStyle name="Normal 8 3 6 6 2" xfId="52542"/>
    <cellStyle name="Normal 8 3 6 6 2 2" xfId="52543"/>
    <cellStyle name="Normal 8 3 6 6 3" xfId="52544"/>
    <cellStyle name="Normal 8 3 6 7" xfId="52545"/>
    <cellStyle name="Normal 8 3 6 7 2" xfId="52546"/>
    <cellStyle name="Normal 8 3 6 8" xfId="52547"/>
    <cellStyle name="Normal 8 3 6 9" xfId="52548"/>
    <cellStyle name="Normal 8 3 7" xfId="52549"/>
    <cellStyle name="Normal 8 3 7 2" xfId="52550"/>
    <cellStyle name="Normal 8 3 7 2 2" xfId="52551"/>
    <cellStyle name="Normal 8 3 7 2 2 2" xfId="52552"/>
    <cellStyle name="Normal 8 3 7 2 2 2 2" xfId="52553"/>
    <cellStyle name="Normal 8 3 7 2 2 3" xfId="52554"/>
    <cellStyle name="Normal 8 3 7 2 2 3 2" xfId="52555"/>
    <cellStyle name="Normal 8 3 7 2 2 3 2 2" xfId="52556"/>
    <cellStyle name="Normal 8 3 7 2 2 3 3" xfId="52557"/>
    <cellStyle name="Normal 8 3 7 2 2 4" xfId="52558"/>
    <cellStyle name="Normal 8 3 7 2 3" xfId="52559"/>
    <cellStyle name="Normal 8 3 7 2 3 2" xfId="52560"/>
    <cellStyle name="Normal 8 3 7 2 4" xfId="52561"/>
    <cellStyle name="Normal 8 3 7 2 4 2" xfId="52562"/>
    <cellStyle name="Normal 8 3 7 2 4 2 2" xfId="52563"/>
    <cellStyle name="Normal 8 3 7 2 4 3" xfId="52564"/>
    <cellStyle name="Normal 8 3 7 2 5" xfId="52565"/>
    <cellStyle name="Normal 8 3 7 3" xfId="52566"/>
    <cellStyle name="Normal 8 3 7 3 2" xfId="52567"/>
    <cellStyle name="Normal 8 3 7 3 2 2" xfId="52568"/>
    <cellStyle name="Normal 8 3 7 3 3" xfId="52569"/>
    <cellStyle name="Normal 8 3 7 3 3 2" xfId="52570"/>
    <cellStyle name="Normal 8 3 7 3 3 2 2" xfId="52571"/>
    <cellStyle name="Normal 8 3 7 3 3 3" xfId="52572"/>
    <cellStyle name="Normal 8 3 7 3 4" xfId="52573"/>
    <cellStyle name="Normal 8 3 7 4" xfId="52574"/>
    <cellStyle name="Normal 8 3 7 4 2" xfId="52575"/>
    <cellStyle name="Normal 8 3 7 5" xfId="52576"/>
    <cellStyle name="Normal 8 3 7 5 2" xfId="52577"/>
    <cellStyle name="Normal 8 3 7 5 2 2" xfId="52578"/>
    <cellStyle name="Normal 8 3 7 5 3" xfId="52579"/>
    <cellStyle name="Normal 8 3 7 6" xfId="52580"/>
    <cellStyle name="Normal 8 3 8" xfId="52581"/>
    <cellStyle name="Normal 8 3 8 2" xfId="52582"/>
    <cellStyle name="Normal 8 3 8 2 2" xfId="52583"/>
    <cellStyle name="Normal 8 3 8 2 2 2" xfId="52584"/>
    <cellStyle name="Normal 8 3 8 2 2 2 2" xfId="52585"/>
    <cellStyle name="Normal 8 3 8 2 2 3" xfId="52586"/>
    <cellStyle name="Normal 8 3 8 2 2 3 2" xfId="52587"/>
    <cellStyle name="Normal 8 3 8 2 2 3 2 2" xfId="52588"/>
    <cellStyle name="Normal 8 3 8 2 2 3 3" xfId="52589"/>
    <cellStyle name="Normal 8 3 8 2 2 4" xfId="52590"/>
    <cellStyle name="Normal 8 3 8 2 3" xfId="52591"/>
    <cellStyle name="Normal 8 3 8 2 3 2" xfId="52592"/>
    <cellStyle name="Normal 8 3 8 2 4" xfId="52593"/>
    <cellStyle name="Normal 8 3 8 2 4 2" xfId="52594"/>
    <cellStyle name="Normal 8 3 8 2 4 2 2" xfId="52595"/>
    <cellStyle name="Normal 8 3 8 2 4 3" xfId="52596"/>
    <cellStyle name="Normal 8 3 8 2 5" xfId="52597"/>
    <cellStyle name="Normal 8 3 8 3" xfId="52598"/>
    <cellStyle name="Normal 8 3 8 3 2" xfId="52599"/>
    <cellStyle name="Normal 8 3 8 3 2 2" xfId="52600"/>
    <cellStyle name="Normal 8 3 8 3 3" xfId="52601"/>
    <cellStyle name="Normal 8 3 8 3 3 2" xfId="52602"/>
    <cellStyle name="Normal 8 3 8 3 3 2 2" xfId="52603"/>
    <cellStyle name="Normal 8 3 8 3 3 3" xfId="52604"/>
    <cellStyle name="Normal 8 3 8 3 4" xfId="52605"/>
    <cellStyle name="Normal 8 3 8 4" xfId="52606"/>
    <cellStyle name="Normal 8 3 8 4 2" xfId="52607"/>
    <cellStyle name="Normal 8 3 8 5" xfId="52608"/>
    <cellStyle name="Normal 8 3 8 5 2" xfId="52609"/>
    <cellStyle name="Normal 8 3 8 5 2 2" xfId="52610"/>
    <cellStyle name="Normal 8 3 8 5 3" xfId="52611"/>
    <cellStyle name="Normal 8 3 8 6" xfId="52612"/>
    <cellStyle name="Normal 8 3 9" xfId="52613"/>
    <cellStyle name="Normal 8 3 9 2" xfId="52614"/>
    <cellStyle name="Normal 8 3 9 2 2" xfId="52615"/>
    <cellStyle name="Normal 8 3 9 2 2 2" xfId="52616"/>
    <cellStyle name="Normal 8 3 9 2 3" xfId="52617"/>
    <cellStyle name="Normal 8 3 9 2 3 2" xfId="52618"/>
    <cellStyle name="Normal 8 3 9 2 3 2 2" xfId="52619"/>
    <cellStyle name="Normal 8 3 9 2 3 3" xfId="52620"/>
    <cellStyle name="Normal 8 3 9 2 4" xfId="52621"/>
    <cellStyle name="Normal 8 3 9 3" xfId="52622"/>
    <cellStyle name="Normal 8 3 9 3 2" xfId="52623"/>
    <cellStyle name="Normal 8 3 9 4" xfId="52624"/>
    <cellStyle name="Normal 8 3 9 4 2" xfId="52625"/>
    <cellStyle name="Normal 8 3 9 4 2 2" xfId="52626"/>
    <cellStyle name="Normal 8 3 9 4 3" xfId="52627"/>
    <cellStyle name="Normal 8 3 9 5" xfId="52628"/>
    <cellStyle name="Normal 8 3_T-straight with PEDs adjustor" xfId="52629"/>
    <cellStyle name="Normal 8 4" xfId="52630"/>
    <cellStyle name="Normal 8 4 10" xfId="52631"/>
    <cellStyle name="Normal 8 4 11" xfId="52632"/>
    <cellStyle name="Normal 8 4 2" xfId="52633"/>
    <cellStyle name="Normal 8 4 2 10" xfId="52634"/>
    <cellStyle name="Normal 8 4 2 2" xfId="52635"/>
    <cellStyle name="Normal 8 4 2 2 2" xfId="52636"/>
    <cellStyle name="Normal 8 4 2 2 2 2" xfId="52637"/>
    <cellStyle name="Normal 8 4 2 2 2 2 2" xfId="52638"/>
    <cellStyle name="Normal 8 4 2 2 2 2 2 2" xfId="52639"/>
    <cellStyle name="Normal 8 4 2 2 2 2 3" xfId="52640"/>
    <cellStyle name="Normal 8 4 2 2 2 2 3 2" xfId="52641"/>
    <cellStyle name="Normal 8 4 2 2 2 2 3 2 2" xfId="52642"/>
    <cellStyle name="Normal 8 4 2 2 2 2 3 3" xfId="52643"/>
    <cellStyle name="Normal 8 4 2 2 2 2 4" xfId="52644"/>
    <cellStyle name="Normal 8 4 2 2 2 2 5" xfId="52645"/>
    <cellStyle name="Normal 8 4 2 2 2 3" xfId="52646"/>
    <cellStyle name="Normal 8 4 2 2 2 3 2" xfId="52647"/>
    <cellStyle name="Normal 8 4 2 2 2 4" xfId="52648"/>
    <cellStyle name="Normal 8 4 2 2 2 4 2" xfId="52649"/>
    <cellStyle name="Normal 8 4 2 2 2 4 2 2" xfId="52650"/>
    <cellStyle name="Normal 8 4 2 2 2 4 3" xfId="52651"/>
    <cellStyle name="Normal 8 4 2 2 2 5" xfId="52652"/>
    <cellStyle name="Normal 8 4 2 2 2 6" xfId="52653"/>
    <cellStyle name="Normal 8 4 2 2 3" xfId="52654"/>
    <cellStyle name="Normal 8 4 2 2 3 2" xfId="52655"/>
    <cellStyle name="Normal 8 4 2 2 3 2 2" xfId="52656"/>
    <cellStyle name="Normal 8 4 2 2 3 2 3" xfId="52657"/>
    <cellStyle name="Normal 8 4 2 2 3 2 4" xfId="52658"/>
    <cellStyle name="Normal 8 4 2 2 3 3" xfId="52659"/>
    <cellStyle name="Normal 8 4 2 2 3 3 2" xfId="52660"/>
    <cellStyle name="Normal 8 4 2 2 3 3 2 2" xfId="52661"/>
    <cellStyle name="Normal 8 4 2 2 3 3 3" xfId="52662"/>
    <cellStyle name="Normal 8 4 2 2 3 4" xfId="52663"/>
    <cellStyle name="Normal 8 4 2 2 3 5" xfId="52664"/>
    <cellStyle name="Normal 8 4 2 2 4" xfId="52665"/>
    <cellStyle name="Normal 8 4 2 2 4 2" xfId="52666"/>
    <cellStyle name="Normal 8 4 2 2 4 2 2" xfId="52667"/>
    <cellStyle name="Normal 8 4 2 2 4 3" xfId="52668"/>
    <cellStyle name="Normal 8 4 2 2 4 3 2" xfId="52669"/>
    <cellStyle name="Normal 8 4 2 2 4 3 2 2" xfId="52670"/>
    <cellStyle name="Normal 8 4 2 2 4 3 3" xfId="52671"/>
    <cellStyle name="Normal 8 4 2 2 4 4" xfId="52672"/>
    <cellStyle name="Normal 8 4 2 2 4 5" xfId="52673"/>
    <cellStyle name="Normal 8 4 2 2 5" xfId="52674"/>
    <cellStyle name="Normal 8 4 2 2 5 2" xfId="52675"/>
    <cellStyle name="Normal 8 4 2 2 6" xfId="52676"/>
    <cellStyle name="Normal 8 4 2 2 6 2" xfId="52677"/>
    <cellStyle name="Normal 8 4 2 2 6 2 2" xfId="52678"/>
    <cellStyle name="Normal 8 4 2 2 6 3" xfId="52679"/>
    <cellStyle name="Normal 8 4 2 2 7" xfId="52680"/>
    <cellStyle name="Normal 8 4 2 2 7 2" xfId="52681"/>
    <cellStyle name="Normal 8 4 2 2 8" xfId="52682"/>
    <cellStyle name="Normal 8 4 2 2 9" xfId="52683"/>
    <cellStyle name="Normal 8 4 2 2_T-straight with PEDs adjustor" xfId="52684"/>
    <cellStyle name="Normal 8 4 2 3" xfId="52685"/>
    <cellStyle name="Normal 8 4 2 3 2" xfId="52686"/>
    <cellStyle name="Normal 8 4 2 3 2 2" xfId="52687"/>
    <cellStyle name="Normal 8 4 2 3 2 2 2" xfId="52688"/>
    <cellStyle name="Normal 8 4 2 3 2 3" xfId="52689"/>
    <cellStyle name="Normal 8 4 2 3 2 3 2" xfId="52690"/>
    <cellStyle name="Normal 8 4 2 3 2 3 2 2" xfId="52691"/>
    <cellStyle name="Normal 8 4 2 3 2 3 3" xfId="52692"/>
    <cellStyle name="Normal 8 4 2 3 2 4" xfId="52693"/>
    <cellStyle name="Normal 8 4 2 3 2 5" xfId="52694"/>
    <cellStyle name="Normal 8 4 2 3 3" xfId="52695"/>
    <cellStyle name="Normal 8 4 2 3 3 2" xfId="52696"/>
    <cellStyle name="Normal 8 4 2 3 4" xfId="52697"/>
    <cellStyle name="Normal 8 4 2 3 4 2" xfId="52698"/>
    <cellStyle name="Normal 8 4 2 3 4 2 2" xfId="52699"/>
    <cellStyle name="Normal 8 4 2 3 4 3" xfId="52700"/>
    <cellStyle name="Normal 8 4 2 3 5" xfId="52701"/>
    <cellStyle name="Normal 8 4 2 3 6" xfId="52702"/>
    <cellStyle name="Normal 8 4 2 4" xfId="52703"/>
    <cellStyle name="Normal 8 4 2 4 2" xfId="52704"/>
    <cellStyle name="Normal 8 4 2 4 2 2" xfId="52705"/>
    <cellStyle name="Normal 8 4 2 4 2 3" xfId="52706"/>
    <cellStyle name="Normal 8 4 2 4 2 4" xfId="52707"/>
    <cellStyle name="Normal 8 4 2 4 3" xfId="52708"/>
    <cellStyle name="Normal 8 4 2 4 3 2" xfId="52709"/>
    <cellStyle name="Normal 8 4 2 4 3 2 2" xfId="52710"/>
    <cellStyle name="Normal 8 4 2 4 3 3" xfId="52711"/>
    <cellStyle name="Normal 8 4 2 4 4" xfId="52712"/>
    <cellStyle name="Normal 8 4 2 4 5" xfId="52713"/>
    <cellStyle name="Normal 8 4 2 5" xfId="52714"/>
    <cellStyle name="Normal 8 4 2 5 2" xfId="52715"/>
    <cellStyle name="Normal 8 4 2 5 2 2" xfId="52716"/>
    <cellStyle name="Normal 8 4 2 5 3" xfId="52717"/>
    <cellStyle name="Normal 8 4 2 5 3 2" xfId="52718"/>
    <cellStyle name="Normal 8 4 2 5 3 2 2" xfId="52719"/>
    <cellStyle name="Normal 8 4 2 5 3 3" xfId="52720"/>
    <cellStyle name="Normal 8 4 2 5 4" xfId="52721"/>
    <cellStyle name="Normal 8 4 2 5 5" xfId="52722"/>
    <cellStyle name="Normal 8 4 2 6" xfId="52723"/>
    <cellStyle name="Normal 8 4 2 6 2" xfId="52724"/>
    <cellStyle name="Normal 8 4 2 7" xfId="52725"/>
    <cellStyle name="Normal 8 4 2 7 2" xfId="52726"/>
    <cellStyle name="Normal 8 4 2 7 2 2" xfId="52727"/>
    <cellStyle name="Normal 8 4 2 7 3" xfId="52728"/>
    <cellStyle name="Normal 8 4 2 8" xfId="52729"/>
    <cellStyle name="Normal 8 4 2 8 2" xfId="52730"/>
    <cellStyle name="Normal 8 4 2 9" xfId="52731"/>
    <cellStyle name="Normal 8 4 2_T-straight with PEDs adjustor" xfId="52732"/>
    <cellStyle name="Normal 8 4 3" xfId="52733"/>
    <cellStyle name="Normal 8 4 3 2" xfId="52734"/>
    <cellStyle name="Normal 8 4 3 2 2" xfId="52735"/>
    <cellStyle name="Normal 8 4 3 2 2 2" xfId="52736"/>
    <cellStyle name="Normal 8 4 3 2 2 2 2" xfId="52737"/>
    <cellStyle name="Normal 8 4 3 2 2 3" xfId="52738"/>
    <cellStyle name="Normal 8 4 3 2 2 3 2" xfId="52739"/>
    <cellStyle name="Normal 8 4 3 2 2 3 2 2" xfId="52740"/>
    <cellStyle name="Normal 8 4 3 2 2 3 3" xfId="52741"/>
    <cellStyle name="Normal 8 4 3 2 2 4" xfId="52742"/>
    <cellStyle name="Normal 8 4 3 2 2 5" xfId="52743"/>
    <cellStyle name="Normal 8 4 3 2 3" xfId="52744"/>
    <cellStyle name="Normal 8 4 3 2 3 2" xfId="52745"/>
    <cellStyle name="Normal 8 4 3 2 4" xfId="52746"/>
    <cellStyle name="Normal 8 4 3 2 4 2" xfId="52747"/>
    <cellStyle name="Normal 8 4 3 2 4 2 2" xfId="52748"/>
    <cellStyle name="Normal 8 4 3 2 4 3" xfId="52749"/>
    <cellStyle name="Normal 8 4 3 2 5" xfId="52750"/>
    <cellStyle name="Normal 8 4 3 2 6" xfId="52751"/>
    <cellStyle name="Normal 8 4 3 3" xfId="52752"/>
    <cellStyle name="Normal 8 4 3 3 2" xfId="52753"/>
    <cellStyle name="Normal 8 4 3 3 2 2" xfId="52754"/>
    <cellStyle name="Normal 8 4 3 3 2 3" xfId="52755"/>
    <cellStyle name="Normal 8 4 3 3 2 4" xfId="52756"/>
    <cellStyle name="Normal 8 4 3 3 3" xfId="52757"/>
    <cellStyle name="Normal 8 4 3 3 3 2" xfId="52758"/>
    <cellStyle name="Normal 8 4 3 3 3 2 2" xfId="52759"/>
    <cellStyle name="Normal 8 4 3 3 3 3" xfId="52760"/>
    <cellStyle name="Normal 8 4 3 3 4" xfId="52761"/>
    <cellStyle name="Normal 8 4 3 3 5" xfId="52762"/>
    <cellStyle name="Normal 8 4 3 4" xfId="52763"/>
    <cellStyle name="Normal 8 4 3 4 2" xfId="52764"/>
    <cellStyle name="Normal 8 4 3 4 2 2" xfId="52765"/>
    <cellStyle name="Normal 8 4 3 4 3" xfId="52766"/>
    <cellStyle name="Normal 8 4 3 4 3 2" xfId="52767"/>
    <cellStyle name="Normal 8 4 3 4 3 2 2" xfId="52768"/>
    <cellStyle name="Normal 8 4 3 4 3 3" xfId="52769"/>
    <cellStyle name="Normal 8 4 3 4 4" xfId="52770"/>
    <cellStyle name="Normal 8 4 3 4 5" xfId="52771"/>
    <cellStyle name="Normal 8 4 3 5" xfId="52772"/>
    <cellStyle name="Normal 8 4 3 5 2" xfId="52773"/>
    <cellStyle name="Normal 8 4 3 6" xfId="52774"/>
    <cellStyle name="Normal 8 4 3 6 2" xfId="52775"/>
    <cellStyle name="Normal 8 4 3 6 2 2" xfId="52776"/>
    <cellStyle name="Normal 8 4 3 6 3" xfId="52777"/>
    <cellStyle name="Normal 8 4 3 7" xfId="52778"/>
    <cellStyle name="Normal 8 4 3 7 2" xfId="52779"/>
    <cellStyle name="Normal 8 4 3 8" xfId="52780"/>
    <cellStyle name="Normal 8 4 3 9" xfId="52781"/>
    <cellStyle name="Normal 8 4 3_T-straight with PEDs adjustor" xfId="52782"/>
    <cellStyle name="Normal 8 4 4" xfId="52783"/>
    <cellStyle name="Normal 8 4 4 2" xfId="52784"/>
    <cellStyle name="Normal 8 4 4 2 2" xfId="52785"/>
    <cellStyle name="Normal 8 4 4 2 2 2" xfId="52786"/>
    <cellStyle name="Normal 8 4 4 2 3" xfId="52787"/>
    <cellStyle name="Normal 8 4 4 2 3 2" xfId="52788"/>
    <cellStyle name="Normal 8 4 4 2 3 2 2" xfId="52789"/>
    <cellStyle name="Normal 8 4 4 2 3 3" xfId="52790"/>
    <cellStyle name="Normal 8 4 4 2 4" xfId="52791"/>
    <cellStyle name="Normal 8 4 4 2 5" xfId="52792"/>
    <cellStyle name="Normal 8 4 4 3" xfId="52793"/>
    <cellStyle name="Normal 8 4 4 3 2" xfId="52794"/>
    <cellStyle name="Normal 8 4 4 4" xfId="52795"/>
    <cellStyle name="Normal 8 4 4 4 2" xfId="52796"/>
    <cellStyle name="Normal 8 4 4 4 2 2" xfId="52797"/>
    <cellStyle name="Normal 8 4 4 4 3" xfId="52798"/>
    <cellStyle name="Normal 8 4 4 5" xfId="52799"/>
    <cellStyle name="Normal 8 4 4 6" xfId="52800"/>
    <cellStyle name="Normal 8 4 5" xfId="52801"/>
    <cellStyle name="Normal 8 4 5 2" xfId="52802"/>
    <cellStyle name="Normal 8 4 5 2 2" xfId="52803"/>
    <cellStyle name="Normal 8 4 5 2 3" xfId="52804"/>
    <cellStyle name="Normal 8 4 5 2 4" xfId="52805"/>
    <cellStyle name="Normal 8 4 5 3" xfId="52806"/>
    <cellStyle name="Normal 8 4 5 3 2" xfId="52807"/>
    <cellStyle name="Normal 8 4 5 3 2 2" xfId="52808"/>
    <cellStyle name="Normal 8 4 5 3 3" xfId="52809"/>
    <cellStyle name="Normal 8 4 5 4" xfId="52810"/>
    <cellStyle name="Normal 8 4 5 5" xfId="52811"/>
    <cellStyle name="Normal 8 4 6" xfId="52812"/>
    <cellStyle name="Normal 8 4 6 2" xfId="52813"/>
    <cellStyle name="Normal 8 4 6 2 2" xfId="52814"/>
    <cellStyle name="Normal 8 4 6 3" xfId="52815"/>
    <cellStyle name="Normal 8 4 6 3 2" xfId="52816"/>
    <cellStyle name="Normal 8 4 6 3 2 2" xfId="52817"/>
    <cellStyle name="Normal 8 4 6 3 3" xfId="52818"/>
    <cellStyle name="Normal 8 4 6 4" xfId="52819"/>
    <cellStyle name="Normal 8 4 6 5" xfId="52820"/>
    <cellStyle name="Normal 8 4 7" xfId="52821"/>
    <cellStyle name="Normal 8 4 7 2" xfId="52822"/>
    <cellStyle name="Normal 8 4 8" xfId="52823"/>
    <cellStyle name="Normal 8 4 8 2" xfId="52824"/>
    <cellStyle name="Normal 8 4 8 2 2" xfId="52825"/>
    <cellStyle name="Normal 8 4 8 3" xfId="52826"/>
    <cellStyle name="Normal 8 4 9" xfId="52827"/>
    <cellStyle name="Normal 8 4 9 2" xfId="52828"/>
    <cellStyle name="Normal 8 4_T-straight with PEDs adjustor" xfId="52829"/>
    <cellStyle name="Normal 8 5" xfId="52830"/>
    <cellStyle name="Normal 8 5 10" xfId="52831"/>
    <cellStyle name="Normal 8 5 11" xfId="52832"/>
    <cellStyle name="Normal 8 5 2" xfId="52833"/>
    <cellStyle name="Normal 8 5 2 10" xfId="52834"/>
    <cellStyle name="Normal 8 5 2 2" xfId="52835"/>
    <cellStyle name="Normal 8 5 2 2 2" xfId="52836"/>
    <cellStyle name="Normal 8 5 2 2 2 2" xfId="52837"/>
    <cellStyle name="Normal 8 5 2 2 2 2 2" xfId="52838"/>
    <cellStyle name="Normal 8 5 2 2 2 2 2 2" xfId="52839"/>
    <cellStyle name="Normal 8 5 2 2 2 2 3" xfId="52840"/>
    <cellStyle name="Normal 8 5 2 2 2 2 3 2" xfId="52841"/>
    <cellStyle name="Normal 8 5 2 2 2 2 3 2 2" xfId="52842"/>
    <cellStyle name="Normal 8 5 2 2 2 2 3 3" xfId="52843"/>
    <cellStyle name="Normal 8 5 2 2 2 2 4" xfId="52844"/>
    <cellStyle name="Normal 8 5 2 2 2 2 5" xfId="52845"/>
    <cellStyle name="Normal 8 5 2 2 2 3" xfId="52846"/>
    <cellStyle name="Normal 8 5 2 2 2 3 2" xfId="52847"/>
    <cellStyle name="Normal 8 5 2 2 2 4" xfId="52848"/>
    <cellStyle name="Normal 8 5 2 2 2 4 2" xfId="52849"/>
    <cellStyle name="Normal 8 5 2 2 2 4 2 2" xfId="52850"/>
    <cellStyle name="Normal 8 5 2 2 2 4 3" xfId="52851"/>
    <cellStyle name="Normal 8 5 2 2 2 5" xfId="52852"/>
    <cellStyle name="Normal 8 5 2 2 2 6" xfId="52853"/>
    <cellStyle name="Normal 8 5 2 2 3" xfId="52854"/>
    <cellStyle name="Normal 8 5 2 2 3 2" xfId="52855"/>
    <cellStyle name="Normal 8 5 2 2 3 2 2" xfId="52856"/>
    <cellStyle name="Normal 8 5 2 2 3 2 3" xfId="52857"/>
    <cellStyle name="Normal 8 5 2 2 3 2 4" xfId="52858"/>
    <cellStyle name="Normal 8 5 2 2 3 3" xfId="52859"/>
    <cellStyle name="Normal 8 5 2 2 3 3 2" xfId="52860"/>
    <cellStyle name="Normal 8 5 2 2 3 3 2 2" xfId="52861"/>
    <cellStyle name="Normal 8 5 2 2 3 3 3" xfId="52862"/>
    <cellStyle name="Normal 8 5 2 2 3 4" xfId="52863"/>
    <cellStyle name="Normal 8 5 2 2 3 5" xfId="52864"/>
    <cellStyle name="Normal 8 5 2 2 4" xfId="52865"/>
    <cellStyle name="Normal 8 5 2 2 4 2" xfId="52866"/>
    <cellStyle name="Normal 8 5 2 2 4 2 2" xfId="52867"/>
    <cellStyle name="Normal 8 5 2 2 4 3" xfId="52868"/>
    <cellStyle name="Normal 8 5 2 2 4 3 2" xfId="52869"/>
    <cellStyle name="Normal 8 5 2 2 4 3 2 2" xfId="52870"/>
    <cellStyle name="Normal 8 5 2 2 4 3 3" xfId="52871"/>
    <cellStyle name="Normal 8 5 2 2 4 4" xfId="52872"/>
    <cellStyle name="Normal 8 5 2 2 4 5" xfId="52873"/>
    <cellStyle name="Normal 8 5 2 2 5" xfId="52874"/>
    <cellStyle name="Normal 8 5 2 2 5 2" xfId="52875"/>
    <cellStyle name="Normal 8 5 2 2 6" xfId="52876"/>
    <cellStyle name="Normal 8 5 2 2 6 2" xfId="52877"/>
    <cellStyle name="Normal 8 5 2 2 6 2 2" xfId="52878"/>
    <cellStyle name="Normal 8 5 2 2 6 3" xfId="52879"/>
    <cellStyle name="Normal 8 5 2 2 7" xfId="52880"/>
    <cellStyle name="Normal 8 5 2 2 7 2" xfId="52881"/>
    <cellStyle name="Normal 8 5 2 2 8" xfId="52882"/>
    <cellStyle name="Normal 8 5 2 2 9" xfId="52883"/>
    <cellStyle name="Normal 8 5 2 2_T-straight with PEDs adjustor" xfId="52884"/>
    <cellStyle name="Normal 8 5 2 3" xfId="52885"/>
    <cellStyle name="Normal 8 5 2 3 2" xfId="52886"/>
    <cellStyle name="Normal 8 5 2 3 2 2" xfId="52887"/>
    <cellStyle name="Normal 8 5 2 3 2 2 2" xfId="52888"/>
    <cellStyle name="Normal 8 5 2 3 2 3" xfId="52889"/>
    <cellStyle name="Normal 8 5 2 3 2 3 2" xfId="52890"/>
    <cellStyle name="Normal 8 5 2 3 2 3 2 2" xfId="52891"/>
    <cellStyle name="Normal 8 5 2 3 2 3 3" xfId="52892"/>
    <cellStyle name="Normal 8 5 2 3 2 4" xfId="52893"/>
    <cellStyle name="Normal 8 5 2 3 2 5" xfId="52894"/>
    <cellStyle name="Normal 8 5 2 3 3" xfId="52895"/>
    <cellStyle name="Normal 8 5 2 3 3 2" xfId="52896"/>
    <cellStyle name="Normal 8 5 2 3 4" xfId="52897"/>
    <cellStyle name="Normal 8 5 2 3 4 2" xfId="52898"/>
    <cellStyle name="Normal 8 5 2 3 4 2 2" xfId="52899"/>
    <cellStyle name="Normal 8 5 2 3 4 3" xfId="52900"/>
    <cellStyle name="Normal 8 5 2 3 5" xfId="52901"/>
    <cellStyle name="Normal 8 5 2 3 6" xfId="52902"/>
    <cellStyle name="Normal 8 5 2 4" xfId="52903"/>
    <cellStyle name="Normal 8 5 2 4 2" xfId="52904"/>
    <cellStyle name="Normal 8 5 2 4 2 2" xfId="52905"/>
    <cellStyle name="Normal 8 5 2 4 2 3" xfId="52906"/>
    <cellStyle name="Normal 8 5 2 4 2 4" xfId="52907"/>
    <cellStyle name="Normal 8 5 2 4 3" xfId="52908"/>
    <cellStyle name="Normal 8 5 2 4 3 2" xfId="52909"/>
    <cellStyle name="Normal 8 5 2 4 3 2 2" xfId="52910"/>
    <cellStyle name="Normal 8 5 2 4 3 3" xfId="52911"/>
    <cellStyle name="Normal 8 5 2 4 4" xfId="52912"/>
    <cellStyle name="Normal 8 5 2 4 5" xfId="52913"/>
    <cellStyle name="Normal 8 5 2 5" xfId="52914"/>
    <cellStyle name="Normal 8 5 2 5 2" xfId="52915"/>
    <cellStyle name="Normal 8 5 2 5 2 2" xfId="52916"/>
    <cellStyle name="Normal 8 5 2 5 3" xfId="52917"/>
    <cellStyle name="Normal 8 5 2 5 3 2" xfId="52918"/>
    <cellStyle name="Normal 8 5 2 5 3 2 2" xfId="52919"/>
    <cellStyle name="Normal 8 5 2 5 3 3" xfId="52920"/>
    <cellStyle name="Normal 8 5 2 5 4" xfId="52921"/>
    <cellStyle name="Normal 8 5 2 5 5" xfId="52922"/>
    <cellStyle name="Normal 8 5 2 6" xfId="52923"/>
    <cellStyle name="Normal 8 5 2 6 2" xfId="52924"/>
    <cellStyle name="Normal 8 5 2 7" xfId="52925"/>
    <cellStyle name="Normal 8 5 2 7 2" xfId="52926"/>
    <cellStyle name="Normal 8 5 2 7 2 2" xfId="52927"/>
    <cellStyle name="Normal 8 5 2 7 3" xfId="52928"/>
    <cellStyle name="Normal 8 5 2 8" xfId="52929"/>
    <cellStyle name="Normal 8 5 2 8 2" xfId="52930"/>
    <cellStyle name="Normal 8 5 2 9" xfId="52931"/>
    <cellStyle name="Normal 8 5 2_T-straight with PEDs adjustor" xfId="52932"/>
    <cellStyle name="Normal 8 5 3" xfId="52933"/>
    <cellStyle name="Normal 8 5 3 2" xfId="52934"/>
    <cellStyle name="Normal 8 5 3 2 2" xfId="52935"/>
    <cellStyle name="Normal 8 5 3 2 2 2" xfId="52936"/>
    <cellStyle name="Normal 8 5 3 2 2 2 2" xfId="52937"/>
    <cellStyle name="Normal 8 5 3 2 2 3" xfId="52938"/>
    <cellStyle name="Normal 8 5 3 2 2 3 2" xfId="52939"/>
    <cellStyle name="Normal 8 5 3 2 2 3 2 2" xfId="52940"/>
    <cellStyle name="Normal 8 5 3 2 2 3 3" xfId="52941"/>
    <cellStyle name="Normal 8 5 3 2 2 4" xfId="52942"/>
    <cellStyle name="Normal 8 5 3 2 2 5" xfId="52943"/>
    <cellStyle name="Normal 8 5 3 2 3" xfId="52944"/>
    <cellStyle name="Normal 8 5 3 2 3 2" xfId="52945"/>
    <cellStyle name="Normal 8 5 3 2 4" xfId="52946"/>
    <cellStyle name="Normal 8 5 3 2 4 2" xfId="52947"/>
    <cellStyle name="Normal 8 5 3 2 4 2 2" xfId="52948"/>
    <cellStyle name="Normal 8 5 3 2 4 3" xfId="52949"/>
    <cellStyle name="Normal 8 5 3 2 5" xfId="52950"/>
    <cellStyle name="Normal 8 5 3 2 6" xfId="52951"/>
    <cellStyle name="Normal 8 5 3 3" xfId="52952"/>
    <cellStyle name="Normal 8 5 3 3 2" xfId="52953"/>
    <cellStyle name="Normal 8 5 3 3 2 2" xfId="52954"/>
    <cellStyle name="Normal 8 5 3 3 2 3" xfId="52955"/>
    <cellStyle name="Normal 8 5 3 3 2 4" xfId="52956"/>
    <cellStyle name="Normal 8 5 3 3 3" xfId="52957"/>
    <cellStyle name="Normal 8 5 3 3 3 2" xfId="52958"/>
    <cellStyle name="Normal 8 5 3 3 3 2 2" xfId="52959"/>
    <cellStyle name="Normal 8 5 3 3 3 3" xfId="52960"/>
    <cellStyle name="Normal 8 5 3 3 4" xfId="52961"/>
    <cellStyle name="Normal 8 5 3 3 5" xfId="52962"/>
    <cellStyle name="Normal 8 5 3 4" xfId="52963"/>
    <cellStyle name="Normal 8 5 3 4 2" xfId="52964"/>
    <cellStyle name="Normal 8 5 3 4 2 2" xfId="52965"/>
    <cellStyle name="Normal 8 5 3 4 3" xfId="52966"/>
    <cellStyle name="Normal 8 5 3 4 3 2" xfId="52967"/>
    <cellStyle name="Normal 8 5 3 4 3 2 2" xfId="52968"/>
    <cellStyle name="Normal 8 5 3 4 3 3" xfId="52969"/>
    <cellStyle name="Normal 8 5 3 4 4" xfId="52970"/>
    <cellStyle name="Normal 8 5 3 4 5" xfId="52971"/>
    <cellStyle name="Normal 8 5 3 5" xfId="52972"/>
    <cellStyle name="Normal 8 5 3 5 2" xfId="52973"/>
    <cellStyle name="Normal 8 5 3 6" xfId="52974"/>
    <cellStyle name="Normal 8 5 3 6 2" xfId="52975"/>
    <cellStyle name="Normal 8 5 3 6 2 2" xfId="52976"/>
    <cellStyle name="Normal 8 5 3 6 3" xfId="52977"/>
    <cellStyle name="Normal 8 5 3 7" xfId="52978"/>
    <cellStyle name="Normal 8 5 3 7 2" xfId="52979"/>
    <cellStyle name="Normal 8 5 3 8" xfId="52980"/>
    <cellStyle name="Normal 8 5 3 9" xfId="52981"/>
    <cellStyle name="Normal 8 5 3_T-straight with PEDs adjustor" xfId="52982"/>
    <cellStyle name="Normal 8 5 4" xfId="52983"/>
    <cellStyle name="Normal 8 5 4 2" xfId="52984"/>
    <cellStyle name="Normal 8 5 4 2 2" xfId="52985"/>
    <cellStyle name="Normal 8 5 4 2 2 2" xfId="52986"/>
    <cellStyle name="Normal 8 5 4 2 3" xfId="52987"/>
    <cellStyle name="Normal 8 5 4 2 3 2" xfId="52988"/>
    <cellStyle name="Normal 8 5 4 2 3 2 2" xfId="52989"/>
    <cellStyle name="Normal 8 5 4 2 3 3" xfId="52990"/>
    <cellStyle name="Normal 8 5 4 2 4" xfId="52991"/>
    <cellStyle name="Normal 8 5 4 2 5" xfId="52992"/>
    <cellStyle name="Normal 8 5 4 3" xfId="52993"/>
    <cellStyle name="Normal 8 5 4 3 2" xfId="52994"/>
    <cellStyle name="Normal 8 5 4 4" xfId="52995"/>
    <cellStyle name="Normal 8 5 4 4 2" xfId="52996"/>
    <cellStyle name="Normal 8 5 4 4 2 2" xfId="52997"/>
    <cellStyle name="Normal 8 5 4 4 3" xfId="52998"/>
    <cellStyle name="Normal 8 5 4 5" xfId="52999"/>
    <cellStyle name="Normal 8 5 4 6" xfId="53000"/>
    <cellStyle name="Normal 8 5 5" xfId="53001"/>
    <cellStyle name="Normal 8 5 5 2" xfId="53002"/>
    <cellStyle name="Normal 8 5 5 2 2" xfId="53003"/>
    <cellStyle name="Normal 8 5 5 2 3" xfId="53004"/>
    <cellStyle name="Normal 8 5 5 2 4" xfId="53005"/>
    <cellStyle name="Normal 8 5 5 3" xfId="53006"/>
    <cellStyle name="Normal 8 5 5 3 2" xfId="53007"/>
    <cellStyle name="Normal 8 5 5 3 2 2" xfId="53008"/>
    <cellStyle name="Normal 8 5 5 3 3" xfId="53009"/>
    <cellStyle name="Normal 8 5 5 4" xfId="53010"/>
    <cellStyle name="Normal 8 5 5 5" xfId="53011"/>
    <cellStyle name="Normal 8 5 6" xfId="53012"/>
    <cellStyle name="Normal 8 5 6 2" xfId="53013"/>
    <cellStyle name="Normal 8 5 6 2 2" xfId="53014"/>
    <cellStyle name="Normal 8 5 6 3" xfId="53015"/>
    <cellStyle name="Normal 8 5 6 3 2" xfId="53016"/>
    <cellStyle name="Normal 8 5 6 3 2 2" xfId="53017"/>
    <cellStyle name="Normal 8 5 6 3 3" xfId="53018"/>
    <cellStyle name="Normal 8 5 6 4" xfId="53019"/>
    <cellStyle name="Normal 8 5 6 5" xfId="53020"/>
    <cellStyle name="Normal 8 5 7" xfId="53021"/>
    <cellStyle name="Normal 8 5 7 2" xfId="53022"/>
    <cellStyle name="Normal 8 5 8" xfId="53023"/>
    <cellStyle name="Normal 8 5 8 2" xfId="53024"/>
    <cellStyle name="Normal 8 5 8 2 2" xfId="53025"/>
    <cellStyle name="Normal 8 5 8 3" xfId="53026"/>
    <cellStyle name="Normal 8 5 9" xfId="53027"/>
    <cellStyle name="Normal 8 5 9 2" xfId="53028"/>
    <cellStyle name="Normal 8 5_T-straight with PEDs adjustor" xfId="53029"/>
    <cellStyle name="Normal 8 6" xfId="53030"/>
    <cellStyle name="Normal 8 6 10" xfId="53031"/>
    <cellStyle name="Normal 8 6 11" xfId="53032"/>
    <cellStyle name="Normal 8 6 2" xfId="53033"/>
    <cellStyle name="Normal 8 6 2 10" xfId="53034"/>
    <cellStyle name="Normal 8 6 2 2" xfId="53035"/>
    <cellStyle name="Normal 8 6 2 2 2" xfId="53036"/>
    <cellStyle name="Normal 8 6 2 2 2 2" xfId="53037"/>
    <cellStyle name="Normal 8 6 2 2 2 2 2" xfId="53038"/>
    <cellStyle name="Normal 8 6 2 2 2 2 2 2" xfId="53039"/>
    <cellStyle name="Normal 8 6 2 2 2 2 3" xfId="53040"/>
    <cellStyle name="Normal 8 6 2 2 2 2 3 2" xfId="53041"/>
    <cellStyle name="Normal 8 6 2 2 2 2 3 2 2" xfId="53042"/>
    <cellStyle name="Normal 8 6 2 2 2 2 3 3" xfId="53043"/>
    <cellStyle name="Normal 8 6 2 2 2 2 4" xfId="53044"/>
    <cellStyle name="Normal 8 6 2 2 2 3" xfId="53045"/>
    <cellStyle name="Normal 8 6 2 2 2 3 2" xfId="53046"/>
    <cellStyle name="Normal 8 6 2 2 2 4" xfId="53047"/>
    <cellStyle name="Normal 8 6 2 2 2 4 2" xfId="53048"/>
    <cellStyle name="Normal 8 6 2 2 2 4 2 2" xfId="53049"/>
    <cellStyle name="Normal 8 6 2 2 2 4 3" xfId="53050"/>
    <cellStyle name="Normal 8 6 2 2 2 5" xfId="53051"/>
    <cellStyle name="Normal 8 6 2 2 2 6" xfId="53052"/>
    <cellStyle name="Normal 8 6 2 2 3" xfId="53053"/>
    <cellStyle name="Normal 8 6 2 2 3 2" xfId="53054"/>
    <cellStyle name="Normal 8 6 2 2 3 2 2" xfId="53055"/>
    <cellStyle name="Normal 8 6 2 2 3 3" xfId="53056"/>
    <cellStyle name="Normal 8 6 2 2 3 3 2" xfId="53057"/>
    <cellStyle name="Normal 8 6 2 2 3 3 2 2" xfId="53058"/>
    <cellStyle name="Normal 8 6 2 2 3 3 3" xfId="53059"/>
    <cellStyle name="Normal 8 6 2 2 3 4" xfId="53060"/>
    <cellStyle name="Normal 8 6 2 2 4" xfId="53061"/>
    <cellStyle name="Normal 8 6 2 2 4 2" xfId="53062"/>
    <cellStyle name="Normal 8 6 2 2 4 2 2" xfId="53063"/>
    <cellStyle name="Normal 8 6 2 2 4 3" xfId="53064"/>
    <cellStyle name="Normal 8 6 2 2 4 3 2" xfId="53065"/>
    <cellStyle name="Normal 8 6 2 2 4 3 2 2" xfId="53066"/>
    <cellStyle name="Normal 8 6 2 2 4 3 3" xfId="53067"/>
    <cellStyle name="Normal 8 6 2 2 4 4" xfId="53068"/>
    <cellStyle name="Normal 8 6 2 2 5" xfId="53069"/>
    <cellStyle name="Normal 8 6 2 2 5 2" xfId="53070"/>
    <cellStyle name="Normal 8 6 2 2 6" xfId="53071"/>
    <cellStyle name="Normal 8 6 2 2 6 2" xfId="53072"/>
    <cellStyle name="Normal 8 6 2 2 6 2 2" xfId="53073"/>
    <cellStyle name="Normal 8 6 2 2 6 3" xfId="53074"/>
    <cellStyle name="Normal 8 6 2 2 7" xfId="53075"/>
    <cellStyle name="Normal 8 6 2 2 7 2" xfId="53076"/>
    <cellStyle name="Normal 8 6 2 2 8" xfId="53077"/>
    <cellStyle name="Normal 8 6 2 2 9" xfId="53078"/>
    <cellStyle name="Normal 8 6 2 3" xfId="53079"/>
    <cellStyle name="Normal 8 6 2 3 2" xfId="53080"/>
    <cellStyle name="Normal 8 6 2 3 2 2" xfId="53081"/>
    <cellStyle name="Normal 8 6 2 3 2 2 2" xfId="53082"/>
    <cellStyle name="Normal 8 6 2 3 2 3" xfId="53083"/>
    <cellStyle name="Normal 8 6 2 3 2 3 2" xfId="53084"/>
    <cellStyle name="Normal 8 6 2 3 2 3 2 2" xfId="53085"/>
    <cellStyle name="Normal 8 6 2 3 2 3 3" xfId="53086"/>
    <cellStyle name="Normal 8 6 2 3 2 4" xfId="53087"/>
    <cellStyle name="Normal 8 6 2 3 2 5" xfId="53088"/>
    <cellStyle name="Normal 8 6 2 3 3" xfId="53089"/>
    <cellStyle name="Normal 8 6 2 3 3 2" xfId="53090"/>
    <cellStyle name="Normal 8 6 2 3 4" xfId="53091"/>
    <cellStyle name="Normal 8 6 2 3 4 2" xfId="53092"/>
    <cellStyle name="Normal 8 6 2 3 4 2 2" xfId="53093"/>
    <cellStyle name="Normal 8 6 2 3 4 3" xfId="53094"/>
    <cellStyle name="Normal 8 6 2 3 5" xfId="53095"/>
    <cellStyle name="Normal 8 6 2 3 6" xfId="53096"/>
    <cellStyle name="Normal 8 6 2 4" xfId="53097"/>
    <cellStyle name="Normal 8 6 2 4 2" xfId="53098"/>
    <cellStyle name="Normal 8 6 2 4 2 2" xfId="53099"/>
    <cellStyle name="Normal 8 6 2 4 3" xfId="53100"/>
    <cellStyle name="Normal 8 6 2 4 3 2" xfId="53101"/>
    <cellStyle name="Normal 8 6 2 4 3 2 2" xfId="53102"/>
    <cellStyle name="Normal 8 6 2 4 3 3" xfId="53103"/>
    <cellStyle name="Normal 8 6 2 4 4" xfId="53104"/>
    <cellStyle name="Normal 8 6 2 4 5" xfId="53105"/>
    <cellStyle name="Normal 8 6 2 5" xfId="53106"/>
    <cellStyle name="Normal 8 6 2 5 2" xfId="53107"/>
    <cellStyle name="Normal 8 6 2 5 2 2" xfId="53108"/>
    <cellStyle name="Normal 8 6 2 5 3" xfId="53109"/>
    <cellStyle name="Normal 8 6 2 5 3 2" xfId="53110"/>
    <cellStyle name="Normal 8 6 2 5 3 2 2" xfId="53111"/>
    <cellStyle name="Normal 8 6 2 5 3 3" xfId="53112"/>
    <cellStyle name="Normal 8 6 2 5 4" xfId="53113"/>
    <cellStyle name="Normal 8 6 2 6" xfId="53114"/>
    <cellStyle name="Normal 8 6 2 6 2" xfId="53115"/>
    <cellStyle name="Normal 8 6 2 7" xfId="53116"/>
    <cellStyle name="Normal 8 6 2 7 2" xfId="53117"/>
    <cellStyle name="Normal 8 6 2 7 2 2" xfId="53118"/>
    <cellStyle name="Normal 8 6 2 7 3" xfId="53119"/>
    <cellStyle name="Normal 8 6 2 8" xfId="53120"/>
    <cellStyle name="Normal 8 6 2 8 2" xfId="53121"/>
    <cellStyle name="Normal 8 6 2 9" xfId="53122"/>
    <cellStyle name="Normal 8 6 2_T-straight with PEDs adjustor" xfId="53123"/>
    <cellStyle name="Normal 8 6 3" xfId="53124"/>
    <cellStyle name="Normal 8 6 3 2" xfId="53125"/>
    <cellStyle name="Normal 8 6 3 2 2" xfId="53126"/>
    <cellStyle name="Normal 8 6 3 2 2 2" xfId="53127"/>
    <cellStyle name="Normal 8 6 3 2 2 2 2" xfId="53128"/>
    <cellStyle name="Normal 8 6 3 2 2 3" xfId="53129"/>
    <cellStyle name="Normal 8 6 3 2 2 3 2" xfId="53130"/>
    <cellStyle name="Normal 8 6 3 2 2 3 2 2" xfId="53131"/>
    <cellStyle name="Normal 8 6 3 2 2 3 3" xfId="53132"/>
    <cellStyle name="Normal 8 6 3 2 2 4" xfId="53133"/>
    <cellStyle name="Normal 8 6 3 2 3" xfId="53134"/>
    <cellStyle name="Normal 8 6 3 2 3 2" xfId="53135"/>
    <cellStyle name="Normal 8 6 3 2 4" xfId="53136"/>
    <cellStyle name="Normal 8 6 3 2 4 2" xfId="53137"/>
    <cellStyle name="Normal 8 6 3 2 4 2 2" xfId="53138"/>
    <cellStyle name="Normal 8 6 3 2 4 3" xfId="53139"/>
    <cellStyle name="Normal 8 6 3 2 5" xfId="53140"/>
    <cellStyle name="Normal 8 6 3 2 6" xfId="53141"/>
    <cellStyle name="Normal 8 6 3 3" xfId="53142"/>
    <cellStyle name="Normal 8 6 3 3 2" xfId="53143"/>
    <cellStyle name="Normal 8 6 3 3 2 2" xfId="53144"/>
    <cellStyle name="Normal 8 6 3 3 3" xfId="53145"/>
    <cellStyle name="Normal 8 6 3 3 3 2" xfId="53146"/>
    <cellStyle name="Normal 8 6 3 3 3 2 2" xfId="53147"/>
    <cellStyle name="Normal 8 6 3 3 3 3" xfId="53148"/>
    <cellStyle name="Normal 8 6 3 3 4" xfId="53149"/>
    <cellStyle name="Normal 8 6 3 4" xfId="53150"/>
    <cellStyle name="Normal 8 6 3 4 2" xfId="53151"/>
    <cellStyle name="Normal 8 6 3 4 2 2" xfId="53152"/>
    <cellStyle name="Normal 8 6 3 4 3" xfId="53153"/>
    <cellStyle name="Normal 8 6 3 4 3 2" xfId="53154"/>
    <cellStyle name="Normal 8 6 3 4 3 2 2" xfId="53155"/>
    <cellStyle name="Normal 8 6 3 4 3 3" xfId="53156"/>
    <cellStyle name="Normal 8 6 3 4 4" xfId="53157"/>
    <cellStyle name="Normal 8 6 3 5" xfId="53158"/>
    <cellStyle name="Normal 8 6 3 5 2" xfId="53159"/>
    <cellStyle name="Normal 8 6 3 6" xfId="53160"/>
    <cellStyle name="Normal 8 6 3 6 2" xfId="53161"/>
    <cellStyle name="Normal 8 6 3 6 2 2" xfId="53162"/>
    <cellStyle name="Normal 8 6 3 6 3" xfId="53163"/>
    <cellStyle name="Normal 8 6 3 7" xfId="53164"/>
    <cellStyle name="Normal 8 6 3 7 2" xfId="53165"/>
    <cellStyle name="Normal 8 6 3 8" xfId="53166"/>
    <cellStyle name="Normal 8 6 3 9" xfId="53167"/>
    <cellStyle name="Normal 8 6 4" xfId="53168"/>
    <cellStyle name="Normal 8 6 4 2" xfId="53169"/>
    <cellStyle name="Normal 8 6 4 2 2" xfId="53170"/>
    <cellStyle name="Normal 8 6 4 2 2 2" xfId="53171"/>
    <cellStyle name="Normal 8 6 4 2 3" xfId="53172"/>
    <cellStyle name="Normal 8 6 4 2 3 2" xfId="53173"/>
    <cellStyle name="Normal 8 6 4 2 3 2 2" xfId="53174"/>
    <cellStyle name="Normal 8 6 4 2 3 3" xfId="53175"/>
    <cellStyle name="Normal 8 6 4 2 4" xfId="53176"/>
    <cellStyle name="Normal 8 6 4 2 5" xfId="53177"/>
    <cellStyle name="Normal 8 6 4 3" xfId="53178"/>
    <cellStyle name="Normal 8 6 4 3 2" xfId="53179"/>
    <cellStyle name="Normal 8 6 4 4" xfId="53180"/>
    <cellStyle name="Normal 8 6 4 4 2" xfId="53181"/>
    <cellStyle name="Normal 8 6 4 4 2 2" xfId="53182"/>
    <cellStyle name="Normal 8 6 4 4 3" xfId="53183"/>
    <cellStyle name="Normal 8 6 4 5" xfId="53184"/>
    <cellStyle name="Normal 8 6 4 6" xfId="53185"/>
    <cellStyle name="Normal 8 6 5" xfId="53186"/>
    <cellStyle name="Normal 8 6 5 2" xfId="53187"/>
    <cellStyle name="Normal 8 6 5 2 2" xfId="53188"/>
    <cellStyle name="Normal 8 6 5 3" xfId="53189"/>
    <cellStyle name="Normal 8 6 5 3 2" xfId="53190"/>
    <cellStyle name="Normal 8 6 5 3 2 2" xfId="53191"/>
    <cellStyle name="Normal 8 6 5 3 3" xfId="53192"/>
    <cellStyle name="Normal 8 6 5 4" xfId="53193"/>
    <cellStyle name="Normal 8 6 5 5" xfId="53194"/>
    <cellStyle name="Normal 8 6 6" xfId="53195"/>
    <cellStyle name="Normal 8 6 6 2" xfId="53196"/>
    <cellStyle name="Normal 8 6 6 2 2" xfId="53197"/>
    <cellStyle name="Normal 8 6 6 3" xfId="53198"/>
    <cellStyle name="Normal 8 6 6 3 2" xfId="53199"/>
    <cellStyle name="Normal 8 6 6 3 2 2" xfId="53200"/>
    <cellStyle name="Normal 8 6 6 3 3" xfId="53201"/>
    <cellStyle name="Normal 8 6 6 4" xfId="53202"/>
    <cellStyle name="Normal 8 6 7" xfId="53203"/>
    <cellStyle name="Normal 8 6 7 2" xfId="53204"/>
    <cellStyle name="Normal 8 6 8" xfId="53205"/>
    <cellStyle name="Normal 8 6 8 2" xfId="53206"/>
    <cellStyle name="Normal 8 6 8 2 2" xfId="53207"/>
    <cellStyle name="Normal 8 6 8 3" xfId="53208"/>
    <cellStyle name="Normal 8 6 9" xfId="53209"/>
    <cellStyle name="Normal 8 6 9 2" xfId="53210"/>
    <cellStyle name="Normal 8 6_T-straight with PEDs adjustor" xfId="53211"/>
    <cellStyle name="Normal 8 7" xfId="53212"/>
    <cellStyle name="Normal 8 7 10" xfId="53213"/>
    <cellStyle name="Normal 8 7 2" xfId="53214"/>
    <cellStyle name="Normal 8 7 2 2" xfId="53215"/>
    <cellStyle name="Normal 8 7 2 2 2" xfId="53216"/>
    <cellStyle name="Normal 8 7 2 2 2 2" xfId="53217"/>
    <cellStyle name="Normal 8 7 2 2 2 2 2" xfId="53218"/>
    <cellStyle name="Normal 8 7 2 2 2 3" xfId="53219"/>
    <cellStyle name="Normal 8 7 2 2 2 3 2" xfId="53220"/>
    <cellStyle name="Normal 8 7 2 2 2 3 2 2" xfId="53221"/>
    <cellStyle name="Normal 8 7 2 2 2 3 3" xfId="53222"/>
    <cellStyle name="Normal 8 7 2 2 2 4" xfId="53223"/>
    <cellStyle name="Normal 8 7 2 2 3" xfId="53224"/>
    <cellStyle name="Normal 8 7 2 2 3 2" xfId="53225"/>
    <cellStyle name="Normal 8 7 2 2 4" xfId="53226"/>
    <cellStyle name="Normal 8 7 2 2 4 2" xfId="53227"/>
    <cellStyle name="Normal 8 7 2 2 4 2 2" xfId="53228"/>
    <cellStyle name="Normal 8 7 2 2 4 3" xfId="53229"/>
    <cellStyle name="Normal 8 7 2 2 5" xfId="53230"/>
    <cellStyle name="Normal 8 7 2 2 6" xfId="53231"/>
    <cellStyle name="Normal 8 7 2 3" xfId="53232"/>
    <cellStyle name="Normal 8 7 2 3 2" xfId="53233"/>
    <cellStyle name="Normal 8 7 2 3 2 2" xfId="53234"/>
    <cellStyle name="Normal 8 7 2 3 3" xfId="53235"/>
    <cellStyle name="Normal 8 7 2 3 3 2" xfId="53236"/>
    <cellStyle name="Normal 8 7 2 3 3 2 2" xfId="53237"/>
    <cellStyle name="Normal 8 7 2 3 3 3" xfId="53238"/>
    <cellStyle name="Normal 8 7 2 3 4" xfId="53239"/>
    <cellStyle name="Normal 8 7 2 4" xfId="53240"/>
    <cellStyle name="Normal 8 7 2 4 2" xfId="53241"/>
    <cellStyle name="Normal 8 7 2 4 2 2" xfId="53242"/>
    <cellStyle name="Normal 8 7 2 4 3" xfId="53243"/>
    <cellStyle name="Normal 8 7 2 4 3 2" xfId="53244"/>
    <cellStyle name="Normal 8 7 2 4 3 2 2" xfId="53245"/>
    <cellStyle name="Normal 8 7 2 4 3 3" xfId="53246"/>
    <cellStyle name="Normal 8 7 2 4 4" xfId="53247"/>
    <cellStyle name="Normal 8 7 2 5" xfId="53248"/>
    <cellStyle name="Normal 8 7 2 5 2" xfId="53249"/>
    <cellStyle name="Normal 8 7 2 6" xfId="53250"/>
    <cellStyle name="Normal 8 7 2 6 2" xfId="53251"/>
    <cellStyle name="Normal 8 7 2 6 2 2" xfId="53252"/>
    <cellStyle name="Normal 8 7 2 6 3" xfId="53253"/>
    <cellStyle name="Normal 8 7 2 7" xfId="53254"/>
    <cellStyle name="Normal 8 7 2 7 2" xfId="53255"/>
    <cellStyle name="Normal 8 7 2 8" xfId="53256"/>
    <cellStyle name="Normal 8 7 2 9" xfId="53257"/>
    <cellStyle name="Normal 8 7 3" xfId="53258"/>
    <cellStyle name="Normal 8 7 3 2" xfId="53259"/>
    <cellStyle name="Normal 8 7 3 2 2" xfId="53260"/>
    <cellStyle name="Normal 8 7 3 2 2 2" xfId="53261"/>
    <cellStyle name="Normal 8 7 3 2 3" xfId="53262"/>
    <cellStyle name="Normal 8 7 3 2 3 2" xfId="53263"/>
    <cellStyle name="Normal 8 7 3 2 3 2 2" xfId="53264"/>
    <cellStyle name="Normal 8 7 3 2 3 3" xfId="53265"/>
    <cellStyle name="Normal 8 7 3 2 4" xfId="53266"/>
    <cellStyle name="Normal 8 7 3 2 5" xfId="53267"/>
    <cellStyle name="Normal 8 7 3 3" xfId="53268"/>
    <cellStyle name="Normal 8 7 3 3 2" xfId="53269"/>
    <cellStyle name="Normal 8 7 3 4" xfId="53270"/>
    <cellStyle name="Normal 8 7 3 4 2" xfId="53271"/>
    <cellStyle name="Normal 8 7 3 4 2 2" xfId="53272"/>
    <cellStyle name="Normal 8 7 3 4 3" xfId="53273"/>
    <cellStyle name="Normal 8 7 3 5" xfId="53274"/>
    <cellStyle name="Normal 8 7 3 6" xfId="53275"/>
    <cellStyle name="Normal 8 7 4" xfId="53276"/>
    <cellStyle name="Normal 8 7 4 2" xfId="53277"/>
    <cellStyle name="Normal 8 7 4 2 2" xfId="53278"/>
    <cellStyle name="Normal 8 7 4 3" xfId="53279"/>
    <cellStyle name="Normal 8 7 4 3 2" xfId="53280"/>
    <cellStyle name="Normal 8 7 4 3 2 2" xfId="53281"/>
    <cellStyle name="Normal 8 7 4 3 3" xfId="53282"/>
    <cellStyle name="Normal 8 7 4 4" xfId="53283"/>
    <cellStyle name="Normal 8 7 4 5" xfId="53284"/>
    <cellStyle name="Normal 8 7 5" xfId="53285"/>
    <cellStyle name="Normal 8 7 5 2" xfId="53286"/>
    <cellStyle name="Normal 8 7 5 2 2" xfId="53287"/>
    <cellStyle name="Normal 8 7 5 3" xfId="53288"/>
    <cellStyle name="Normal 8 7 5 3 2" xfId="53289"/>
    <cellStyle name="Normal 8 7 5 3 2 2" xfId="53290"/>
    <cellStyle name="Normal 8 7 5 3 3" xfId="53291"/>
    <cellStyle name="Normal 8 7 5 4" xfId="53292"/>
    <cellStyle name="Normal 8 7 6" xfId="53293"/>
    <cellStyle name="Normal 8 7 6 2" xfId="53294"/>
    <cellStyle name="Normal 8 7 7" xfId="53295"/>
    <cellStyle name="Normal 8 7 7 2" xfId="53296"/>
    <cellStyle name="Normal 8 7 7 2 2" xfId="53297"/>
    <cellStyle name="Normal 8 7 7 3" xfId="53298"/>
    <cellStyle name="Normal 8 7 8" xfId="53299"/>
    <cellStyle name="Normal 8 7 8 2" xfId="53300"/>
    <cellStyle name="Normal 8 7 9" xfId="53301"/>
    <cellStyle name="Normal 8 7_T-straight with PEDs adjustor" xfId="53302"/>
    <cellStyle name="Normal 8 8" xfId="53303"/>
    <cellStyle name="Normal 8 8 2" xfId="53304"/>
    <cellStyle name="Normal 8 8 2 2" xfId="53305"/>
    <cellStyle name="Normal 8 8 2 2 2" xfId="53306"/>
    <cellStyle name="Normal 8 8 2 2 2 2" xfId="53307"/>
    <cellStyle name="Normal 8 8 2 2 3" xfId="53308"/>
    <cellStyle name="Normal 8 8 2 2 3 2" xfId="53309"/>
    <cellStyle name="Normal 8 8 2 2 3 2 2" xfId="53310"/>
    <cellStyle name="Normal 8 8 2 2 3 3" xfId="53311"/>
    <cellStyle name="Normal 8 8 2 2 4" xfId="53312"/>
    <cellStyle name="Normal 8 8 2 3" xfId="53313"/>
    <cellStyle name="Normal 8 8 2 3 2" xfId="53314"/>
    <cellStyle name="Normal 8 8 2 4" xfId="53315"/>
    <cellStyle name="Normal 8 8 2 4 2" xfId="53316"/>
    <cellStyle name="Normal 8 8 2 4 2 2" xfId="53317"/>
    <cellStyle name="Normal 8 8 2 4 3" xfId="53318"/>
    <cellStyle name="Normal 8 8 2 5" xfId="53319"/>
    <cellStyle name="Normal 8 8 2 6" xfId="53320"/>
    <cellStyle name="Normal 8 8 3" xfId="53321"/>
    <cellStyle name="Normal 8 8 3 2" xfId="53322"/>
    <cellStyle name="Normal 8 8 3 2 2" xfId="53323"/>
    <cellStyle name="Normal 8 8 3 3" xfId="53324"/>
    <cellStyle name="Normal 8 8 3 3 2" xfId="53325"/>
    <cellStyle name="Normal 8 8 3 3 2 2" xfId="53326"/>
    <cellStyle name="Normal 8 8 3 3 3" xfId="53327"/>
    <cellStyle name="Normal 8 8 3 4" xfId="53328"/>
    <cellStyle name="Normal 8 8 4" xfId="53329"/>
    <cellStyle name="Normal 8 8 4 2" xfId="53330"/>
    <cellStyle name="Normal 8 8 4 2 2" xfId="53331"/>
    <cellStyle name="Normal 8 8 4 3" xfId="53332"/>
    <cellStyle name="Normal 8 8 4 3 2" xfId="53333"/>
    <cellStyle name="Normal 8 8 4 3 2 2" xfId="53334"/>
    <cellStyle name="Normal 8 8 4 3 3" xfId="53335"/>
    <cellStyle name="Normal 8 8 4 4" xfId="53336"/>
    <cellStyle name="Normal 8 8 5" xfId="53337"/>
    <cellStyle name="Normal 8 8 5 2" xfId="53338"/>
    <cellStyle name="Normal 8 8 6" xfId="53339"/>
    <cellStyle name="Normal 8 8 6 2" xfId="53340"/>
    <cellStyle name="Normal 8 8 6 2 2" xfId="53341"/>
    <cellStyle name="Normal 8 8 6 3" xfId="53342"/>
    <cellStyle name="Normal 8 8 7" xfId="53343"/>
    <cellStyle name="Normal 8 8 7 2" xfId="53344"/>
    <cellStyle name="Normal 8 8 8" xfId="53345"/>
    <cellStyle name="Normal 8 8 9" xfId="53346"/>
    <cellStyle name="Normal 8 9" xfId="53347"/>
    <cellStyle name="Normal 8 9 2" xfId="53348"/>
    <cellStyle name="Normal 8 9 2 2" xfId="53349"/>
    <cellStyle name="Normal 8 9 2 2 2" xfId="53350"/>
    <cellStyle name="Normal 8 9 2 2 2 2" xfId="53351"/>
    <cellStyle name="Normal 8 9 2 2 3" xfId="53352"/>
    <cellStyle name="Normal 8 9 2 2 3 2" xfId="53353"/>
    <cellStyle name="Normal 8 9 2 2 3 2 2" xfId="53354"/>
    <cellStyle name="Normal 8 9 2 2 3 3" xfId="53355"/>
    <cellStyle name="Normal 8 9 2 2 4" xfId="53356"/>
    <cellStyle name="Normal 8 9 2 3" xfId="53357"/>
    <cellStyle name="Normal 8 9 2 3 2" xfId="53358"/>
    <cellStyle name="Normal 8 9 2 4" xfId="53359"/>
    <cellStyle name="Normal 8 9 2 4 2" xfId="53360"/>
    <cellStyle name="Normal 8 9 2 4 2 2" xfId="53361"/>
    <cellStyle name="Normal 8 9 2 4 3" xfId="53362"/>
    <cellStyle name="Normal 8 9 2 5" xfId="53363"/>
    <cellStyle name="Normal 8 9 2 6" xfId="53364"/>
    <cellStyle name="Normal 8 9 3" xfId="53365"/>
    <cellStyle name="Normal 8 9 3 2" xfId="53366"/>
    <cellStyle name="Normal 8 9 3 2 2" xfId="53367"/>
    <cellStyle name="Normal 8 9 3 3" xfId="53368"/>
    <cellStyle name="Normal 8 9 3 3 2" xfId="53369"/>
    <cellStyle name="Normal 8 9 3 3 2 2" xfId="53370"/>
    <cellStyle name="Normal 8 9 3 3 3" xfId="53371"/>
    <cellStyle name="Normal 8 9 3 4" xfId="53372"/>
    <cellStyle name="Normal 8 9 4" xfId="53373"/>
    <cellStyle name="Normal 8 9 4 2" xfId="53374"/>
    <cellStyle name="Normal 8 9 4 2 2" xfId="53375"/>
    <cellStyle name="Normal 8 9 4 3" xfId="53376"/>
    <cellStyle name="Normal 8 9 4 3 2" xfId="53377"/>
    <cellStyle name="Normal 8 9 4 3 2 2" xfId="53378"/>
    <cellStyle name="Normal 8 9 4 3 3" xfId="53379"/>
    <cellStyle name="Normal 8 9 4 4" xfId="53380"/>
    <cellStyle name="Normal 8 9 5" xfId="53381"/>
    <cellStyle name="Normal 8 9 5 2" xfId="53382"/>
    <cellStyle name="Normal 8 9 6" xfId="53383"/>
    <cellStyle name="Normal 8 9 6 2" xfId="53384"/>
    <cellStyle name="Normal 8 9 6 2 2" xfId="53385"/>
    <cellStyle name="Normal 8 9 6 3" xfId="53386"/>
    <cellStyle name="Normal 8 9 7" xfId="53387"/>
    <cellStyle name="Normal 8 9 7 2" xfId="53388"/>
    <cellStyle name="Normal 8 9 8" xfId="53389"/>
    <cellStyle name="Normal 8 9 9" xfId="53390"/>
    <cellStyle name="Normal 8_Sheet1" xfId="53391"/>
    <cellStyle name="Normal 80" xfId="64464"/>
    <cellStyle name="Normal 81" xfId="64466"/>
    <cellStyle name="Normal 82" xfId="64467"/>
    <cellStyle name="Normal 9" xfId="67"/>
    <cellStyle name="Normal 9 10" xfId="53392"/>
    <cellStyle name="Normal 9 10 2" xfId="53393"/>
    <cellStyle name="Normal 9 11" xfId="53394"/>
    <cellStyle name="Normal 9 12" xfId="53395"/>
    <cellStyle name="Normal 9 2" xfId="53396"/>
    <cellStyle name="Normal 9 2 10" xfId="53397"/>
    <cellStyle name="Normal 9 2 11" xfId="53398"/>
    <cellStyle name="Normal 9 2 2" xfId="53399"/>
    <cellStyle name="Normal 9 2 2 10" xfId="53400"/>
    <cellStyle name="Normal 9 2 2 2" xfId="53401"/>
    <cellStyle name="Normal 9 2 2 2 2" xfId="53402"/>
    <cellStyle name="Normal 9 2 2 2 2 2" xfId="53403"/>
    <cellStyle name="Normal 9 2 2 2 2 2 2" xfId="53404"/>
    <cellStyle name="Normal 9 2 2 2 2 2 2 2" xfId="53405"/>
    <cellStyle name="Normal 9 2 2 2 2 2 3" xfId="53406"/>
    <cellStyle name="Normal 9 2 2 2 2 3" xfId="53407"/>
    <cellStyle name="Normal 9 2 2 2 2 3 2" xfId="53408"/>
    <cellStyle name="Normal 9 2 2 2 2 3 2 2" xfId="53409"/>
    <cellStyle name="Normal 9 2 2 2 2 3 3" xfId="53410"/>
    <cellStyle name="Normal 9 2 2 2 2 4" xfId="53411"/>
    <cellStyle name="Normal 9 2 2 2 2 4 2" xfId="53412"/>
    <cellStyle name="Normal 9 2 2 2 2 5" xfId="53413"/>
    <cellStyle name="Normal 9 2 2 2 2_T-straight with PEDs adjustor" xfId="53414"/>
    <cellStyle name="Normal 9 2 2 2 3" xfId="53415"/>
    <cellStyle name="Normal 9 2 2 2 3 2" xfId="53416"/>
    <cellStyle name="Normal 9 2 2 2 3 2 2" xfId="53417"/>
    <cellStyle name="Normal 9 2 2 2 3 3" xfId="53418"/>
    <cellStyle name="Normal 9 2 2 2 4" xfId="53419"/>
    <cellStyle name="Normal 9 2 2 2 4 2" xfId="53420"/>
    <cellStyle name="Normal 9 2 2 2 4 2 2" xfId="53421"/>
    <cellStyle name="Normal 9 2 2 2 4 3" xfId="53422"/>
    <cellStyle name="Normal 9 2 2 2 5" xfId="53423"/>
    <cellStyle name="Normal 9 2 2 2 5 2" xfId="53424"/>
    <cellStyle name="Normal 9 2 2 2 6" xfId="53425"/>
    <cellStyle name="Normal 9 2 2 2_T-straight with PEDs adjustor" xfId="53426"/>
    <cellStyle name="Normal 9 2 2 3" xfId="53427"/>
    <cellStyle name="Normal 9 2 2 3 2" xfId="53428"/>
    <cellStyle name="Normal 9 2 2 3 2 2" xfId="53429"/>
    <cellStyle name="Normal 9 2 2 3 2 2 2" xfId="53430"/>
    <cellStyle name="Normal 9 2 2 3 2 3" xfId="53431"/>
    <cellStyle name="Normal 9 2 2 3 3" xfId="53432"/>
    <cellStyle name="Normal 9 2 2 3 3 2" xfId="53433"/>
    <cellStyle name="Normal 9 2 2 3 3 2 2" xfId="53434"/>
    <cellStyle name="Normal 9 2 2 3 3 3" xfId="53435"/>
    <cellStyle name="Normal 9 2 2 3 4" xfId="53436"/>
    <cellStyle name="Normal 9 2 2 3 4 2" xfId="53437"/>
    <cellStyle name="Normal 9 2 2 3 5" xfId="53438"/>
    <cellStyle name="Normal 9 2 2 3_T-straight with PEDs adjustor" xfId="53439"/>
    <cellStyle name="Normal 9 2 2 4" xfId="53440"/>
    <cellStyle name="Normal 9 2 2 4 2" xfId="53441"/>
    <cellStyle name="Normal 9 2 2 4 2 2" xfId="53442"/>
    <cellStyle name="Normal 9 2 2 4 3" xfId="53443"/>
    <cellStyle name="Normal 9 2 2 5" xfId="53444"/>
    <cellStyle name="Normal 9 2 2 5 2" xfId="53445"/>
    <cellStyle name="Normal 9 2 2 5 2 2" xfId="53446"/>
    <cellStyle name="Normal 9 2 2 5 3" xfId="53447"/>
    <cellStyle name="Normal 9 2 2 6" xfId="53448"/>
    <cellStyle name="Normal 9 2 2 6 2" xfId="53449"/>
    <cellStyle name="Normal 9 2 2 7" xfId="53450"/>
    <cellStyle name="Normal 9 2 2 8" xfId="53451"/>
    <cellStyle name="Normal 9 2 2 9" xfId="53452"/>
    <cellStyle name="Normal 9 2 2_T-straight with PEDs adjustor" xfId="53453"/>
    <cellStyle name="Normal 9 2 3" xfId="53454"/>
    <cellStyle name="Normal 9 2 3 2" xfId="53455"/>
    <cellStyle name="Normal 9 2 3 2 2" xfId="53456"/>
    <cellStyle name="Normal 9 2 3 2 2 2" xfId="53457"/>
    <cellStyle name="Normal 9 2 3 2 2 2 2" xfId="53458"/>
    <cellStyle name="Normal 9 2 3 2 2 3" xfId="53459"/>
    <cellStyle name="Normal 9 2 3 2 3" xfId="53460"/>
    <cellStyle name="Normal 9 2 3 2 3 2" xfId="53461"/>
    <cellStyle name="Normal 9 2 3 2 3 2 2" xfId="53462"/>
    <cellStyle name="Normal 9 2 3 2 3 3" xfId="53463"/>
    <cellStyle name="Normal 9 2 3 2 4" xfId="53464"/>
    <cellStyle name="Normal 9 2 3 2 4 2" xfId="53465"/>
    <cellStyle name="Normal 9 2 3 2 5" xfId="53466"/>
    <cellStyle name="Normal 9 2 3 2_T-straight with PEDs adjustor" xfId="53467"/>
    <cellStyle name="Normal 9 2 3 3" xfId="53468"/>
    <cellStyle name="Normal 9 2 3 3 2" xfId="53469"/>
    <cellStyle name="Normal 9 2 3 3 2 2" xfId="53470"/>
    <cellStyle name="Normal 9 2 3 3 3" xfId="53471"/>
    <cellStyle name="Normal 9 2 3 4" xfId="53472"/>
    <cellStyle name="Normal 9 2 3 4 2" xfId="53473"/>
    <cellStyle name="Normal 9 2 3 4 2 2" xfId="53474"/>
    <cellStyle name="Normal 9 2 3 4 3" xfId="53475"/>
    <cellStyle name="Normal 9 2 3 5" xfId="53476"/>
    <cellStyle name="Normal 9 2 3 5 2" xfId="53477"/>
    <cellStyle name="Normal 9 2 3 6" xfId="53478"/>
    <cellStyle name="Normal 9 2 3_T-straight with PEDs adjustor" xfId="53479"/>
    <cellStyle name="Normal 9 2 4" xfId="53480"/>
    <cellStyle name="Normal 9 2 4 2" xfId="53481"/>
    <cellStyle name="Normal 9 2 4 2 2" xfId="53482"/>
    <cellStyle name="Normal 9 2 4 2 2 2" xfId="53483"/>
    <cellStyle name="Normal 9 2 4 2 3" xfId="53484"/>
    <cellStyle name="Normal 9 2 4 3" xfId="53485"/>
    <cellStyle name="Normal 9 2 4 3 2" xfId="53486"/>
    <cellStyle name="Normal 9 2 4 3 2 2" xfId="53487"/>
    <cellStyle name="Normal 9 2 4 3 3" xfId="53488"/>
    <cellStyle name="Normal 9 2 4 4" xfId="53489"/>
    <cellStyle name="Normal 9 2 4 4 2" xfId="53490"/>
    <cellStyle name="Normal 9 2 4 5" xfId="53491"/>
    <cellStyle name="Normal 9 2 4_T-straight with PEDs adjustor" xfId="53492"/>
    <cellStyle name="Normal 9 2 5" xfId="53493"/>
    <cellStyle name="Normal 9 2 5 2" xfId="53494"/>
    <cellStyle name="Normal 9 2 5 2 2" xfId="53495"/>
    <cellStyle name="Normal 9 2 5 3" xfId="53496"/>
    <cellStyle name="Normal 9 2 6" xfId="53497"/>
    <cellStyle name="Normal 9 2 6 2" xfId="53498"/>
    <cellStyle name="Normal 9 2 6 2 2" xfId="53499"/>
    <cellStyle name="Normal 9 2 6 3" xfId="53500"/>
    <cellStyle name="Normal 9 2 7" xfId="53501"/>
    <cellStyle name="Normal 9 2 7 2" xfId="53502"/>
    <cellStyle name="Normal 9 2 8" xfId="53503"/>
    <cellStyle name="Normal 9 2 9" xfId="53504"/>
    <cellStyle name="Normal 9 2_T-straight with PEDs adjustor" xfId="53505"/>
    <cellStyle name="Normal 9 3" xfId="53506"/>
    <cellStyle name="Normal 9 3 10" xfId="53507"/>
    <cellStyle name="Normal 9 3 2" xfId="53508"/>
    <cellStyle name="Normal 9 3 2 2" xfId="53509"/>
    <cellStyle name="Normal 9 3 2 2 2" xfId="53510"/>
    <cellStyle name="Normal 9 3 2 2 2 2" xfId="53511"/>
    <cellStyle name="Normal 9 3 2 2 2 2 2" xfId="53512"/>
    <cellStyle name="Normal 9 3 2 2 2 3" xfId="53513"/>
    <cellStyle name="Normal 9 3 2 2 3" xfId="53514"/>
    <cellStyle name="Normal 9 3 2 2 3 2" xfId="53515"/>
    <cellStyle name="Normal 9 3 2 2 3 2 2" xfId="53516"/>
    <cellStyle name="Normal 9 3 2 2 3 3" xfId="53517"/>
    <cellStyle name="Normal 9 3 2 2 4" xfId="53518"/>
    <cellStyle name="Normal 9 3 2 2 4 2" xfId="53519"/>
    <cellStyle name="Normal 9 3 2 2 5" xfId="53520"/>
    <cellStyle name="Normal 9 3 2 2_T-straight with PEDs adjustor" xfId="53521"/>
    <cellStyle name="Normal 9 3 2 3" xfId="53522"/>
    <cellStyle name="Normal 9 3 2 3 2" xfId="53523"/>
    <cellStyle name="Normal 9 3 2 3 2 2" xfId="53524"/>
    <cellStyle name="Normal 9 3 2 3 3" xfId="53525"/>
    <cellStyle name="Normal 9 3 2 4" xfId="53526"/>
    <cellStyle name="Normal 9 3 2 4 2" xfId="53527"/>
    <cellStyle name="Normal 9 3 2 4 2 2" xfId="53528"/>
    <cellStyle name="Normal 9 3 2 4 3" xfId="53529"/>
    <cellStyle name="Normal 9 3 2 5" xfId="53530"/>
    <cellStyle name="Normal 9 3 2 5 2" xfId="53531"/>
    <cellStyle name="Normal 9 3 2 6" xfId="53532"/>
    <cellStyle name="Normal 9 3 2_T-straight with PEDs adjustor" xfId="53533"/>
    <cellStyle name="Normal 9 3 3" xfId="53534"/>
    <cellStyle name="Normal 9 3 3 2" xfId="53535"/>
    <cellStyle name="Normal 9 3 3 2 2" xfId="53536"/>
    <cellStyle name="Normal 9 3 3 2 2 2" xfId="53537"/>
    <cellStyle name="Normal 9 3 3 2 3" xfId="53538"/>
    <cellStyle name="Normal 9 3 3 3" xfId="53539"/>
    <cellStyle name="Normal 9 3 3 3 2" xfId="53540"/>
    <cellStyle name="Normal 9 3 3 3 2 2" xfId="53541"/>
    <cellStyle name="Normal 9 3 3 3 3" xfId="53542"/>
    <cellStyle name="Normal 9 3 3 4" xfId="53543"/>
    <cellStyle name="Normal 9 3 3 4 2" xfId="53544"/>
    <cellStyle name="Normal 9 3 3 5" xfId="53545"/>
    <cellStyle name="Normal 9 3 3_T-straight with PEDs adjustor" xfId="53546"/>
    <cellStyle name="Normal 9 3 4" xfId="53547"/>
    <cellStyle name="Normal 9 3 4 2" xfId="53548"/>
    <cellStyle name="Normal 9 3 4 2 2" xfId="53549"/>
    <cellStyle name="Normal 9 3 4 3" xfId="53550"/>
    <cellStyle name="Normal 9 3 5" xfId="53551"/>
    <cellStyle name="Normal 9 3 5 2" xfId="53552"/>
    <cellStyle name="Normal 9 3 5 2 2" xfId="53553"/>
    <cellStyle name="Normal 9 3 5 3" xfId="53554"/>
    <cellStyle name="Normal 9 3 6" xfId="53555"/>
    <cellStyle name="Normal 9 3 6 2" xfId="53556"/>
    <cellStyle name="Normal 9 3 7" xfId="53557"/>
    <cellStyle name="Normal 9 3 8" xfId="53558"/>
    <cellStyle name="Normal 9 3 9" xfId="53559"/>
    <cellStyle name="Normal 9 3_T-straight with PEDs adjustor" xfId="53560"/>
    <cellStyle name="Normal 9 4" xfId="53561"/>
    <cellStyle name="Normal 9 4 2" xfId="53562"/>
    <cellStyle name="Normal 9 4 2 2" xfId="53563"/>
    <cellStyle name="Normal 9 4 2 2 2" xfId="53564"/>
    <cellStyle name="Normal 9 4 2 2 2 2" xfId="53565"/>
    <cellStyle name="Normal 9 4 2 2 2 2 2" xfId="53566"/>
    <cellStyle name="Normal 9 4 2 2 2 3" xfId="53567"/>
    <cellStyle name="Normal 9 4 2 2 3" xfId="53568"/>
    <cellStyle name="Normal 9 4 2 2 3 2" xfId="53569"/>
    <cellStyle name="Normal 9 4 2 2 3 2 2" xfId="53570"/>
    <cellStyle name="Normal 9 4 2 2 3 3" xfId="53571"/>
    <cellStyle name="Normal 9 4 2 2 4" xfId="53572"/>
    <cellStyle name="Normal 9 4 2 2 4 2" xfId="53573"/>
    <cellStyle name="Normal 9 4 2 2 5" xfId="53574"/>
    <cellStyle name="Normal 9 4 2 2_T-straight with PEDs adjustor" xfId="53575"/>
    <cellStyle name="Normal 9 4 2 3" xfId="53576"/>
    <cellStyle name="Normal 9 4 2 3 2" xfId="53577"/>
    <cellStyle name="Normal 9 4 2 3 2 2" xfId="53578"/>
    <cellStyle name="Normal 9 4 2 3 3" xfId="53579"/>
    <cellStyle name="Normal 9 4 2 4" xfId="53580"/>
    <cellStyle name="Normal 9 4 2 4 2" xfId="53581"/>
    <cellStyle name="Normal 9 4 2 4 2 2" xfId="53582"/>
    <cellStyle name="Normal 9 4 2 4 3" xfId="53583"/>
    <cellStyle name="Normal 9 4 2 5" xfId="53584"/>
    <cellStyle name="Normal 9 4 2 5 2" xfId="53585"/>
    <cellStyle name="Normal 9 4 2 6" xfId="53586"/>
    <cellStyle name="Normal 9 4 2_T-straight with PEDs adjustor" xfId="53587"/>
    <cellStyle name="Normal 9 4 3" xfId="53588"/>
    <cellStyle name="Normal 9 4 3 2" xfId="53589"/>
    <cellStyle name="Normal 9 4 3 2 2" xfId="53590"/>
    <cellStyle name="Normal 9 4 3 2 2 2" xfId="53591"/>
    <cellStyle name="Normal 9 4 3 2 3" xfId="53592"/>
    <cellStyle name="Normal 9 4 3 3" xfId="53593"/>
    <cellStyle name="Normal 9 4 3 3 2" xfId="53594"/>
    <cellStyle name="Normal 9 4 3 3 2 2" xfId="53595"/>
    <cellStyle name="Normal 9 4 3 3 3" xfId="53596"/>
    <cellStyle name="Normal 9 4 3 4" xfId="53597"/>
    <cellStyle name="Normal 9 4 3 4 2" xfId="53598"/>
    <cellStyle name="Normal 9 4 3 5" xfId="53599"/>
    <cellStyle name="Normal 9 4 3_T-straight with PEDs adjustor" xfId="53600"/>
    <cellStyle name="Normal 9 4 4" xfId="53601"/>
    <cellStyle name="Normal 9 4 4 2" xfId="53602"/>
    <cellStyle name="Normal 9 4 4 2 2" xfId="53603"/>
    <cellStyle name="Normal 9 4 4 3" xfId="53604"/>
    <cellStyle name="Normal 9 4 5" xfId="53605"/>
    <cellStyle name="Normal 9 4 5 2" xfId="53606"/>
    <cellStyle name="Normal 9 4 5 2 2" xfId="53607"/>
    <cellStyle name="Normal 9 4 5 3" xfId="53608"/>
    <cellStyle name="Normal 9 4 6" xfId="53609"/>
    <cellStyle name="Normal 9 4 6 2" xfId="53610"/>
    <cellStyle name="Normal 9 4 7" xfId="53611"/>
    <cellStyle name="Normal 9 4_T-straight with PEDs adjustor" xfId="53612"/>
    <cellStyle name="Normal 9 5" xfId="53613"/>
    <cellStyle name="Normal 9 5 2" xfId="53614"/>
    <cellStyle name="Normal 9 5 2 2" xfId="53615"/>
    <cellStyle name="Normal 9 5 2 2 2" xfId="53616"/>
    <cellStyle name="Normal 9 5 2 2 2 2" xfId="53617"/>
    <cellStyle name="Normal 9 5 2 2 2 2 2" xfId="53618"/>
    <cellStyle name="Normal 9 5 2 2 2 3" xfId="53619"/>
    <cellStyle name="Normal 9 5 2 2 3" xfId="53620"/>
    <cellStyle name="Normal 9 5 2 2 3 2" xfId="53621"/>
    <cellStyle name="Normal 9 5 2 2 3 2 2" xfId="53622"/>
    <cellStyle name="Normal 9 5 2 2 3 3" xfId="53623"/>
    <cellStyle name="Normal 9 5 2 2 4" xfId="53624"/>
    <cellStyle name="Normal 9 5 2 2 4 2" xfId="53625"/>
    <cellStyle name="Normal 9 5 2 2 5" xfId="53626"/>
    <cellStyle name="Normal 9 5 2 2_T-straight with PEDs adjustor" xfId="53627"/>
    <cellStyle name="Normal 9 5 2 3" xfId="53628"/>
    <cellStyle name="Normal 9 5 2 3 2" xfId="53629"/>
    <cellStyle name="Normal 9 5 2 3 2 2" xfId="53630"/>
    <cellStyle name="Normal 9 5 2 3 3" xfId="53631"/>
    <cellStyle name="Normal 9 5 2 4" xfId="53632"/>
    <cellStyle name="Normal 9 5 2 4 2" xfId="53633"/>
    <cellStyle name="Normal 9 5 2 4 2 2" xfId="53634"/>
    <cellStyle name="Normal 9 5 2 4 3" xfId="53635"/>
    <cellStyle name="Normal 9 5 2 5" xfId="53636"/>
    <cellStyle name="Normal 9 5 2 5 2" xfId="53637"/>
    <cellStyle name="Normal 9 5 2 6" xfId="53638"/>
    <cellStyle name="Normal 9 5 2_T-straight with PEDs adjustor" xfId="53639"/>
    <cellStyle name="Normal 9 5 3" xfId="53640"/>
    <cellStyle name="Normal 9 5 3 2" xfId="53641"/>
    <cellStyle name="Normal 9 5 3 2 2" xfId="53642"/>
    <cellStyle name="Normal 9 5 3 2 2 2" xfId="53643"/>
    <cellStyle name="Normal 9 5 3 2 3" xfId="53644"/>
    <cellStyle name="Normal 9 5 3 3" xfId="53645"/>
    <cellStyle name="Normal 9 5 3 3 2" xfId="53646"/>
    <cellStyle name="Normal 9 5 3 3 2 2" xfId="53647"/>
    <cellStyle name="Normal 9 5 3 3 3" xfId="53648"/>
    <cellStyle name="Normal 9 5 3 4" xfId="53649"/>
    <cellStyle name="Normal 9 5 3 4 2" xfId="53650"/>
    <cellStyle name="Normal 9 5 3 5" xfId="53651"/>
    <cellStyle name="Normal 9 5 3_T-straight with PEDs adjustor" xfId="53652"/>
    <cellStyle name="Normal 9 5 4" xfId="53653"/>
    <cellStyle name="Normal 9 5 4 2" xfId="53654"/>
    <cellStyle name="Normal 9 5 4 2 2" xfId="53655"/>
    <cellStyle name="Normal 9 5 4 3" xfId="53656"/>
    <cellStyle name="Normal 9 5 5" xfId="53657"/>
    <cellStyle name="Normal 9 5 5 2" xfId="53658"/>
    <cellStyle name="Normal 9 5 5 2 2" xfId="53659"/>
    <cellStyle name="Normal 9 5 5 3" xfId="53660"/>
    <cellStyle name="Normal 9 5 6" xfId="53661"/>
    <cellStyle name="Normal 9 5 6 2" xfId="53662"/>
    <cellStyle name="Normal 9 5 7" xfId="53663"/>
    <cellStyle name="Normal 9 5_T-straight with PEDs adjustor" xfId="53664"/>
    <cellStyle name="Normal 9 6" xfId="53665"/>
    <cellStyle name="Normal 9 6 2" xfId="53666"/>
    <cellStyle name="Normal 9 6 2 2" xfId="53667"/>
    <cellStyle name="Normal 9 6 2 2 2" xfId="53668"/>
    <cellStyle name="Normal 9 6 2 2 2 2" xfId="53669"/>
    <cellStyle name="Normal 9 6 2 2 3" xfId="53670"/>
    <cellStyle name="Normal 9 6 2 3" xfId="53671"/>
    <cellStyle name="Normal 9 6 2 3 2" xfId="53672"/>
    <cellStyle name="Normal 9 6 2 3 2 2" xfId="53673"/>
    <cellStyle name="Normal 9 6 2 3 3" xfId="53674"/>
    <cellStyle name="Normal 9 6 2 4" xfId="53675"/>
    <cellStyle name="Normal 9 6 2 4 2" xfId="53676"/>
    <cellStyle name="Normal 9 6 2 5" xfId="53677"/>
    <cellStyle name="Normal 9 6 2_T-straight with PEDs adjustor" xfId="53678"/>
    <cellStyle name="Normal 9 6 3" xfId="53679"/>
    <cellStyle name="Normal 9 6 3 2" xfId="53680"/>
    <cellStyle name="Normal 9 6 3 2 2" xfId="53681"/>
    <cellStyle name="Normal 9 6 3 3" xfId="53682"/>
    <cellStyle name="Normal 9 6 4" xfId="53683"/>
    <cellStyle name="Normal 9 6 4 2" xfId="53684"/>
    <cellStyle name="Normal 9 6 4 2 2" xfId="53685"/>
    <cellStyle name="Normal 9 6 4 3" xfId="53686"/>
    <cellStyle name="Normal 9 6 5" xfId="53687"/>
    <cellStyle name="Normal 9 6 5 2" xfId="53688"/>
    <cellStyle name="Normal 9 6 6" xfId="53689"/>
    <cellStyle name="Normal 9 6_T-straight with PEDs adjustor" xfId="53690"/>
    <cellStyle name="Normal 9 7" xfId="53691"/>
    <cellStyle name="Normal 9 7 2" xfId="53692"/>
    <cellStyle name="Normal 9 7 2 2" xfId="53693"/>
    <cellStyle name="Normal 9 7 2 2 2" xfId="53694"/>
    <cellStyle name="Normal 9 7 2 3" xfId="53695"/>
    <cellStyle name="Normal 9 7 3" xfId="53696"/>
    <cellStyle name="Normal 9 7 3 2" xfId="53697"/>
    <cellStyle name="Normal 9 7 3 2 2" xfId="53698"/>
    <cellStyle name="Normal 9 7 3 3" xfId="53699"/>
    <cellStyle name="Normal 9 7 4" xfId="53700"/>
    <cellStyle name="Normal 9 7 4 2" xfId="53701"/>
    <cellStyle name="Normal 9 7 5" xfId="53702"/>
    <cellStyle name="Normal 9 7_T-straight with PEDs adjustor" xfId="53703"/>
    <cellStyle name="Normal 9 8" xfId="53704"/>
    <cellStyle name="Normal 9 8 2" xfId="53705"/>
    <cellStyle name="Normal 9 8 2 2" xfId="53706"/>
    <cellStyle name="Normal 9 8 3" xfId="53707"/>
    <cellStyle name="Normal 9 9" xfId="53708"/>
    <cellStyle name="Normal 9 9 2" xfId="53709"/>
    <cellStyle name="Normal 9 9 2 2" xfId="53710"/>
    <cellStyle name="Normal 9 9 3" xfId="53711"/>
    <cellStyle name="Normal 9_T-straight with PEDs adjustor" xfId="53712"/>
    <cellStyle name="Normal 94" xfId="53713"/>
    <cellStyle name="Note 10" xfId="53714"/>
    <cellStyle name="Note 10 2" xfId="53715"/>
    <cellStyle name="Note 10 2 2" xfId="53716"/>
    <cellStyle name="Note 10 3" xfId="53717"/>
    <cellStyle name="Note 10 3 2" xfId="53718"/>
    <cellStyle name="Note 10 3 2 2" xfId="53719"/>
    <cellStyle name="Note 10 3 3" xfId="53720"/>
    <cellStyle name="Note 10 4" xfId="53721"/>
    <cellStyle name="Note 10 4 2" xfId="53722"/>
    <cellStyle name="Note 10 5" xfId="53723"/>
    <cellStyle name="Note 11" xfId="53724"/>
    <cellStyle name="Note 11 2" xfId="53725"/>
    <cellStyle name="Note 12" xfId="53726"/>
    <cellStyle name="Note 12 2" xfId="53727"/>
    <cellStyle name="Note 12 2 2" xfId="53728"/>
    <cellStyle name="Note 12 3" xfId="53729"/>
    <cellStyle name="Note 2" xfId="53730"/>
    <cellStyle name="Note 2 10" xfId="53731"/>
    <cellStyle name="Note 2 10 2" xfId="53732"/>
    <cellStyle name="Note 2 2" xfId="53733"/>
    <cellStyle name="Note 2 2 2" xfId="53734"/>
    <cellStyle name="Note 2 2 2 2" xfId="53735"/>
    <cellStyle name="Note 2 2 2 2 10" xfId="53736"/>
    <cellStyle name="Note 2 2 2 2 10 2" xfId="53737"/>
    <cellStyle name="Note 2 2 2 2 10 2 2" xfId="53738"/>
    <cellStyle name="Note 2 2 2 2 10 2 2 2" xfId="53739"/>
    <cellStyle name="Note 2 2 2 2 10 2 2 3" xfId="53740"/>
    <cellStyle name="Note 2 2 2 2 10 2 2 4" xfId="53741"/>
    <cellStyle name="Note 2 2 2 2 10 2 2 5" xfId="53742"/>
    <cellStyle name="Note 2 2 2 2 10 2 3" xfId="53743"/>
    <cellStyle name="Note 2 2 2 2 10 2 3 2" xfId="53744"/>
    <cellStyle name="Note 2 2 2 2 10 2 3 3" xfId="53745"/>
    <cellStyle name="Note 2 2 2 2 10 2 3 4" xfId="53746"/>
    <cellStyle name="Note 2 2 2 2 10 2 3 5" xfId="53747"/>
    <cellStyle name="Note 2 2 2 2 10 2 4" xfId="53748"/>
    <cellStyle name="Note 2 2 2 2 10 2 4 2" xfId="53749"/>
    <cellStyle name="Note 2 2 2 2 10 2 5" xfId="53750"/>
    <cellStyle name="Note 2 2 2 2 10 2 5 2" xfId="53751"/>
    <cellStyle name="Note 2 2 2 2 10 2 6" xfId="53752"/>
    <cellStyle name="Note 2 2 2 2 10 2 6 2" xfId="53753"/>
    <cellStyle name="Note 2 2 2 2 10 2 7" xfId="53754"/>
    <cellStyle name="Note 2 2 2 2 10 3" xfId="53755"/>
    <cellStyle name="Note 2 2 2 2 10 3 2" xfId="53756"/>
    <cellStyle name="Note 2 2 2 2 10 3 3" xfId="53757"/>
    <cellStyle name="Note 2 2 2 2 10 3 4" xfId="53758"/>
    <cellStyle name="Note 2 2 2 2 10 3 5" xfId="53759"/>
    <cellStyle name="Note 2 2 2 2 10 4" xfId="53760"/>
    <cellStyle name="Note 2 2 2 2 10 4 2" xfId="53761"/>
    <cellStyle name="Note 2 2 2 2 10 4 3" xfId="53762"/>
    <cellStyle name="Note 2 2 2 2 10 4 4" xfId="53763"/>
    <cellStyle name="Note 2 2 2 2 10 4 5" xfId="53764"/>
    <cellStyle name="Note 2 2 2 2 10 5" xfId="53765"/>
    <cellStyle name="Note 2 2 2 2 10 5 2" xfId="53766"/>
    <cellStyle name="Note 2 2 2 2 10 6" xfId="53767"/>
    <cellStyle name="Note 2 2 2 2 10 6 2" xfId="53768"/>
    <cellStyle name="Note 2 2 2 2 10 7" xfId="53769"/>
    <cellStyle name="Note 2 2 2 2 10 7 2" xfId="53770"/>
    <cellStyle name="Note 2 2 2 2 10 8" xfId="53771"/>
    <cellStyle name="Note 2 2 2 2 11" xfId="53772"/>
    <cellStyle name="Note 2 2 2 2 11 2" xfId="53773"/>
    <cellStyle name="Note 2 2 2 2 11 2 2" xfId="53774"/>
    <cellStyle name="Note 2 2 2 2 11 2 2 2" xfId="53775"/>
    <cellStyle name="Note 2 2 2 2 11 2 2 3" xfId="53776"/>
    <cellStyle name="Note 2 2 2 2 11 2 2 4" xfId="53777"/>
    <cellStyle name="Note 2 2 2 2 11 2 2 5" xfId="53778"/>
    <cellStyle name="Note 2 2 2 2 11 2 3" xfId="53779"/>
    <cellStyle name="Note 2 2 2 2 11 2 3 2" xfId="53780"/>
    <cellStyle name="Note 2 2 2 2 11 2 3 3" xfId="53781"/>
    <cellStyle name="Note 2 2 2 2 11 2 3 4" xfId="53782"/>
    <cellStyle name="Note 2 2 2 2 11 2 3 5" xfId="53783"/>
    <cellStyle name="Note 2 2 2 2 11 2 4" xfId="53784"/>
    <cellStyle name="Note 2 2 2 2 11 2 4 2" xfId="53785"/>
    <cellStyle name="Note 2 2 2 2 11 2 5" xfId="53786"/>
    <cellStyle name="Note 2 2 2 2 11 2 5 2" xfId="53787"/>
    <cellStyle name="Note 2 2 2 2 11 2 6" xfId="53788"/>
    <cellStyle name="Note 2 2 2 2 11 2 6 2" xfId="53789"/>
    <cellStyle name="Note 2 2 2 2 11 2 7" xfId="53790"/>
    <cellStyle name="Note 2 2 2 2 11 3" xfId="53791"/>
    <cellStyle name="Note 2 2 2 2 11 3 2" xfId="53792"/>
    <cellStyle name="Note 2 2 2 2 11 3 3" xfId="53793"/>
    <cellStyle name="Note 2 2 2 2 11 3 4" xfId="53794"/>
    <cellStyle name="Note 2 2 2 2 11 3 5" xfId="53795"/>
    <cellStyle name="Note 2 2 2 2 11 4" xfId="53796"/>
    <cellStyle name="Note 2 2 2 2 11 4 2" xfId="53797"/>
    <cellStyle name="Note 2 2 2 2 11 4 3" xfId="53798"/>
    <cellStyle name="Note 2 2 2 2 11 4 4" xfId="53799"/>
    <cellStyle name="Note 2 2 2 2 11 4 5" xfId="53800"/>
    <cellStyle name="Note 2 2 2 2 11 5" xfId="53801"/>
    <cellStyle name="Note 2 2 2 2 11 5 2" xfId="53802"/>
    <cellStyle name="Note 2 2 2 2 11 6" xfId="53803"/>
    <cellStyle name="Note 2 2 2 2 11 6 2" xfId="53804"/>
    <cellStyle name="Note 2 2 2 2 11 7" xfId="53805"/>
    <cellStyle name="Note 2 2 2 2 11 7 2" xfId="53806"/>
    <cellStyle name="Note 2 2 2 2 11 8" xfId="53807"/>
    <cellStyle name="Note 2 2 2 2 12" xfId="53808"/>
    <cellStyle name="Note 2 2 2 2 12 2" xfId="53809"/>
    <cellStyle name="Note 2 2 2 2 12 2 2" xfId="53810"/>
    <cellStyle name="Note 2 2 2 2 12 2 2 2" xfId="53811"/>
    <cellStyle name="Note 2 2 2 2 12 2 2 3" xfId="53812"/>
    <cellStyle name="Note 2 2 2 2 12 2 2 4" xfId="53813"/>
    <cellStyle name="Note 2 2 2 2 12 2 2 5" xfId="53814"/>
    <cellStyle name="Note 2 2 2 2 12 2 3" xfId="53815"/>
    <cellStyle name="Note 2 2 2 2 12 2 3 2" xfId="53816"/>
    <cellStyle name="Note 2 2 2 2 12 2 3 3" xfId="53817"/>
    <cellStyle name="Note 2 2 2 2 12 2 3 4" xfId="53818"/>
    <cellStyle name="Note 2 2 2 2 12 2 3 5" xfId="53819"/>
    <cellStyle name="Note 2 2 2 2 12 2 4" xfId="53820"/>
    <cellStyle name="Note 2 2 2 2 12 2 4 2" xfId="53821"/>
    <cellStyle name="Note 2 2 2 2 12 2 5" xfId="53822"/>
    <cellStyle name="Note 2 2 2 2 12 2 5 2" xfId="53823"/>
    <cellStyle name="Note 2 2 2 2 12 2 6" xfId="53824"/>
    <cellStyle name="Note 2 2 2 2 12 2 6 2" xfId="53825"/>
    <cellStyle name="Note 2 2 2 2 12 2 7" xfId="53826"/>
    <cellStyle name="Note 2 2 2 2 12 3" xfId="53827"/>
    <cellStyle name="Note 2 2 2 2 12 3 2" xfId="53828"/>
    <cellStyle name="Note 2 2 2 2 12 3 3" xfId="53829"/>
    <cellStyle name="Note 2 2 2 2 12 3 4" xfId="53830"/>
    <cellStyle name="Note 2 2 2 2 12 3 5" xfId="53831"/>
    <cellStyle name="Note 2 2 2 2 12 4" xfId="53832"/>
    <cellStyle name="Note 2 2 2 2 12 4 2" xfId="53833"/>
    <cellStyle name="Note 2 2 2 2 12 4 3" xfId="53834"/>
    <cellStyle name="Note 2 2 2 2 12 4 4" xfId="53835"/>
    <cellStyle name="Note 2 2 2 2 12 4 5" xfId="53836"/>
    <cellStyle name="Note 2 2 2 2 12 5" xfId="53837"/>
    <cellStyle name="Note 2 2 2 2 12 5 2" xfId="53838"/>
    <cellStyle name="Note 2 2 2 2 12 6" xfId="53839"/>
    <cellStyle name="Note 2 2 2 2 12 6 2" xfId="53840"/>
    <cellStyle name="Note 2 2 2 2 12 7" xfId="53841"/>
    <cellStyle name="Note 2 2 2 2 12 7 2" xfId="53842"/>
    <cellStyle name="Note 2 2 2 2 12 8" xfId="53843"/>
    <cellStyle name="Note 2 2 2 2 13" xfId="53844"/>
    <cellStyle name="Note 2 2 2 2 13 2" xfId="53845"/>
    <cellStyle name="Note 2 2 2 2 13 2 2" xfId="53846"/>
    <cellStyle name="Note 2 2 2 2 13 2 2 2" xfId="53847"/>
    <cellStyle name="Note 2 2 2 2 13 2 2 3" xfId="53848"/>
    <cellStyle name="Note 2 2 2 2 13 2 2 4" xfId="53849"/>
    <cellStyle name="Note 2 2 2 2 13 2 2 5" xfId="53850"/>
    <cellStyle name="Note 2 2 2 2 13 2 3" xfId="53851"/>
    <cellStyle name="Note 2 2 2 2 13 2 3 2" xfId="53852"/>
    <cellStyle name="Note 2 2 2 2 13 2 3 3" xfId="53853"/>
    <cellStyle name="Note 2 2 2 2 13 2 3 4" xfId="53854"/>
    <cellStyle name="Note 2 2 2 2 13 2 3 5" xfId="53855"/>
    <cellStyle name="Note 2 2 2 2 13 2 4" xfId="53856"/>
    <cellStyle name="Note 2 2 2 2 13 2 4 2" xfId="53857"/>
    <cellStyle name="Note 2 2 2 2 13 2 5" xfId="53858"/>
    <cellStyle name="Note 2 2 2 2 13 2 5 2" xfId="53859"/>
    <cellStyle name="Note 2 2 2 2 13 2 6" xfId="53860"/>
    <cellStyle name="Note 2 2 2 2 13 2 6 2" xfId="53861"/>
    <cellStyle name="Note 2 2 2 2 13 2 7" xfId="53862"/>
    <cellStyle name="Note 2 2 2 2 13 3" xfId="53863"/>
    <cellStyle name="Note 2 2 2 2 13 3 2" xfId="53864"/>
    <cellStyle name="Note 2 2 2 2 13 3 3" xfId="53865"/>
    <cellStyle name="Note 2 2 2 2 13 3 4" xfId="53866"/>
    <cellStyle name="Note 2 2 2 2 13 3 5" xfId="53867"/>
    <cellStyle name="Note 2 2 2 2 13 4" xfId="53868"/>
    <cellStyle name="Note 2 2 2 2 13 4 2" xfId="53869"/>
    <cellStyle name="Note 2 2 2 2 13 4 3" xfId="53870"/>
    <cellStyle name="Note 2 2 2 2 13 4 4" xfId="53871"/>
    <cellStyle name="Note 2 2 2 2 13 4 5" xfId="53872"/>
    <cellStyle name="Note 2 2 2 2 13 5" xfId="53873"/>
    <cellStyle name="Note 2 2 2 2 13 5 2" xfId="53874"/>
    <cellStyle name="Note 2 2 2 2 13 6" xfId="53875"/>
    <cellStyle name="Note 2 2 2 2 13 6 2" xfId="53876"/>
    <cellStyle name="Note 2 2 2 2 13 7" xfId="53877"/>
    <cellStyle name="Note 2 2 2 2 13 7 2" xfId="53878"/>
    <cellStyle name="Note 2 2 2 2 13 8" xfId="53879"/>
    <cellStyle name="Note 2 2 2 2 14" xfId="53880"/>
    <cellStyle name="Note 2 2 2 2 14 2" xfId="53881"/>
    <cellStyle name="Note 2 2 2 2 14 2 2" xfId="53882"/>
    <cellStyle name="Note 2 2 2 2 14 2 2 2" xfId="53883"/>
    <cellStyle name="Note 2 2 2 2 14 2 2 3" xfId="53884"/>
    <cellStyle name="Note 2 2 2 2 14 2 2 4" xfId="53885"/>
    <cellStyle name="Note 2 2 2 2 14 2 2 5" xfId="53886"/>
    <cellStyle name="Note 2 2 2 2 14 2 3" xfId="53887"/>
    <cellStyle name="Note 2 2 2 2 14 2 3 2" xfId="53888"/>
    <cellStyle name="Note 2 2 2 2 14 2 3 3" xfId="53889"/>
    <cellStyle name="Note 2 2 2 2 14 2 3 4" xfId="53890"/>
    <cellStyle name="Note 2 2 2 2 14 2 3 5" xfId="53891"/>
    <cellStyle name="Note 2 2 2 2 14 2 4" xfId="53892"/>
    <cellStyle name="Note 2 2 2 2 14 2 4 2" xfId="53893"/>
    <cellStyle name="Note 2 2 2 2 14 2 5" xfId="53894"/>
    <cellStyle name="Note 2 2 2 2 14 2 5 2" xfId="53895"/>
    <cellStyle name="Note 2 2 2 2 14 2 6" xfId="53896"/>
    <cellStyle name="Note 2 2 2 2 14 2 6 2" xfId="53897"/>
    <cellStyle name="Note 2 2 2 2 14 2 7" xfId="53898"/>
    <cellStyle name="Note 2 2 2 2 14 3" xfId="53899"/>
    <cellStyle name="Note 2 2 2 2 14 3 2" xfId="53900"/>
    <cellStyle name="Note 2 2 2 2 14 3 3" xfId="53901"/>
    <cellStyle name="Note 2 2 2 2 14 3 4" xfId="53902"/>
    <cellStyle name="Note 2 2 2 2 14 3 5" xfId="53903"/>
    <cellStyle name="Note 2 2 2 2 14 4" xfId="53904"/>
    <cellStyle name="Note 2 2 2 2 14 4 2" xfId="53905"/>
    <cellStyle name="Note 2 2 2 2 14 4 3" xfId="53906"/>
    <cellStyle name="Note 2 2 2 2 14 4 4" xfId="53907"/>
    <cellStyle name="Note 2 2 2 2 14 4 5" xfId="53908"/>
    <cellStyle name="Note 2 2 2 2 14 5" xfId="53909"/>
    <cellStyle name="Note 2 2 2 2 14 5 2" xfId="53910"/>
    <cellStyle name="Note 2 2 2 2 14 6" xfId="53911"/>
    <cellStyle name="Note 2 2 2 2 14 6 2" xfId="53912"/>
    <cellStyle name="Note 2 2 2 2 14 7" xfId="53913"/>
    <cellStyle name="Note 2 2 2 2 14 7 2" xfId="53914"/>
    <cellStyle name="Note 2 2 2 2 14 8" xfId="53915"/>
    <cellStyle name="Note 2 2 2 2 15" xfId="53916"/>
    <cellStyle name="Note 2 2 2 2 15 2" xfId="53917"/>
    <cellStyle name="Note 2 2 2 2 15 2 2" xfId="53918"/>
    <cellStyle name="Note 2 2 2 2 15 2 3" xfId="53919"/>
    <cellStyle name="Note 2 2 2 2 15 2 4" xfId="53920"/>
    <cellStyle name="Note 2 2 2 2 15 2 5" xfId="53921"/>
    <cellStyle name="Note 2 2 2 2 15 3" xfId="53922"/>
    <cellStyle name="Note 2 2 2 2 15 3 2" xfId="53923"/>
    <cellStyle name="Note 2 2 2 2 15 3 3" xfId="53924"/>
    <cellStyle name="Note 2 2 2 2 15 3 4" xfId="53925"/>
    <cellStyle name="Note 2 2 2 2 15 3 5" xfId="53926"/>
    <cellStyle name="Note 2 2 2 2 15 4" xfId="53927"/>
    <cellStyle name="Note 2 2 2 2 15 4 2" xfId="53928"/>
    <cellStyle name="Note 2 2 2 2 15 5" xfId="53929"/>
    <cellStyle name="Note 2 2 2 2 15 5 2" xfId="53930"/>
    <cellStyle name="Note 2 2 2 2 15 6" xfId="53931"/>
    <cellStyle name="Note 2 2 2 2 15 6 2" xfId="53932"/>
    <cellStyle name="Note 2 2 2 2 15 7" xfId="53933"/>
    <cellStyle name="Note 2 2 2 2 16" xfId="53934"/>
    <cellStyle name="Note 2 2 2 2 16 2" xfId="53935"/>
    <cellStyle name="Note 2 2 2 2 16 3" xfId="53936"/>
    <cellStyle name="Note 2 2 2 2 16 4" xfId="53937"/>
    <cellStyle name="Note 2 2 2 2 16 5" xfId="53938"/>
    <cellStyle name="Note 2 2 2 2 17" xfId="53939"/>
    <cellStyle name="Note 2 2 2 2 17 2" xfId="53940"/>
    <cellStyle name="Note 2 2 2 2 17 3" xfId="53941"/>
    <cellStyle name="Note 2 2 2 2 17 4" xfId="53942"/>
    <cellStyle name="Note 2 2 2 2 17 5" xfId="53943"/>
    <cellStyle name="Note 2 2 2 2 18" xfId="53944"/>
    <cellStyle name="Note 2 2 2 2 18 2" xfId="53945"/>
    <cellStyle name="Note 2 2 2 2 19" xfId="53946"/>
    <cellStyle name="Note 2 2 2 2 19 2" xfId="53947"/>
    <cellStyle name="Note 2 2 2 2 2" xfId="53948"/>
    <cellStyle name="Note 2 2 2 2 2 2" xfId="53949"/>
    <cellStyle name="Note 2 2 2 2 2 2 2" xfId="53950"/>
    <cellStyle name="Note 2 2 2 2 2 2 2 2" xfId="53951"/>
    <cellStyle name="Note 2 2 2 2 2 2 2 3" xfId="53952"/>
    <cellStyle name="Note 2 2 2 2 2 2 2 4" xfId="53953"/>
    <cellStyle name="Note 2 2 2 2 2 2 2 5" xfId="53954"/>
    <cellStyle name="Note 2 2 2 2 2 2 3" xfId="53955"/>
    <cellStyle name="Note 2 2 2 2 2 2 3 2" xfId="53956"/>
    <cellStyle name="Note 2 2 2 2 2 2 3 3" xfId="53957"/>
    <cellStyle name="Note 2 2 2 2 2 2 3 4" xfId="53958"/>
    <cellStyle name="Note 2 2 2 2 2 2 3 5" xfId="53959"/>
    <cellStyle name="Note 2 2 2 2 2 2 4" xfId="53960"/>
    <cellStyle name="Note 2 2 2 2 2 2 4 2" xfId="53961"/>
    <cellStyle name="Note 2 2 2 2 2 2 5" xfId="53962"/>
    <cellStyle name="Note 2 2 2 2 2 2 5 2" xfId="53963"/>
    <cellStyle name="Note 2 2 2 2 2 2 6" xfId="53964"/>
    <cellStyle name="Note 2 2 2 2 2 2 6 2" xfId="53965"/>
    <cellStyle name="Note 2 2 2 2 2 2 7" xfId="53966"/>
    <cellStyle name="Note 2 2 2 2 2 3" xfId="53967"/>
    <cellStyle name="Note 2 2 2 2 2 3 2" xfId="53968"/>
    <cellStyle name="Note 2 2 2 2 2 3 3" xfId="53969"/>
    <cellStyle name="Note 2 2 2 2 2 3 4" xfId="53970"/>
    <cellStyle name="Note 2 2 2 2 2 3 5" xfId="53971"/>
    <cellStyle name="Note 2 2 2 2 2 4" xfId="53972"/>
    <cellStyle name="Note 2 2 2 2 2 4 2" xfId="53973"/>
    <cellStyle name="Note 2 2 2 2 2 4 3" xfId="53974"/>
    <cellStyle name="Note 2 2 2 2 2 4 4" xfId="53975"/>
    <cellStyle name="Note 2 2 2 2 2 4 5" xfId="53976"/>
    <cellStyle name="Note 2 2 2 2 2 5" xfId="53977"/>
    <cellStyle name="Note 2 2 2 2 2 5 2" xfId="53978"/>
    <cellStyle name="Note 2 2 2 2 2 6" xfId="53979"/>
    <cellStyle name="Note 2 2 2 2 2 6 2" xfId="53980"/>
    <cellStyle name="Note 2 2 2 2 2 7" xfId="53981"/>
    <cellStyle name="Note 2 2 2 2 2 7 2" xfId="53982"/>
    <cellStyle name="Note 2 2 2 2 2 8" xfId="53983"/>
    <cellStyle name="Note 2 2 2 2 20" xfId="53984"/>
    <cellStyle name="Note 2 2 2 2 20 2" xfId="53985"/>
    <cellStyle name="Note 2 2 2 2 21" xfId="53986"/>
    <cellStyle name="Note 2 2 2 2 3" xfId="53987"/>
    <cellStyle name="Note 2 2 2 2 3 2" xfId="53988"/>
    <cellStyle name="Note 2 2 2 2 3 2 2" xfId="53989"/>
    <cellStyle name="Note 2 2 2 2 3 2 2 2" xfId="53990"/>
    <cellStyle name="Note 2 2 2 2 3 2 2 3" xfId="53991"/>
    <cellStyle name="Note 2 2 2 2 3 2 2 4" xfId="53992"/>
    <cellStyle name="Note 2 2 2 2 3 2 2 5" xfId="53993"/>
    <cellStyle name="Note 2 2 2 2 3 2 3" xfId="53994"/>
    <cellStyle name="Note 2 2 2 2 3 2 3 2" xfId="53995"/>
    <cellStyle name="Note 2 2 2 2 3 2 3 3" xfId="53996"/>
    <cellStyle name="Note 2 2 2 2 3 2 3 4" xfId="53997"/>
    <cellStyle name="Note 2 2 2 2 3 2 3 5" xfId="53998"/>
    <cellStyle name="Note 2 2 2 2 3 2 4" xfId="53999"/>
    <cellStyle name="Note 2 2 2 2 3 2 4 2" xfId="54000"/>
    <cellStyle name="Note 2 2 2 2 3 2 5" xfId="54001"/>
    <cellStyle name="Note 2 2 2 2 3 2 5 2" xfId="54002"/>
    <cellStyle name="Note 2 2 2 2 3 2 6" xfId="54003"/>
    <cellStyle name="Note 2 2 2 2 3 2 6 2" xfId="54004"/>
    <cellStyle name="Note 2 2 2 2 3 2 7" xfId="54005"/>
    <cellStyle name="Note 2 2 2 2 3 3" xfId="54006"/>
    <cellStyle name="Note 2 2 2 2 3 3 2" xfId="54007"/>
    <cellStyle name="Note 2 2 2 2 3 3 3" xfId="54008"/>
    <cellStyle name="Note 2 2 2 2 3 3 4" xfId="54009"/>
    <cellStyle name="Note 2 2 2 2 3 3 5" xfId="54010"/>
    <cellStyle name="Note 2 2 2 2 3 4" xfId="54011"/>
    <cellStyle name="Note 2 2 2 2 3 4 2" xfId="54012"/>
    <cellStyle name="Note 2 2 2 2 3 4 3" xfId="54013"/>
    <cellStyle name="Note 2 2 2 2 3 4 4" xfId="54014"/>
    <cellStyle name="Note 2 2 2 2 3 4 5" xfId="54015"/>
    <cellStyle name="Note 2 2 2 2 3 5" xfId="54016"/>
    <cellStyle name="Note 2 2 2 2 3 5 2" xfId="54017"/>
    <cellStyle name="Note 2 2 2 2 3 6" xfId="54018"/>
    <cellStyle name="Note 2 2 2 2 3 6 2" xfId="54019"/>
    <cellStyle name="Note 2 2 2 2 3 7" xfId="54020"/>
    <cellStyle name="Note 2 2 2 2 3 7 2" xfId="54021"/>
    <cellStyle name="Note 2 2 2 2 3 8" xfId="54022"/>
    <cellStyle name="Note 2 2 2 2 4" xfId="54023"/>
    <cellStyle name="Note 2 2 2 2 4 2" xfId="54024"/>
    <cellStyle name="Note 2 2 2 2 4 2 2" xfId="54025"/>
    <cellStyle name="Note 2 2 2 2 4 2 2 2" xfId="54026"/>
    <cellStyle name="Note 2 2 2 2 4 2 2 3" xfId="54027"/>
    <cellStyle name="Note 2 2 2 2 4 2 2 4" xfId="54028"/>
    <cellStyle name="Note 2 2 2 2 4 2 2 5" xfId="54029"/>
    <cellStyle name="Note 2 2 2 2 4 2 3" xfId="54030"/>
    <cellStyle name="Note 2 2 2 2 4 2 3 2" xfId="54031"/>
    <cellStyle name="Note 2 2 2 2 4 2 3 3" xfId="54032"/>
    <cellStyle name="Note 2 2 2 2 4 2 3 4" xfId="54033"/>
    <cellStyle name="Note 2 2 2 2 4 2 3 5" xfId="54034"/>
    <cellStyle name="Note 2 2 2 2 4 2 4" xfId="54035"/>
    <cellStyle name="Note 2 2 2 2 4 2 4 2" xfId="54036"/>
    <cellStyle name="Note 2 2 2 2 4 2 5" xfId="54037"/>
    <cellStyle name="Note 2 2 2 2 4 2 5 2" xfId="54038"/>
    <cellStyle name="Note 2 2 2 2 4 2 6" xfId="54039"/>
    <cellStyle name="Note 2 2 2 2 4 2 6 2" xfId="54040"/>
    <cellStyle name="Note 2 2 2 2 4 2 7" xfId="54041"/>
    <cellStyle name="Note 2 2 2 2 4 3" xfId="54042"/>
    <cellStyle name="Note 2 2 2 2 4 3 2" xfId="54043"/>
    <cellStyle name="Note 2 2 2 2 4 3 3" xfId="54044"/>
    <cellStyle name="Note 2 2 2 2 4 3 4" xfId="54045"/>
    <cellStyle name="Note 2 2 2 2 4 3 5" xfId="54046"/>
    <cellStyle name="Note 2 2 2 2 4 4" xfId="54047"/>
    <cellStyle name="Note 2 2 2 2 4 4 2" xfId="54048"/>
    <cellStyle name="Note 2 2 2 2 4 4 3" xfId="54049"/>
    <cellStyle name="Note 2 2 2 2 4 4 4" xfId="54050"/>
    <cellStyle name="Note 2 2 2 2 4 4 5" xfId="54051"/>
    <cellStyle name="Note 2 2 2 2 4 5" xfId="54052"/>
    <cellStyle name="Note 2 2 2 2 4 5 2" xfId="54053"/>
    <cellStyle name="Note 2 2 2 2 4 6" xfId="54054"/>
    <cellStyle name="Note 2 2 2 2 4 6 2" xfId="54055"/>
    <cellStyle name="Note 2 2 2 2 4 7" xfId="54056"/>
    <cellStyle name="Note 2 2 2 2 4 7 2" xfId="54057"/>
    <cellStyle name="Note 2 2 2 2 4 8" xfId="54058"/>
    <cellStyle name="Note 2 2 2 2 5" xfId="54059"/>
    <cellStyle name="Note 2 2 2 2 5 2" xfId="54060"/>
    <cellStyle name="Note 2 2 2 2 5 2 2" xfId="54061"/>
    <cellStyle name="Note 2 2 2 2 5 2 2 2" xfId="54062"/>
    <cellStyle name="Note 2 2 2 2 5 2 2 3" xfId="54063"/>
    <cellStyle name="Note 2 2 2 2 5 2 2 4" xfId="54064"/>
    <cellStyle name="Note 2 2 2 2 5 2 2 5" xfId="54065"/>
    <cellStyle name="Note 2 2 2 2 5 2 3" xfId="54066"/>
    <cellStyle name="Note 2 2 2 2 5 2 3 2" xfId="54067"/>
    <cellStyle name="Note 2 2 2 2 5 2 3 3" xfId="54068"/>
    <cellStyle name="Note 2 2 2 2 5 2 3 4" xfId="54069"/>
    <cellStyle name="Note 2 2 2 2 5 2 3 5" xfId="54070"/>
    <cellStyle name="Note 2 2 2 2 5 2 4" xfId="54071"/>
    <cellStyle name="Note 2 2 2 2 5 2 4 2" xfId="54072"/>
    <cellStyle name="Note 2 2 2 2 5 2 5" xfId="54073"/>
    <cellStyle name="Note 2 2 2 2 5 2 5 2" xfId="54074"/>
    <cellStyle name="Note 2 2 2 2 5 2 6" xfId="54075"/>
    <cellStyle name="Note 2 2 2 2 5 2 6 2" xfId="54076"/>
    <cellStyle name="Note 2 2 2 2 5 2 7" xfId="54077"/>
    <cellStyle name="Note 2 2 2 2 5 3" xfId="54078"/>
    <cellStyle name="Note 2 2 2 2 5 3 2" xfId="54079"/>
    <cellStyle name="Note 2 2 2 2 5 3 3" xfId="54080"/>
    <cellStyle name="Note 2 2 2 2 5 3 4" xfId="54081"/>
    <cellStyle name="Note 2 2 2 2 5 3 5" xfId="54082"/>
    <cellStyle name="Note 2 2 2 2 5 4" xfId="54083"/>
    <cellStyle name="Note 2 2 2 2 5 4 2" xfId="54084"/>
    <cellStyle name="Note 2 2 2 2 5 4 3" xfId="54085"/>
    <cellStyle name="Note 2 2 2 2 5 4 4" xfId="54086"/>
    <cellStyle name="Note 2 2 2 2 5 4 5" xfId="54087"/>
    <cellStyle name="Note 2 2 2 2 5 5" xfId="54088"/>
    <cellStyle name="Note 2 2 2 2 5 5 2" xfId="54089"/>
    <cellStyle name="Note 2 2 2 2 5 6" xfId="54090"/>
    <cellStyle name="Note 2 2 2 2 5 6 2" xfId="54091"/>
    <cellStyle name="Note 2 2 2 2 5 7" xfId="54092"/>
    <cellStyle name="Note 2 2 2 2 5 7 2" xfId="54093"/>
    <cellStyle name="Note 2 2 2 2 5 8" xfId="54094"/>
    <cellStyle name="Note 2 2 2 2 6" xfId="54095"/>
    <cellStyle name="Note 2 2 2 2 6 2" xfId="54096"/>
    <cellStyle name="Note 2 2 2 2 6 2 2" xfId="54097"/>
    <cellStyle name="Note 2 2 2 2 6 2 2 2" xfId="54098"/>
    <cellStyle name="Note 2 2 2 2 6 2 2 3" xfId="54099"/>
    <cellStyle name="Note 2 2 2 2 6 2 2 4" xfId="54100"/>
    <cellStyle name="Note 2 2 2 2 6 2 2 5" xfId="54101"/>
    <cellStyle name="Note 2 2 2 2 6 2 3" xfId="54102"/>
    <cellStyle name="Note 2 2 2 2 6 2 3 2" xfId="54103"/>
    <cellStyle name="Note 2 2 2 2 6 2 3 3" xfId="54104"/>
    <cellStyle name="Note 2 2 2 2 6 2 3 4" xfId="54105"/>
    <cellStyle name="Note 2 2 2 2 6 2 3 5" xfId="54106"/>
    <cellStyle name="Note 2 2 2 2 6 2 4" xfId="54107"/>
    <cellStyle name="Note 2 2 2 2 6 2 4 2" xfId="54108"/>
    <cellStyle name="Note 2 2 2 2 6 2 5" xfId="54109"/>
    <cellStyle name="Note 2 2 2 2 6 2 5 2" xfId="54110"/>
    <cellStyle name="Note 2 2 2 2 6 2 6" xfId="54111"/>
    <cellStyle name="Note 2 2 2 2 6 2 6 2" xfId="54112"/>
    <cellStyle name="Note 2 2 2 2 6 2 7" xfId="54113"/>
    <cellStyle name="Note 2 2 2 2 6 3" xfId="54114"/>
    <cellStyle name="Note 2 2 2 2 6 3 2" xfId="54115"/>
    <cellStyle name="Note 2 2 2 2 6 3 3" xfId="54116"/>
    <cellStyle name="Note 2 2 2 2 6 3 4" xfId="54117"/>
    <cellStyle name="Note 2 2 2 2 6 3 5" xfId="54118"/>
    <cellStyle name="Note 2 2 2 2 6 4" xfId="54119"/>
    <cellStyle name="Note 2 2 2 2 6 4 2" xfId="54120"/>
    <cellStyle name="Note 2 2 2 2 6 4 3" xfId="54121"/>
    <cellStyle name="Note 2 2 2 2 6 4 4" xfId="54122"/>
    <cellStyle name="Note 2 2 2 2 6 4 5" xfId="54123"/>
    <cellStyle name="Note 2 2 2 2 6 5" xfId="54124"/>
    <cellStyle name="Note 2 2 2 2 6 5 2" xfId="54125"/>
    <cellStyle name="Note 2 2 2 2 6 6" xfId="54126"/>
    <cellStyle name="Note 2 2 2 2 6 6 2" xfId="54127"/>
    <cellStyle name="Note 2 2 2 2 6 7" xfId="54128"/>
    <cellStyle name="Note 2 2 2 2 6 7 2" xfId="54129"/>
    <cellStyle name="Note 2 2 2 2 6 8" xfId="54130"/>
    <cellStyle name="Note 2 2 2 2 7" xfId="54131"/>
    <cellStyle name="Note 2 2 2 2 7 2" xfId="54132"/>
    <cellStyle name="Note 2 2 2 2 7 2 2" xfId="54133"/>
    <cellStyle name="Note 2 2 2 2 7 2 2 2" xfId="54134"/>
    <cellStyle name="Note 2 2 2 2 7 2 2 3" xfId="54135"/>
    <cellStyle name="Note 2 2 2 2 7 2 2 4" xfId="54136"/>
    <cellStyle name="Note 2 2 2 2 7 2 2 5" xfId="54137"/>
    <cellStyle name="Note 2 2 2 2 7 2 3" xfId="54138"/>
    <cellStyle name="Note 2 2 2 2 7 2 3 2" xfId="54139"/>
    <cellStyle name="Note 2 2 2 2 7 2 3 3" xfId="54140"/>
    <cellStyle name="Note 2 2 2 2 7 2 3 4" xfId="54141"/>
    <cellStyle name="Note 2 2 2 2 7 2 3 5" xfId="54142"/>
    <cellStyle name="Note 2 2 2 2 7 2 4" xfId="54143"/>
    <cellStyle name="Note 2 2 2 2 7 2 4 2" xfId="54144"/>
    <cellStyle name="Note 2 2 2 2 7 2 5" xfId="54145"/>
    <cellStyle name="Note 2 2 2 2 7 2 5 2" xfId="54146"/>
    <cellStyle name="Note 2 2 2 2 7 2 6" xfId="54147"/>
    <cellStyle name="Note 2 2 2 2 7 2 6 2" xfId="54148"/>
    <cellStyle name="Note 2 2 2 2 7 2 7" xfId="54149"/>
    <cellStyle name="Note 2 2 2 2 7 3" xfId="54150"/>
    <cellStyle name="Note 2 2 2 2 7 3 2" xfId="54151"/>
    <cellStyle name="Note 2 2 2 2 7 3 3" xfId="54152"/>
    <cellStyle name="Note 2 2 2 2 7 3 4" xfId="54153"/>
    <cellStyle name="Note 2 2 2 2 7 3 5" xfId="54154"/>
    <cellStyle name="Note 2 2 2 2 7 4" xfId="54155"/>
    <cellStyle name="Note 2 2 2 2 7 4 2" xfId="54156"/>
    <cellStyle name="Note 2 2 2 2 7 4 3" xfId="54157"/>
    <cellStyle name="Note 2 2 2 2 7 4 4" xfId="54158"/>
    <cellStyle name="Note 2 2 2 2 7 4 5" xfId="54159"/>
    <cellStyle name="Note 2 2 2 2 7 5" xfId="54160"/>
    <cellStyle name="Note 2 2 2 2 7 5 2" xfId="54161"/>
    <cellStyle name="Note 2 2 2 2 7 6" xfId="54162"/>
    <cellStyle name="Note 2 2 2 2 7 6 2" xfId="54163"/>
    <cellStyle name="Note 2 2 2 2 7 7" xfId="54164"/>
    <cellStyle name="Note 2 2 2 2 7 7 2" xfId="54165"/>
    <cellStyle name="Note 2 2 2 2 7 8" xfId="54166"/>
    <cellStyle name="Note 2 2 2 2 8" xfId="54167"/>
    <cellStyle name="Note 2 2 2 2 8 2" xfId="54168"/>
    <cellStyle name="Note 2 2 2 2 8 2 2" xfId="54169"/>
    <cellStyle name="Note 2 2 2 2 8 2 2 2" xfId="54170"/>
    <cellStyle name="Note 2 2 2 2 8 2 2 3" xfId="54171"/>
    <cellStyle name="Note 2 2 2 2 8 2 2 4" xfId="54172"/>
    <cellStyle name="Note 2 2 2 2 8 2 2 5" xfId="54173"/>
    <cellStyle name="Note 2 2 2 2 8 2 3" xfId="54174"/>
    <cellStyle name="Note 2 2 2 2 8 2 3 2" xfId="54175"/>
    <cellStyle name="Note 2 2 2 2 8 2 3 3" xfId="54176"/>
    <cellStyle name="Note 2 2 2 2 8 2 3 4" xfId="54177"/>
    <cellStyle name="Note 2 2 2 2 8 2 3 5" xfId="54178"/>
    <cellStyle name="Note 2 2 2 2 8 2 4" xfId="54179"/>
    <cellStyle name="Note 2 2 2 2 8 2 4 2" xfId="54180"/>
    <cellStyle name="Note 2 2 2 2 8 2 5" xfId="54181"/>
    <cellStyle name="Note 2 2 2 2 8 2 5 2" xfId="54182"/>
    <cellStyle name="Note 2 2 2 2 8 2 6" xfId="54183"/>
    <cellStyle name="Note 2 2 2 2 8 2 6 2" xfId="54184"/>
    <cellStyle name="Note 2 2 2 2 8 2 7" xfId="54185"/>
    <cellStyle name="Note 2 2 2 2 8 3" xfId="54186"/>
    <cellStyle name="Note 2 2 2 2 8 3 2" xfId="54187"/>
    <cellStyle name="Note 2 2 2 2 8 3 3" xfId="54188"/>
    <cellStyle name="Note 2 2 2 2 8 3 4" xfId="54189"/>
    <cellStyle name="Note 2 2 2 2 8 3 5" xfId="54190"/>
    <cellStyle name="Note 2 2 2 2 8 4" xfId="54191"/>
    <cellStyle name="Note 2 2 2 2 8 4 2" xfId="54192"/>
    <cellStyle name="Note 2 2 2 2 8 4 3" xfId="54193"/>
    <cellStyle name="Note 2 2 2 2 8 4 4" xfId="54194"/>
    <cellStyle name="Note 2 2 2 2 8 4 5" xfId="54195"/>
    <cellStyle name="Note 2 2 2 2 8 5" xfId="54196"/>
    <cellStyle name="Note 2 2 2 2 8 5 2" xfId="54197"/>
    <cellStyle name="Note 2 2 2 2 8 6" xfId="54198"/>
    <cellStyle name="Note 2 2 2 2 8 6 2" xfId="54199"/>
    <cellStyle name="Note 2 2 2 2 8 7" xfId="54200"/>
    <cellStyle name="Note 2 2 2 2 8 7 2" xfId="54201"/>
    <cellStyle name="Note 2 2 2 2 8 8" xfId="54202"/>
    <cellStyle name="Note 2 2 2 2 9" xfId="54203"/>
    <cellStyle name="Note 2 2 2 2 9 2" xfId="54204"/>
    <cellStyle name="Note 2 2 2 2 9 2 2" xfId="54205"/>
    <cellStyle name="Note 2 2 2 2 9 2 2 2" xfId="54206"/>
    <cellStyle name="Note 2 2 2 2 9 2 2 3" xfId="54207"/>
    <cellStyle name="Note 2 2 2 2 9 2 2 4" xfId="54208"/>
    <cellStyle name="Note 2 2 2 2 9 2 2 5" xfId="54209"/>
    <cellStyle name="Note 2 2 2 2 9 2 3" xfId="54210"/>
    <cellStyle name="Note 2 2 2 2 9 2 3 2" xfId="54211"/>
    <cellStyle name="Note 2 2 2 2 9 2 3 3" xfId="54212"/>
    <cellStyle name="Note 2 2 2 2 9 2 3 4" xfId="54213"/>
    <cellStyle name="Note 2 2 2 2 9 2 3 5" xfId="54214"/>
    <cellStyle name="Note 2 2 2 2 9 2 4" xfId="54215"/>
    <cellStyle name="Note 2 2 2 2 9 2 4 2" xfId="54216"/>
    <cellStyle name="Note 2 2 2 2 9 2 5" xfId="54217"/>
    <cellStyle name="Note 2 2 2 2 9 2 5 2" xfId="54218"/>
    <cellStyle name="Note 2 2 2 2 9 2 6" xfId="54219"/>
    <cellStyle name="Note 2 2 2 2 9 2 6 2" xfId="54220"/>
    <cellStyle name="Note 2 2 2 2 9 2 7" xfId="54221"/>
    <cellStyle name="Note 2 2 2 2 9 3" xfId="54222"/>
    <cellStyle name="Note 2 2 2 2 9 3 2" xfId="54223"/>
    <cellStyle name="Note 2 2 2 2 9 3 3" xfId="54224"/>
    <cellStyle name="Note 2 2 2 2 9 3 4" xfId="54225"/>
    <cellStyle name="Note 2 2 2 2 9 3 5" xfId="54226"/>
    <cellStyle name="Note 2 2 2 2 9 4" xfId="54227"/>
    <cellStyle name="Note 2 2 2 2 9 4 2" xfId="54228"/>
    <cellStyle name="Note 2 2 2 2 9 4 3" xfId="54229"/>
    <cellStyle name="Note 2 2 2 2 9 4 4" xfId="54230"/>
    <cellStyle name="Note 2 2 2 2 9 4 5" xfId="54231"/>
    <cellStyle name="Note 2 2 2 2 9 5" xfId="54232"/>
    <cellStyle name="Note 2 2 2 2 9 5 2" xfId="54233"/>
    <cellStyle name="Note 2 2 2 2 9 6" xfId="54234"/>
    <cellStyle name="Note 2 2 2 2 9 6 2" xfId="54235"/>
    <cellStyle name="Note 2 2 2 2 9 7" xfId="54236"/>
    <cellStyle name="Note 2 2 2 2 9 7 2" xfId="54237"/>
    <cellStyle name="Note 2 2 2 2 9 8" xfId="54238"/>
    <cellStyle name="Note 2 2 2 3" xfId="54239"/>
    <cellStyle name="Note 2 2 2 3 2" xfId="54240"/>
    <cellStyle name="Note 2 2 2 3 2 2" xfId="54241"/>
    <cellStyle name="Note 2 2 2 3 3" xfId="54242"/>
    <cellStyle name="Note 2 2 2 3 3 2" xfId="54243"/>
    <cellStyle name="Note 2 2 2 3 4" xfId="54244"/>
    <cellStyle name="Note 2 2 2 3 5" xfId="54245"/>
    <cellStyle name="Note 2 2 2 4" xfId="54246"/>
    <cellStyle name="Note 2 2 2 4 2" xfId="54247"/>
    <cellStyle name="Note 2 2 2 4 2 2" xfId="54248"/>
    <cellStyle name="Note 2 2 2 4 3" xfId="54249"/>
    <cellStyle name="Note 2 2 2 4 3 2" xfId="54250"/>
    <cellStyle name="Note 2 2 2 4 4" xfId="54251"/>
    <cellStyle name="Note 2 2 2 4 5" xfId="54252"/>
    <cellStyle name="Note 2 2 2 5" xfId="54253"/>
    <cellStyle name="Note 2 2 2 5 2" xfId="54254"/>
    <cellStyle name="Note 2 2 2 5 2 2" xfId="54255"/>
    <cellStyle name="Note 2 2 2 6" xfId="54256"/>
    <cellStyle name="Note 2 2 2 6 2" xfId="54257"/>
    <cellStyle name="Note 2 2 2 7" xfId="54258"/>
    <cellStyle name="Note 2 2 2 7 2" xfId="54259"/>
    <cellStyle name="Note 2 2 2_T-straight with PEDs adjustor" xfId="54260"/>
    <cellStyle name="Note 2 2 3" xfId="54261"/>
    <cellStyle name="Note 2 2 3 10" xfId="54262"/>
    <cellStyle name="Note 2 2 3 10 2" xfId="54263"/>
    <cellStyle name="Note 2 2 3 10 2 2" xfId="54264"/>
    <cellStyle name="Note 2 2 3 10 2 2 2" xfId="54265"/>
    <cellStyle name="Note 2 2 3 10 2 2 3" xfId="54266"/>
    <cellStyle name="Note 2 2 3 10 2 2 4" xfId="54267"/>
    <cellStyle name="Note 2 2 3 10 2 2 5" xfId="54268"/>
    <cellStyle name="Note 2 2 3 10 2 3" xfId="54269"/>
    <cellStyle name="Note 2 2 3 10 2 3 2" xfId="54270"/>
    <cellStyle name="Note 2 2 3 10 2 3 3" xfId="54271"/>
    <cellStyle name="Note 2 2 3 10 2 3 4" xfId="54272"/>
    <cellStyle name="Note 2 2 3 10 2 3 5" xfId="54273"/>
    <cellStyle name="Note 2 2 3 10 2 4" xfId="54274"/>
    <cellStyle name="Note 2 2 3 10 2 4 2" xfId="54275"/>
    <cellStyle name="Note 2 2 3 10 2 5" xfId="54276"/>
    <cellStyle name="Note 2 2 3 10 2 5 2" xfId="54277"/>
    <cellStyle name="Note 2 2 3 10 2 6" xfId="54278"/>
    <cellStyle name="Note 2 2 3 10 2 6 2" xfId="54279"/>
    <cellStyle name="Note 2 2 3 10 2 7" xfId="54280"/>
    <cellStyle name="Note 2 2 3 10 3" xfId="54281"/>
    <cellStyle name="Note 2 2 3 10 3 2" xfId="54282"/>
    <cellStyle name="Note 2 2 3 10 3 3" xfId="54283"/>
    <cellStyle name="Note 2 2 3 10 3 4" xfId="54284"/>
    <cellStyle name="Note 2 2 3 10 3 5" xfId="54285"/>
    <cellStyle name="Note 2 2 3 10 4" xfId="54286"/>
    <cellStyle name="Note 2 2 3 10 4 2" xfId="54287"/>
    <cellStyle name="Note 2 2 3 10 4 3" xfId="54288"/>
    <cellStyle name="Note 2 2 3 10 4 4" xfId="54289"/>
    <cellStyle name="Note 2 2 3 10 4 5" xfId="54290"/>
    <cellStyle name="Note 2 2 3 10 5" xfId="54291"/>
    <cellStyle name="Note 2 2 3 10 5 2" xfId="54292"/>
    <cellStyle name="Note 2 2 3 10 6" xfId="54293"/>
    <cellStyle name="Note 2 2 3 10 6 2" xfId="54294"/>
    <cellStyle name="Note 2 2 3 10 7" xfId="54295"/>
    <cellStyle name="Note 2 2 3 10 7 2" xfId="54296"/>
    <cellStyle name="Note 2 2 3 10 8" xfId="54297"/>
    <cellStyle name="Note 2 2 3 11" xfId="54298"/>
    <cellStyle name="Note 2 2 3 11 2" xfId="54299"/>
    <cellStyle name="Note 2 2 3 11 2 2" xfId="54300"/>
    <cellStyle name="Note 2 2 3 11 2 2 2" xfId="54301"/>
    <cellStyle name="Note 2 2 3 11 2 2 3" xfId="54302"/>
    <cellStyle name="Note 2 2 3 11 2 2 4" xfId="54303"/>
    <cellStyle name="Note 2 2 3 11 2 2 5" xfId="54304"/>
    <cellStyle name="Note 2 2 3 11 2 3" xfId="54305"/>
    <cellStyle name="Note 2 2 3 11 2 3 2" xfId="54306"/>
    <cellStyle name="Note 2 2 3 11 2 3 3" xfId="54307"/>
    <cellStyle name="Note 2 2 3 11 2 3 4" xfId="54308"/>
    <cellStyle name="Note 2 2 3 11 2 3 5" xfId="54309"/>
    <cellStyle name="Note 2 2 3 11 2 4" xfId="54310"/>
    <cellStyle name="Note 2 2 3 11 2 4 2" xfId="54311"/>
    <cellStyle name="Note 2 2 3 11 2 5" xfId="54312"/>
    <cellStyle name="Note 2 2 3 11 2 5 2" xfId="54313"/>
    <cellStyle name="Note 2 2 3 11 2 6" xfId="54314"/>
    <cellStyle name="Note 2 2 3 11 2 6 2" xfId="54315"/>
    <cellStyle name="Note 2 2 3 11 2 7" xfId="54316"/>
    <cellStyle name="Note 2 2 3 11 3" xfId="54317"/>
    <cellStyle name="Note 2 2 3 11 3 2" xfId="54318"/>
    <cellStyle name="Note 2 2 3 11 3 3" xfId="54319"/>
    <cellStyle name="Note 2 2 3 11 3 4" xfId="54320"/>
    <cellStyle name="Note 2 2 3 11 3 5" xfId="54321"/>
    <cellStyle name="Note 2 2 3 11 4" xfId="54322"/>
    <cellStyle name="Note 2 2 3 11 4 2" xfId="54323"/>
    <cellStyle name="Note 2 2 3 11 4 3" xfId="54324"/>
    <cellStyle name="Note 2 2 3 11 4 4" xfId="54325"/>
    <cellStyle name="Note 2 2 3 11 4 5" xfId="54326"/>
    <cellStyle name="Note 2 2 3 11 5" xfId="54327"/>
    <cellStyle name="Note 2 2 3 11 5 2" xfId="54328"/>
    <cellStyle name="Note 2 2 3 11 6" xfId="54329"/>
    <cellStyle name="Note 2 2 3 11 6 2" xfId="54330"/>
    <cellStyle name="Note 2 2 3 11 7" xfId="54331"/>
    <cellStyle name="Note 2 2 3 11 7 2" xfId="54332"/>
    <cellStyle name="Note 2 2 3 11 8" xfId="54333"/>
    <cellStyle name="Note 2 2 3 12" xfId="54334"/>
    <cellStyle name="Note 2 2 3 12 2" xfId="54335"/>
    <cellStyle name="Note 2 2 3 12 2 2" xfId="54336"/>
    <cellStyle name="Note 2 2 3 12 2 2 2" xfId="54337"/>
    <cellStyle name="Note 2 2 3 12 2 2 3" xfId="54338"/>
    <cellStyle name="Note 2 2 3 12 2 2 4" xfId="54339"/>
    <cellStyle name="Note 2 2 3 12 2 2 5" xfId="54340"/>
    <cellStyle name="Note 2 2 3 12 2 3" xfId="54341"/>
    <cellStyle name="Note 2 2 3 12 2 3 2" xfId="54342"/>
    <cellStyle name="Note 2 2 3 12 2 3 3" xfId="54343"/>
    <cellStyle name="Note 2 2 3 12 2 3 4" xfId="54344"/>
    <cellStyle name="Note 2 2 3 12 2 3 5" xfId="54345"/>
    <cellStyle name="Note 2 2 3 12 2 4" xfId="54346"/>
    <cellStyle name="Note 2 2 3 12 2 4 2" xfId="54347"/>
    <cellStyle name="Note 2 2 3 12 2 5" xfId="54348"/>
    <cellStyle name="Note 2 2 3 12 2 5 2" xfId="54349"/>
    <cellStyle name="Note 2 2 3 12 2 6" xfId="54350"/>
    <cellStyle name="Note 2 2 3 12 2 6 2" xfId="54351"/>
    <cellStyle name="Note 2 2 3 12 2 7" xfId="54352"/>
    <cellStyle name="Note 2 2 3 12 3" xfId="54353"/>
    <cellStyle name="Note 2 2 3 12 3 2" xfId="54354"/>
    <cellStyle name="Note 2 2 3 12 3 3" xfId="54355"/>
    <cellStyle name="Note 2 2 3 12 3 4" xfId="54356"/>
    <cellStyle name="Note 2 2 3 12 3 5" xfId="54357"/>
    <cellStyle name="Note 2 2 3 12 4" xfId="54358"/>
    <cellStyle name="Note 2 2 3 12 4 2" xfId="54359"/>
    <cellStyle name="Note 2 2 3 12 4 3" xfId="54360"/>
    <cellStyle name="Note 2 2 3 12 4 4" xfId="54361"/>
    <cellStyle name="Note 2 2 3 12 4 5" xfId="54362"/>
    <cellStyle name="Note 2 2 3 12 5" xfId="54363"/>
    <cellStyle name="Note 2 2 3 12 5 2" xfId="54364"/>
    <cellStyle name="Note 2 2 3 12 6" xfId="54365"/>
    <cellStyle name="Note 2 2 3 12 6 2" xfId="54366"/>
    <cellStyle name="Note 2 2 3 12 7" xfId="54367"/>
    <cellStyle name="Note 2 2 3 12 7 2" xfId="54368"/>
    <cellStyle name="Note 2 2 3 12 8" xfId="54369"/>
    <cellStyle name="Note 2 2 3 13" xfId="54370"/>
    <cellStyle name="Note 2 2 3 13 2" xfId="54371"/>
    <cellStyle name="Note 2 2 3 13 2 2" xfId="54372"/>
    <cellStyle name="Note 2 2 3 13 2 2 2" xfId="54373"/>
    <cellStyle name="Note 2 2 3 13 2 2 3" xfId="54374"/>
    <cellStyle name="Note 2 2 3 13 2 2 4" xfId="54375"/>
    <cellStyle name="Note 2 2 3 13 2 2 5" xfId="54376"/>
    <cellStyle name="Note 2 2 3 13 2 3" xfId="54377"/>
    <cellStyle name="Note 2 2 3 13 2 3 2" xfId="54378"/>
    <cellStyle name="Note 2 2 3 13 2 3 3" xfId="54379"/>
    <cellStyle name="Note 2 2 3 13 2 3 4" xfId="54380"/>
    <cellStyle name="Note 2 2 3 13 2 3 5" xfId="54381"/>
    <cellStyle name="Note 2 2 3 13 2 4" xfId="54382"/>
    <cellStyle name="Note 2 2 3 13 2 4 2" xfId="54383"/>
    <cellStyle name="Note 2 2 3 13 2 5" xfId="54384"/>
    <cellStyle name="Note 2 2 3 13 2 5 2" xfId="54385"/>
    <cellStyle name="Note 2 2 3 13 2 6" xfId="54386"/>
    <cellStyle name="Note 2 2 3 13 2 6 2" xfId="54387"/>
    <cellStyle name="Note 2 2 3 13 2 7" xfId="54388"/>
    <cellStyle name="Note 2 2 3 13 3" xfId="54389"/>
    <cellStyle name="Note 2 2 3 13 3 2" xfId="54390"/>
    <cellStyle name="Note 2 2 3 13 3 3" xfId="54391"/>
    <cellStyle name="Note 2 2 3 13 3 4" xfId="54392"/>
    <cellStyle name="Note 2 2 3 13 3 5" xfId="54393"/>
    <cellStyle name="Note 2 2 3 13 4" xfId="54394"/>
    <cellStyle name="Note 2 2 3 13 4 2" xfId="54395"/>
    <cellStyle name="Note 2 2 3 13 4 3" xfId="54396"/>
    <cellStyle name="Note 2 2 3 13 4 4" xfId="54397"/>
    <cellStyle name="Note 2 2 3 13 4 5" xfId="54398"/>
    <cellStyle name="Note 2 2 3 13 5" xfId="54399"/>
    <cellStyle name="Note 2 2 3 13 5 2" xfId="54400"/>
    <cellStyle name="Note 2 2 3 13 6" xfId="54401"/>
    <cellStyle name="Note 2 2 3 13 6 2" xfId="54402"/>
    <cellStyle name="Note 2 2 3 13 7" xfId="54403"/>
    <cellStyle name="Note 2 2 3 13 7 2" xfId="54404"/>
    <cellStyle name="Note 2 2 3 13 8" xfId="54405"/>
    <cellStyle name="Note 2 2 3 14" xfId="54406"/>
    <cellStyle name="Note 2 2 3 14 2" xfId="54407"/>
    <cellStyle name="Note 2 2 3 14 2 2" xfId="54408"/>
    <cellStyle name="Note 2 2 3 14 2 2 2" xfId="54409"/>
    <cellStyle name="Note 2 2 3 14 2 2 3" xfId="54410"/>
    <cellStyle name="Note 2 2 3 14 2 2 4" xfId="54411"/>
    <cellStyle name="Note 2 2 3 14 2 2 5" xfId="54412"/>
    <cellStyle name="Note 2 2 3 14 2 3" xfId="54413"/>
    <cellStyle name="Note 2 2 3 14 2 3 2" xfId="54414"/>
    <cellStyle name="Note 2 2 3 14 2 3 3" xfId="54415"/>
    <cellStyle name="Note 2 2 3 14 2 3 4" xfId="54416"/>
    <cellStyle name="Note 2 2 3 14 2 3 5" xfId="54417"/>
    <cellStyle name="Note 2 2 3 14 2 4" xfId="54418"/>
    <cellStyle name="Note 2 2 3 14 2 4 2" xfId="54419"/>
    <cellStyle name="Note 2 2 3 14 2 5" xfId="54420"/>
    <cellStyle name="Note 2 2 3 14 2 5 2" xfId="54421"/>
    <cellStyle name="Note 2 2 3 14 2 6" xfId="54422"/>
    <cellStyle name="Note 2 2 3 14 2 6 2" xfId="54423"/>
    <cellStyle name="Note 2 2 3 14 2 7" xfId="54424"/>
    <cellStyle name="Note 2 2 3 14 3" xfId="54425"/>
    <cellStyle name="Note 2 2 3 14 3 2" xfId="54426"/>
    <cellStyle name="Note 2 2 3 14 3 3" xfId="54427"/>
    <cellStyle name="Note 2 2 3 14 3 4" xfId="54428"/>
    <cellStyle name="Note 2 2 3 14 3 5" xfId="54429"/>
    <cellStyle name="Note 2 2 3 14 4" xfId="54430"/>
    <cellStyle name="Note 2 2 3 14 4 2" xfId="54431"/>
    <cellStyle name="Note 2 2 3 14 4 3" xfId="54432"/>
    <cellStyle name="Note 2 2 3 14 4 4" xfId="54433"/>
    <cellStyle name="Note 2 2 3 14 4 5" xfId="54434"/>
    <cellStyle name="Note 2 2 3 14 5" xfId="54435"/>
    <cellStyle name="Note 2 2 3 14 5 2" xfId="54436"/>
    <cellStyle name="Note 2 2 3 14 6" xfId="54437"/>
    <cellStyle name="Note 2 2 3 14 6 2" xfId="54438"/>
    <cellStyle name="Note 2 2 3 14 7" xfId="54439"/>
    <cellStyle name="Note 2 2 3 14 7 2" xfId="54440"/>
    <cellStyle name="Note 2 2 3 14 8" xfId="54441"/>
    <cellStyle name="Note 2 2 3 15" xfId="54442"/>
    <cellStyle name="Note 2 2 3 15 2" xfId="54443"/>
    <cellStyle name="Note 2 2 3 15 2 2" xfId="54444"/>
    <cellStyle name="Note 2 2 3 15 2 3" xfId="54445"/>
    <cellStyle name="Note 2 2 3 15 2 4" xfId="54446"/>
    <cellStyle name="Note 2 2 3 15 2 5" xfId="54447"/>
    <cellStyle name="Note 2 2 3 15 3" xfId="54448"/>
    <cellStyle name="Note 2 2 3 15 3 2" xfId="54449"/>
    <cellStyle name="Note 2 2 3 15 3 3" xfId="54450"/>
    <cellStyle name="Note 2 2 3 15 3 4" xfId="54451"/>
    <cellStyle name="Note 2 2 3 15 3 5" xfId="54452"/>
    <cellStyle name="Note 2 2 3 15 4" xfId="54453"/>
    <cellStyle name="Note 2 2 3 15 4 2" xfId="54454"/>
    <cellStyle name="Note 2 2 3 15 5" xfId="54455"/>
    <cellStyle name="Note 2 2 3 15 5 2" xfId="54456"/>
    <cellStyle name="Note 2 2 3 15 6" xfId="54457"/>
    <cellStyle name="Note 2 2 3 15 6 2" xfId="54458"/>
    <cellStyle name="Note 2 2 3 15 7" xfId="54459"/>
    <cellStyle name="Note 2 2 3 16" xfId="54460"/>
    <cellStyle name="Note 2 2 3 16 2" xfId="54461"/>
    <cellStyle name="Note 2 2 3 16 3" xfId="54462"/>
    <cellStyle name="Note 2 2 3 16 4" xfId="54463"/>
    <cellStyle name="Note 2 2 3 16 5" xfId="54464"/>
    <cellStyle name="Note 2 2 3 17" xfId="54465"/>
    <cellStyle name="Note 2 2 3 17 2" xfId="54466"/>
    <cellStyle name="Note 2 2 3 17 3" xfId="54467"/>
    <cellStyle name="Note 2 2 3 17 4" xfId="54468"/>
    <cellStyle name="Note 2 2 3 17 5" xfId="54469"/>
    <cellStyle name="Note 2 2 3 18" xfId="54470"/>
    <cellStyle name="Note 2 2 3 18 2" xfId="54471"/>
    <cellStyle name="Note 2 2 3 19" xfId="54472"/>
    <cellStyle name="Note 2 2 3 19 2" xfId="54473"/>
    <cellStyle name="Note 2 2 3 2" xfId="54474"/>
    <cellStyle name="Note 2 2 3 2 2" xfId="54475"/>
    <cellStyle name="Note 2 2 3 2 2 2" xfId="54476"/>
    <cellStyle name="Note 2 2 3 2 2 2 2" xfId="54477"/>
    <cellStyle name="Note 2 2 3 2 2 2 3" xfId="54478"/>
    <cellStyle name="Note 2 2 3 2 2 2 4" xfId="54479"/>
    <cellStyle name="Note 2 2 3 2 2 2 5" xfId="54480"/>
    <cellStyle name="Note 2 2 3 2 2 3" xfId="54481"/>
    <cellStyle name="Note 2 2 3 2 2 3 2" xfId="54482"/>
    <cellStyle name="Note 2 2 3 2 2 3 3" xfId="54483"/>
    <cellStyle name="Note 2 2 3 2 2 3 4" xfId="54484"/>
    <cellStyle name="Note 2 2 3 2 2 3 5" xfId="54485"/>
    <cellStyle name="Note 2 2 3 2 2 4" xfId="54486"/>
    <cellStyle name="Note 2 2 3 2 2 4 2" xfId="54487"/>
    <cellStyle name="Note 2 2 3 2 2 5" xfId="54488"/>
    <cellStyle name="Note 2 2 3 2 2 5 2" xfId="54489"/>
    <cellStyle name="Note 2 2 3 2 2 6" xfId="54490"/>
    <cellStyle name="Note 2 2 3 2 2 6 2" xfId="54491"/>
    <cellStyle name="Note 2 2 3 2 2 7" xfId="54492"/>
    <cellStyle name="Note 2 2 3 2 3" xfId="54493"/>
    <cellStyle name="Note 2 2 3 2 3 2" xfId="54494"/>
    <cellStyle name="Note 2 2 3 2 3 3" xfId="54495"/>
    <cellStyle name="Note 2 2 3 2 3 4" xfId="54496"/>
    <cellStyle name="Note 2 2 3 2 3 5" xfId="54497"/>
    <cellStyle name="Note 2 2 3 2 4" xfId="54498"/>
    <cellStyle name="Note 2 2 3 2 4 2" xfId="54499"/>
    <cellStyle name="Note 2 2 3 2 4 3" xfId="54500"/>
    <cellStyle name="Note 2 2 3 2 4 4" xfId="54501"/>
    <cellStyle name="Note 2 2 3 2 4 5" xfId="54502"/>
    <cellStyle name="Note 2 2 3 2 5" xfId="54503"/>
    <cellStyle name="Note 2 2 3 2 5 2" xfId="54504"/>
    <cellStyle name="Note 2 2 3 2 6" xfId="54505"/>
    <cellStyle name="Note 2 2 3 2 6 2" xfId="54506"/>
    <cellStyle name="Note 2 2 3 2 7" xfId="54507"/>
    <cellStyle name="Note 2 2 3 2 7 2" xfId="54508"/>
    <cellStyle name="Note 2 2 3 2 8" xfId="54509"/>
    <cellStyle name="Note 2 2 3 20" xfId="54510"/>
    <cellStyle name="Note 2 2 3 20 2" xfId="54511"/>
    <cellStyle name="Note 2 2 3 21" xfId="54512"/>
    <cellStyle name="Note 2 2 3 3" xfId="54513"/>
    <cellStyle name="Note 2 2 3 3 2" xfId="54514"/>
    <cellStyle name="Note 2 2 3 3 2 2" xfId="54515"/>
    <cellStyle name="Note 2 2 3 3 2 2 2" xfId="54516"/>
    <cellStyle name="Note 2 2 3 3 2 2 3" xfId="54517"/>
    <cellStyle name="Note 2 2 3 3 2 2 4" xfId="54518"/>
    <cellStyle name="Note 2 2 3 3 2 2 5" xfId="54519"/>
    <cellStyle name="Note 2 2 3 3 2 3" xfId="54520"/>
    <cellStyle name="Note 2 2 3 3 2 3 2" xfId="54521"/>
    <cellStyle name="Note 2 2 3 3 2 3 3" xfId="54522"/>
    <cellStyle name="Note 2 2 3 3 2 3 4" xfId="54523"/>
    <cellStyle name="Note 2 2 3 3 2 3 5" xfId="54524"/>
    <cellStyle name="Note 2 2 3 3 2 4" xfId="54525"/>
    <cellStyle name="Note 2 2 3 3 2 4 2" xfId="54526"/>
    <cellStyle name="Note 2 2 3 3 2 5" xfId="54527"/>
    <cellStyle name="Note 2 2 3 3 2 5 2" xfId="54528"/>
    <cellStyle name="Note 2 2 3 3 2 6" xfId="54529"/>
    <cellStyle name="Note 2 2 3 3 2 6 2" xfId="54530"/>
    <cellStyle name="Note 2 2 3 3 2 7" xfId="54531"/>
    <cellStyle name="Note 2 2 3 3 3" xfId="54532"/>
    <cellStyle name="Note 2 2 3 3 3 2" xfId="54533"/>
    <cellStyle name="Note 2 2 3 3 3 3" xfId="54534"/>
    <cellStyle name="Note 2 2 3 3 3 4" xfId="54535"/>
    <cellStyle name="Note 2 2 3 3 3 5" xfId="54536"/>
    <cellStyle name="Note 2 2 3 3 4" xfId="54537"/>
    <cellStyle name="Note 2 2 3 3 4 2" xfId="54538"/>
    <cellStyle name="Note 2 2 3 3 4 3" xfId="54539"/>
    <cellStyle name="Note 2 2 3 3 4 4" xfId="54540"/>
    <cellStyle name="Note 2 2 3 3 4 5" xfId="54541"/>
    <cellStyle name="Note 2 2 3 3 5" xfId="54542"/>
    <cellStyle name="Note 2 2 3 3 5 2" xfId="54543"/>
    <cellStyle name="Note 2 2 3 3 6" xfId="54544"/>
    <cellStyle name="Note 2 2 3 3 6 2" xfId="54545"/>
    <cellStyle name="Note 2 2 3 3 7" xfId="54546"/>
    <cellStyle name="Note 2 2 3 3 7 2" xfId="54547"/>
    <cellStyle name="Note 2 2 3 3 8" xfId="54548"/>
    <cellStyle name="Note 2 2 3 4" xfId="54549"/>
    <cellStyle name="Note 2 2 3 4 2" xfId="54550"/>
    <cellStyle name="Note 2 2 3 4 2 2" xfId="54551"/>
    <cellStyle name="Note 2 2 3 4 2 2 2" xfId="54552"/>
    <cellStyle name="Note 2 2 3 4 2 2 3" xfId="54553"/>
    <cellStyle name="Note 2 2 3 4 2 2 4" xfId="54554"/>
    <cellStyle name="Note 2 2 3 4 2 2 5" xfId="54555"/>
    <cellStyle name="Note 2 2 3 4 2 3" xfId="54556"/>
    <cellStyle name="Note 2 2 3 4 2 3 2" xfId="54557"/>
    <cellStyle name="Note 2 2 3 4 2 3 3" xfId="54558"/>
    <cellStyle name="Note 2 2 3 4 2 3 4" xfId="54559"/>
    <cellStyle name="Note 2 2 3 4 2 3 5" xfId="54560"/>
    <cellStyle name="Note 2 2 3 4 2 4" xfId="54561"/>
    <cellStyle name="Note 2 2 3 4 2 4 2" xfId="54562"/>
    <cellStyle name="Note 2 2 3 4 2 5" xfId="54563"/>
    <cellStyle name="Note 2 2 3 4 2 5 2" xfId="54564"/>
    <cellStyle name="Note 2 2 3 4 2 6" xfId="54565"/>
    <cellStyle name="Note 2 2 3 4 2 6 2" xfId="54566"/>
    <cellStyle name="Note 2 2 3 4 2 7" xfId="54567"/>
    <cellStyle name="Note 2 2 3 4 3" xfId="54568"/>
    <cellStyle name="Note 2 2 3 4 3 2" xfId="54569"/>
    <cellStyle name="Note 2 2 3 4 3 3" xfId="54570"/>
    <cellStyle name="Note 2 2 3 4 3 4" xfId="54571"/>
    <cellStyle name="Note 2 2 3 4 3 5" xfId="54572"/>
    <cellStyle name="Note 2 2 3 4 4" xfId="54573"/>
    <cellStyle name="Note 2 2 3 4 4 2" xfId="54574"/>
    <cellStyle name="Note 2 2 3 4 4 3" xfId="54575"/>
    <cellStyle name="Note 2 2 3 4 4 4" xfId="54576"/>
    <cellStyle name="Note 2 2 3 4 4 5" xfId="54577"/>
    <cellStyle name="Note 2 2 3 4 5" xfId="54578"/>
    <cellStyle name="Note 2 2 3 4 5 2" xfId="54579"/>
    <cellStyle name="Note 2 2 3 4 6" xfId="54580"/>
    <cellStyle name="Note 2 2 3 4 6 2" xfId="54581"/>
    <cellStyle name="Note 2 2 3 4 7" xfId="54582"/>
    <cellStyle name="Note 2 2 3 4 7 2" xfId="54583"/>
    <cellStyle name="Note 2 2 3 4 8" xfId="54584"/>
    <cellStyle name="Note 2 2 3 5" xfId="54585"/>
    <cellStyle name="Note 2 2 3 5 2" xfId="54586"/>
    <cellStyle name="Note 2 2 3 5 2 2" xfId="54587"/>
    <cellStyle name="Note 2 2 3 5 2 2 2" xfId="54588"/>
    <cellStyle name="Note 2 2 3 5 2 2 3" xfId="54589"/>
    <cellStyle name="Note 2 2 3 5 2 2 4" xfId="54590"/>
    <cellStyle name="Note 2 2 3 5 2 2 5" xfId="54591"/>
    <cellStyle name="Note 2 2 3 5 2 3" xfId="54592"/>
    <cellStyle name="Note 2 2 3 5 2 3 2" xfId="54593"/>
    <cellStyle name="Note 2 2 3 5 2 3 3" xfId="54594"/>
    <cellStyle name="Note 2 2 3 5 2 3 4" xfId="54595"/>
    <cellStyle name="Note 2 2 3 5 2 3 5" xfId="54596"/>
    <cellStyle name="Note 2 2 3 5 2 4" xfId="54597"/>
    <cellStyle name="Note 2 2 3 5 2 4 2" xfId="54598"/>
    <cellStyle name="Note 2 2 3 5 2 5" xfId="54599"/>
    <cellStyle name="Note 2 2 3 5 2 5 2" xfId="54600"/>
    <cellStyle name="Note 2 2 3 5 2 6" xfId="54601"/>
    <cellStyle name="Note 2 2 3 5 2 6 2" xfId="54602"/>
    <cellStyle name="Note 2 2 3 5 2 7" xfId="54603"/>
    <cellStyle name="Note 2 2 3 5 3" xfId="54604"/>
    <cellStyle name="Note 2 2 3 5 3 2" xfId="54605"/>
    <cellStyle name="Note 2 2 3 5 3 3" xfId="54606"/>
    <cellStyle name="Note 2 2 3 5 3 4" xfId="54607"/>
    <cellStyle name="Note 2 2 3 5 3 5" xfId="54608"/>
    <cellStyle name="Note 2 2 3 5 4" xfId="54609"/>
    <cellStyle name="Note 2 2 3 5 4 2" xfId="54610"/>
    <cellStyle name="Note 2 2 3 5 4 3" xfId="54611"/>
    <cellStyle name="Note 2 2 3 5 4 4" xfId="54612"/>
    <cellStyle name="Note 2 2 3 5 4 5" xfId="54613"/>
    <cellStyle name="Note 2 2 3 5 5" xfId="54614"/>
    <cellStyle name="Note 2 2 3 5 5 2" xfId="54615"/>
    <cellStyle name="Note 2 2 3 5 6" xfId="54616"/>
    <cellStyle name="Note 2 2 3 5 6 2" xfId="54617"/>
    <cellStyle name="Note 2 2 3 5 7" xfId="54618"/>
    <cellStyle name="Note 2 2 3 5 7 2" xfId="54619"/>
    <cellStyle name="Note 2 2 3 5 8" xfId="54620"/>
    <cellStyle name="Note 2 2 3 6" xfId="54621"/>
    <cellStyle name="Note 2 2 3 6 2" xfId="54622"/>
    <cellStyle name="Note 2 2 3 6 2 2" xfId="54623"/>
    <cellStyle name="Note 2 2 3 6 2 2 2" xfId="54624"/>
    <cellStyle name="Note 2 2 3 6 2 2 3" xfId="54625"/>
    <cellStyle name="Note 2 2 3 6 2 2 4" xfId="54626"/>
    <cellStyle name="Note 2 2 3 6 2 2 5" xfId="54627"/>
    <cellStyle name="Note 2 2 3 6 2 3" xfId="54628"/>
    <cellStyle name="Note 2 2 3 6 2 3 2" xfId="54629"/>
    <cellStyle name="Note 2 2 3 6 2 3 3" xfId="54630"/>
    <cellStyle name="Note 2 2 3 6 2 3 4" xfId="54631"/>
    <cellStyle name="Note 2 2 3 6 2 3 5" xfId="54632"/>
    <cellStyle name="Note 2 2 3 6 2 4" xfId="54633"/>
    <cellStyle name="Note 2 2 3 6 2 4 2" xfId="54634"/>
    <cellStyle name="Note 2 2 3 6 2 5" xfId="54635"/>
    <cellStyle name="Note 2 2 3 6 2 5 2" xfId="54636"/>
    <cellStyle name="Note 2 2 3 6 2 6" xfId="54637"/>
    <cellStyle name="Note 2 2 3 6 2 6 2" xfId="54638"/>
    <cellStyle name="Note 2 2 3 6 2 7" xfId="54639"/>
    <cellStyle name="Note 2 2 3 6 3" xfId="54640"/>
    <cellStyle name="Note 2 2 3 6 3 2" xfId="54641"/>
    <cellStyle name="Note 2 2 3 6 3 3" xfId="54642"/>
    <cellStyle name="Note 2 2 3 6 3 4" xfId="54643"/>
    <cellStyle name="Note 2 2 3 6 3 5" xfId="54644"/>
    <cellStyle name="Note 2 2 3 6 4" xfId="54645"/>
    <cellStyle name="Note 2 2 3 6 4 2" xfId="54646"/>
    <cellStyle name="Note 2 2 3 6 4 3" xfId="54647"/>
    <cellStyle name="Note 2 2 3 6 4 4" xfId="54648"/>
    <cellStyle name="Note 2 2 3 6 4 5" xfId="54649"/>
    <cellStyle name="Note 2 2 3 6 5" xfId="54650"/>
    <cellStyle name="Note 2 2 3 6 5 2" xfId="54651"/>
    <cellStyle name="Note 2 2 3 6 6" xfId="54652"/>
    <cellStyle name="Note 2 2 3 6 6 2" xfId="54653"/>
    <cellStyle name="Note 2 2 3 6 7" xfId="54654"/>
    <cellStyle name="Note 2 2 3 6 7 2" xfId="54655"/>
    <cellStyle name="Note 2 2 3 6 8" xfId="54656"/>
    <cellStyle name="Note 2 2 3 7" xfId="54657"/>
    <cellStyle name="Note 2 2 3 7 2" xfId="54658"/>
    <cellStyle name="Note 2 2 3 7 2 2" xfId="54659"/>
    <cellStyle name="Note 2 2 3 7 2 2 2" xfId="54660"/>
    <cellStyle name="Note 2 2 3 7 2 2 3" xfId="54661"/>
    <cellStyle name="Note 2 2 3 7 2 2 4" xfId="54662"/>
    <cellStyle name="Note 2 2 3 7 2 2 5" xfId="54663"/>
    <cellStyle name="Note 2 2 3 7 2 3" xfId="54664"/>
    <cellStyle name="Note 2 2 3 7 2 3 2" xfId="54665"/>
    <cellStyle name="Note 2 2 3 7 2 3 3" xfId="54666"/>
    <cellStyle name="Note 2 2 3 7 2 3 4" xfId="54667"/>
    <cellStyle name="Note 2 2 3 7 2 3 5" xfId="54668"/>
    <cellStyle name="Note 2 2 3 7 2 4" xfId="54669"/>
    <cellStyle name="Note 2 2 3 7 2 4 2" xfId="54670"/>
    <cellStyle name="Note 2 2 3 7 2 5" xfId="54671"/>
    <cellStyle name="Note 2 2 3 7 2 5 2" xfId="54672"/>
    <cellStyle name="Note 2 2 3 7 2 6" xfId="54673"/>
    <cellStyle name="Note 2 2 3 7 2 6 2" xfId="54674"/>
    <cellStyle name="Note 2 2 3 7 2 7" xfId="54675"/>
    <cellStyle name="Note 2 2 3 7 3" xfId="54676"/>
    <cellStyle name="Note 2 2 3 7 3 2" xfId="54677"/>
    <cellStyle name="Note 2 2 3 7 3 3" xfId="54678"/>
    <cellStyle name="Note 2 2 3 7 3 4" xfId="54679"/>
    <cellStyle name="Note 2 2 3 7 3 5" xfId="54680"/>
    <cellStyle name="Note 2 2 3 7 4" xfId="54681"/>
    <cellStyle name="Note 2 2 3 7 4 2" xfId="54682"/>
    <cellStyle name="Note 2 2 3 7 4 3" xfId="54683"/>
    <cellStyle name="Note 2 2 3 7 4 4" xfId="54684"/>
    <cellStyle name="Note 2 2 3 7 4 5" xfId="54685"/>
    <cellStyle name="Note 2 2 3 7 5" xfId="54686"/>
    <cellStyle name="Note 2 2 3 7 5 2" xfId="54687"/>
    <cellStyle name="Note 2 2 3 7 6" xfId="54688"/>
    <cellStyle name="Note 2 2 3 7 6 2" xfId="54689"/>
    <cellStyle name="Note 2 2 3 7 7" xfId="54690"/>
    <cellStyle name="Note 2 2 3 7 7 2" xfId="54691"/>
    <cellStyle name="Note 2 2 3 7 8" xfId="54692"/>
    <cellStyle name="Note 2 2 3 8" xfId="54693"/>
    <cellStyle name="Note 2 2 3 8 2" xfId="54694"/>
    <cellStyle name="Note 2 2 3 8 2 2" xfId="54695"/>
    <cellStyle name="Note 2 2 3 8 2 2 2" xfId="54696"/>
    <cellStyle name="Note 2 2 3 8 2 2 3" xfId="54697"/>
    <cellStyle name="Note 2 2 3 8 2 2 4" xfId="54698"/>
    <cellStyle name="Note 2 2 3 8 2 2 5" xfId="54699"/>
    <cellStyle name="Note 2 2 3 8 2 3" xfId="54700"/>
    <cellStyle name="Note 2 2 3 8 2 3 2" xfId="54701"/>
    <cellStyle name="Note 2 2 3 8 2 3 3" xfId="54702"/>
    <cellStyle name="Note 2 2 3 8 2 3 4" xfId="54703"/>
    <cellStyle name="Note 2 2 3 8 2 3 5" xfId="54704"/>
    <cellStyle name="Note 2 2 3 8 2 4" xfId="54705"/>
    <cellStyle name="Note 2 2 3 8 2 4 2" xfId="54706"/>
    <cellStyle name="Note 2 2 3 8 2 5" xfId="54707"/>
    <cellStyle name="Note 2 2 3 8 2 5 2" xfId="54708"/>
    <cellStyle name="Note 2 2 3 8 2 6" xfId="54709"/>
    <cellStyle name="Note 2 2 3 8 2 6 2" xfId="54710"/>
    <cellStyle name="Note 2 2 3 8 2 7" xfId="54711"/>
    <cellStyle name="Note 2 2 3 8 3" xfId="54712"/>
    <cellStyle name="Note 2 2 3 8 3 2" xfId="54713"/>
    <cellStyle name="Note 2 2 3 8 3 3" xfId="54714"/>
    <cellStyle name="Note 2 2 3 8 3 4" xfId="54715"/>
    <cellStyle name="Note 2 2 3 8 3 5" xfId="54716"/>
    <cellStyle name="Note 2 2 3 8 4" xfId="54717"/>
    <cellStyle name="Note 2 2 3 8 4 2" xfId="54718"/>
    <cellStyle name="Note 2 2 3 8 4 3" xfId="54719"/>
    <cellStyle name="Note 2 2 3 8 4 4" xfId="54720"/>
    <cellStyle name="Note 2 2 3 8 4 5" xfId="54721"/>
    <cellStyle name="Note 2 2 3 8 5" xfId="54722"/>
    <cellStyle name="Note 2 2 3 8 5 2" xfId="54723"/>
    <cellStyle name="Note 2 2 3 8 6" xfId="54724"/>
    <cellStyle name="Note 2 2 3 8 6 2" xfId="54725"/>
    <cellStyle name="Note 2 2 3 8 7" xfId="54726"/>
    <cellStyle name="Note 2 2 3 8 7 2" xfId="54727"/>
    <cellStyle name="Note 2 2 3 8 8" xfId="54728"/>
    <cellStyle name="Note 2 2 3 9" xfId="54729"/>
    <cellStyle name="Note 2 2 3 9 2" xfId="54730"/>
    <cellStyle name="Note 2 2 3 9 2 2" xfId="54731"/>
    <cellStyle name="Note 2 2 3 9 2 2 2" xfId="54732"/>
    <cellStyle name="Note 2 2 3 9 2 2 3" xfId="54733"/>
    <cellStyle name="Note 2 2 3 9 2 2 4" xfId="54734"/>
    <cellStyle name="Note 2 2 3 9 2 2 5" xfId="54735"/>
    <cellStyle name="Note 2 2 3 9 2 3" xfId="54736"/>
    <cellStyle name="Note 2 2 3 9 2 3 2" xfId="54737"/>
    <cellStyle name="Note 2 2 3 9 2 3 3" xfId="54738"/>
    <cellStyle name="Note 2 2 3 9 2 3 4" xfId="54739"/>
    <cellStyle name="Note 2 2 3 9 2 3 5" xfId="54740"/>
    <cellStyle name="Note 2 2 3 9 2 4" xfId="54741"/>
    <cellStyle name="Note 2 2 3 9 2 4 2" xfId="54742"/>
    <cellStyle name="Note 2 2 3 9 2 5" xfId="54743"/>
    <cellStyle name="Note 2 2 3 9 2 5 2" xfId="54744"/>
    <cellStyle name="Note 2 2 3 9 2 6" xfId="54745"/>
    <cellStyle name="Note 2 2 3 9 2 6 2" xfId="54746"/>
    <cellStyle name="Note 2 2 3 9 2 7" xfId="54747"/>
    <cellStyle name="Note 2 2 3 9 3" xfId="54748"/>
    <cellStyle name="Note 2 2 3 9 3 2" xfId="54749"/>
    <cellStyle name="Note 2 2 3 9 3 3" xfId="54750"/>
    <cellStyle name="Note 2 2 3 9 3 4" xfId="54751"/>
    <cellStyle name="Note 2 2 3 9 3 5" xfId="54752"/>
    <cellStyle name="Note 2 2 3 9 4" xfId="54753"/>
    <cellStyle name="Note 2 2 3 9 4 2" xfId="54754"/>
    <cellStyle name="Note 2 2 3 9 4 3" xfId="54755"/>
    <cellStyle name="Note 2 2 3 9 4 4" xfId="54756"/>
    <cellStyle name="Note 2 2 3 9 4 5" xfId="54757"/>
    <cellStyle name="Note 2 2 3 9 5" xfId="54758"/>
    <cellStyle name="Note 2 2 3 9 5 2" xfId="54759"/>
    <cellStyle name="Note 2 2 3 9 6" xfId="54760"/>
    <cellStyle name="Note 2 2 3 9 6 2" xfId="54761"/>
    <cellStyle name="Note 2 2 3 9 7" xfId="54762"/>
    <cellStyle name="Note 2 2 3 9 7 2" xfId="54763"/>
    <cellStyle name="Note 2 2 3 9 8" xfId="54764"/>
    <cellStyle name="Note 2 2 4" xfId="54765"/>
    <cellStyle name="Note 2 2 4 2" xfId="54766"/>
    <cellStyle name="Note 2 2 4 2 2" xfId="54767"/>
    <cellStyle name="Note 2 2 4 3" xfId="54768"/>
    <cellStyle name="Note 2 2 4 3 2" xfId="54769"/>
    <cellStyle name="Note 2 2 4 4" xfId="54770"/>
    <cellStyle name="Note 2 2 4 5" xfId="54771"/>
    <cellStyle name="Note 2 2 5" xfId="54772"/>
    <cellStyle name="Note 2 2 5 2" xfId="54773"/>
    <cellStyle name="Note 2 2 5 2 2" xfId="54774"/>
    <cellStyle name="Note 2 2 5 3" xfId="54775"/>
    <cellStyle name="Note 2 2 5 3 2" xfId="54776"/>
    <cellStyle name="Note 2 2 5 4" xfId="54777"/>
    <cellStyle name="Note 2 2 5 5" xfId="54778"/>
    <cellStyle name="Note 2 2 6" xfId="54779"/>
    <cellStyle name="Note 2 2 6 2" xfId="54780"/>
    <cellStyle name="Note 2 2 6 2 2" xfId="54781"/>
    <cellStyle name="Note 2 2 7" xfId="54782"/>
    <cellStyle name="Note 2 2 7 2" xfId="54783"/>
    <cellStyle name="Note 2 2 8" xfId="54784"/>
    <cellStyle name="Note 2 2 8 2" xfId="54785"/>
    <cellStyle name="Note 2 2_T-straight with PEDs adjustor" xfId="54786"/>
    <cellStyle name="Note 2 3" xfId="54787"/>
    <cellStyle name="Note 2 3 2" xfId="54788"/>
    <cellStyle name="Note 2 3 2 10" xfId="54789"/>
    <cellStyle name="Note 2 3 2 10 2" xfId="54790"/>
    <cellStyle name="Note 2 3 2 10 2 2" xfId="54791"/>
    <cellStyle name="Note 2 3 2 10 2 2 2" xfId="54792"/>
    <cellStyle name="Note 2 3 2 10 2 2 3" xfId="54793"/>
    <cellStyle name="Note 2 3 2 10 2 2 4" xfId="54794"/>
    <cellStyle name="Note 2 3 2 10 2 2 5" xfId="54795"/>
    <cellStyle name="Note 2 3 2 10 2 3" xfId="54796"/>
    <cellStyle name="Note 2 3 2 10 2 3 2" xfId="54797"/>
    <cellStyle name="Note 2 3 2 10 2 3 3" xfId="54798"/>
    <cellStyle name="Note 2 3 2 10 2 3 4" xfId="54799"/>
    <cellStyle name="Note 2 3 2 10 2 3 5" xfId="54800"/>
    <cellStyle name="Note 2 3 2 10 2 4" xfId="54801"/>
    <cellStyle name="Note 2 3 2 10 2 4 2" xfId="54802"/>
    <cellStyle name="Note 2 3 2 10 2 5" xfId="54803"/>
    <cellStyle name="Note 2 3 2 10 2 5 2" xfId="54804"/>
    <cellStyle name="Note 2 3 2 10 2 6" xfId="54805"/>
    <cellStyle name="Note 2 3 2 10 2 6 2" xfId="54806"/>
    <cellStyle name="Note 2 3 2 10 2 7" xfId="54807"/>
    <cellStyle name="Note 2 3 2 10 3" xfId="54808"/>
    <cellStyle name="Note 2 3 2 10 3 2" xfId="54809"/>
    <cellStyle name="Note 2 3 2 10 3 3" xfId="54810"/>
    <cellStyle name="Note 2 3 2 10 3 4" xfId="54811"/>
    <cellStyle name="Note 2 3 2 10 3 5" xfId="54812"/>
    <cellStyle name="Note 2 3 2 10 4" xfId="54813"/>
    <cellStyle name="Note 2 3 2 10 4 2" xfId="54814"/>
    <cellStyle name="Note 2 3 2 10 4 3" xfId="54815"/>
    <cellStyle name="Note 2 3 2 10 4 4" xfId="54816"/>
    <cellStyle name="Note 2 3 2 10 4 5" xfId="54817"/>
    <cellStyle name="Note 2 3 2 10 5" xfId="54818"/>
    <cellStyle name="Note 2 3 2 10 5 2" xfId="54819"/>
    <cellStyle name="Note 2 3 2 10 6" xfId="54820"/>
    <cellStyle name="Note 2 3 2 10 6 2" xfId="54821"/>
    <cellStyle name="Note 2 3 2 10 7" xfId="54822"/>
    <cellStyle name="Note 2 3 2 10 7 2" xfId="54823"/>
    <cellStyle name="Note 2 3 2 10 8" xfId="54824"/>
    <cellStyle name="Note 2 3 2 11" xfId="54825"/>
    <cellStyle name="Note 2 3 2 11 2" xfId="54826"/>
    <cellStyle name="Note 2 3 2 11 2 2" xfId="54827"/>
    <cellStyle name="Note 2 3 2 11 2 2 2" xfId="54828"/>
    <cellStyle name="Note 2 3 2 11 2 2 3" xfId="54829"/>
    <cellStyle name="Note 2 3 2 11 2 2 4" xfId="54830"/>
    <cellStyle name="Note 2 3 2 11 2 2 5" xfId="54831"/>
    <cellStyle name="Note 2 3 2 11 2 3" xfId="54832"/>
    <cellStyle name="Note 2 3 2 11 2 3 2" xfId="54833"/>
    <cellStyle name="Note 2 3 2 11 2 3 3" xfId="54834"/>
    <cellStyle name="Note 2 3 2 11 2 3 4" xfId="54835"/>
    <cellStyle name="Note 2 3 2 11 2 3 5" xfId="54836"/>
    <cellStyle name="Note 2 3 2 11 2 4" xfId="54837"/>
    <cellStyle name="Note 2 3 2 11 2 4 2" xfId="54838"/>
    <cellStyle name="Note 2 3 2 11 2 5" xfId="54839"/>
    <cellStyle name="Note 2 3 2 11 2 5 2" xfId="54840"/>
    <cellStyle name="Note 2 3 2 11 2 6" xfId="54841"/>
    <cellStyle name="Note 2 3 2 11 2 6 2" xfId="54842"/>
    <cellStyle name="Note 2 3 2 11 2 7" xfId="54843"/>
    <cellStyle name="Note 2 3 2 11 3" xfId="54844"/>
    <cellStyle name="Note 2 3 2 11 3 2" xfId="54845"/>
    <cellStyle name="Note 2 3 2 11 3 3" xfId="54846"/>
    <cellStyle name="Note 2 3 2 11 3 4" xfId="54847"/>
    <cellStyle name="Note 2 3 2 11 3 5" xfId="54848"/>
    <cellStyle name="Note 2 3 2 11 4" xfId="54849"/>
    <cellStyle name="Note 2 3 2 11 4 2" xfId="54850"/>
    <cellStyle name="Note 2 3 2 11 4 3" xfId="54851"/>
    <cellStyle name="Note 2 3 2 11 4 4" xfId="54852"/>
    <cellStyle name="Note 2 3 2 11 4 5" xfId="54853"/>
    <cellStyle name="Note 2 3 2 11 5" xfId="54854"/>
    <cellStyle name="Note 2 3 2 11 5 2" xfId="54855"/>
    <cellStyle name="Note 2 3 2 11 6" xfId="54856"/>
    <cellStyle name="Note 2 3 2 11 6 2" xfId="54857"/>
    <cellStyle name="Note 2 3 2 11 7" xfId="54858"/>
    <cellStyle name="Note 2 3 2 11 7 2" xfId="54859"/>
    <cellStyle name="Note 2 3 2 11 8" xfId="54860"/>
    <cellStyle name="Note 2 3 2 12" xfId="54861"/>
    <cellStyle name="Note 2 3 2 12 2" xfId="54862"/>
    <cellStyle name="Note 2 3 2 12 2 2" xfId="54863"/>
    <cellStyle name="Note 2 3 2 12 2 2 2" xfId="54864"/>
    <cellStyle name="Note 2 3 2 12 2 2 3" xfId="54865"/>
    <cellStyle name="Note 2 3 2 12 2 2 4" xfId="54866"/>
    <cellStyle name="Note 2 3 2 12 2 2 5" xfId="54867"/>
    <cellStyle name="Note 2 3 2 12 2 3" xfId="54868"/>
    <cellStyle name="Note 2 3 2 12 2 3 2" xfId="54869"/>
    <cellStyle name="Note 2 3 2 12 2 3 3" xfId="54870"/>
    <cellStyle name="Note 2 3 2 12 2 3 4" xfId="54871"/>
    <cellStyle name="Note 2 3 2 12 2 3 5" xfId="54872"/>
    <cellStyle name="Note 2 3 2 12 2 4" xfId="54873"/>
    <cellStyle name="Note 2 3 2 12 2 4 2" xfId="54874"/>
    <cellStyle name="Note 2 3 2 12 2 5" xfId="54875"/>
    <cellStyle name="Note 2 3 2 12 2 5 2" xfId="54876"/>
    <cellStyle name="Note 2 3 2 12 2 6" xfId="54877"/>
    <cellStyle name="Note 2 3 2 12 2 6 2" xfId="54878"/>
    <cellStyle name="Note 2 3 2 12 2 7" xfId="54879"/>
    <cellStyle name="Note 2 3 2 12 3" xfId="54880"/>
    <cellStyle name="Note 2 3 2 12 3 2" xfId="54881"/>
    <cellStyle name="Note 2 3 2 12 3 3" xfId="54882"/>
    <cellStyle name="Note 2 3 2 12 3 4" xfId="54883"/>
    <cellStyle name="Note 2 3 2 12 3 5" xfId="54884"/>
    <cellStyle name="Note 2 3 2 12 4" xfId="54885"/>
    <cellStyle name="Note 2 3 2 12 4 2" xfId="54886"/>
    <cellStyle name="Note 2 3 2 12 4 3" xfId="54887"/>
    <cellStyle name="Note 2 3 2 12 4 4" xfId="54888"/>
    <cellStyle name="Note 2 3 2 12 4 5" xfId="54889"/>
    <cellStyle name="Note 2 3 2 12 5" xfId="54890"/>
    <cellStyle name="Note 2 3 2 12 5 2" xfId="54891"/>
    <cellStyle name="Note 2 3 2 12 6" xfId="54892"/>
    <cellStyle name="Note 2 3 2 12 6 2" xfId="54893"/>
    <cellStyle name="Note 2 3 2 12 7" xfId="54894"/>
    <cellStyle name="Note 2 3 2 12 7 2" xfId="54895"/>
    <cellStyle name="Note 2 3 2 12 8" xfId="54896"/>
    <cellStyle name="Note 2 3 2 13" xfId="54897"/>
    <cellStyle name="Note 2 3 2 13 2" xfId="54898"/>
    <cellStyle name="Note 2 3 2 13 2 2" xfId="54899"/>
    <cellStyle name="Note 2 3 2 13 2 2 2" xfId="54900"/>
    <cellStyle name="Note 2 3 2 13 2 2 3" xfId="54901"/>
    <cellStyle name="Note 2 3 2 13 2 2 4" xfId="54902"/>
    <cellStyle name="Note 2 3 2 13 2 2 5" xfId="54903"/>
    <cellStyle name="Note 2 3 2 13 2 3" xfId="54904"/>
    <cellStyle name="Note 2 3 2 13 2 3 2" xfId="54905"/>
    <cellStyle name="Note 2 3 2 13 2 3 3" xfId="54906"/>
    <cellStyle name="Note 2 3 2 13 2 3 4" xfId="54907"/>
    <cellStyle name="Note 2 3 2 13 2 3 5" xfId="54908"/>
    <cellStyle name="Note 2 3 2 13 2 4" xfId="54909"/>
    <cellStyle name="Note 2 3 2 13 2 4 2" xfId="54910"/>
    <cellStyle name="Note 2 3 2 13 2 5" xfId="54911"/>
    <cellStyle name="Note 2 3 2 13 2 5 2" xfId="54912"/>
    <cellStyle name="Note 2 3 2 13 2 6" xfId="54913"/>
    <cellStyle name="Note 2 3 2 13 2 6 2" xfId="54914"/>
    <cellStyle name="Note 2 3 2 13 2 7" xfId="54915"/>
    <cellStyle name="Note 2 3 2 13 3" xfId="54916"/>
    <cellStyle name="Note 2 3 2 13 3 2" xfId="54917"/>
    <cellStyle name="Note 2 3 2 13 3 3" xfId="54918"/>
    <cellStyle name="Note 2 3 2 13 3 4" xfId="54919"/>
    <cellStyle name="Note 2 3 2 13 3 5" xfId="54920"/>
    <cellStyle name="Note 2 3 2 13 4" xfId="54921"/>
    <cellStyle name="Note 2 3 2 13 4 2" xfId="54922"/>
    <cellStyle name="Note 2 3 2 13 4 3" xfId="54923"/>
    <cellStyle name="Note 2 3 2 13 4 4" xfId="54924"/>
    <cellStyle name="Note 2 3 2 13 4 5" xfId="54925"/>
    <cellStyle name="Note 2 3 2 13 5" xfId="54926"/>
    <cellStyle name="Note 2 3 2 13 5 2" xfId="54927"/>
    <cellStyle name="Note 2 3 2 13 6" xfId="54928"/>
    <cellStyle name="Note 2 3 2 13 6 2" xfId="54929"/>
    <cellStyle name="Note 2 3 2 13 7" xfId="54930"/>
    <cellStyle name="Note 2 3 2 13 7 2" xfId="54931"/>
    <cellStyle name="Note 2 3 2 13 8" xfId="54932"/>
    <cellStyle name="Note 2 3 2 14" xfId="54933"/>
    <cellStyle name="Note 2 3 2 14 2" xfId="54934"/>
    <cellStyle name="Note 2 3 2 14 2 2" xfId="54935"/>
    <cellStyle name="Note 2 3 2 14 2 2 2" xfId="54936"/>
    <cellStyle name="Note 2 3 2 14 2 2 3" xfId="54937"/>
    <cellStyle name="Note 2 3 2 14 2 2 4" xfId="54938"/>
    <cellStyle name="Note 2 3 2 14 2 2 5" xfId="54939"/>
    <cellStyle name="Note 2 3 2 14 2 3" xfId="54940"/>
    <cellStyle name="Note 2 3 2 14 2 3 2" xfId="54941"/>
    <cellStyle name="Note 2 3 2 14 2 3 3" xfId="54942"/>
    <cellStyle name="Note 2 3 2 14 2 3 4" xfId="54943"/>
    <cellStyle name="Note 2 3 2 14 2 3 5" xfId="54944"/>
    <cellStyle name="Note 2 3 2 14 2 4" xfId="54945"/>
    <cellStyle name="Note 2 3 2 14 2 4 2" xfId="54946"/>
    <cellStyle name="Note 2 3 2 14 2 5" xfId="54947"/>
    <cellStyle name="Note 2 3 2 14 2 5 2" xfId="54948"/>
    <cellStyle name="Note 2 3 2 14 2 6" xfId="54949"/>
    <cellStyle name="Note 2 3 2 14 2 6 2" xfId="54950"/>
    <cellStyle name="Note 2 3 2 14 2 7" xfId="54951"/>
    <cellStyle name="Note 2 3 2 14 3" xfId="54952"/>
    <cellStyle name="Note 2 3 2 14 3 2" xfId="54953"/>
    <cellStyle name="Note 2 3 2 14 3 3" xfId="54954"/>
    <cellStyle name="Note 2 3 2 14 3 4" xfId="54955"/>
    <cellStyle name="Note 2 3 2 14 3 5" xfId="54956"/>
    <cellStyle name="Note 2 3 2 14 4" xfId="54957"/>
    <cellStyle name="Note 2 3 2 14 4 2" xfId="54958"/>
    <cellStyle name="Note 2 3 2 14 4 3" xfId="54959"/>
    <cellStyle name="Note 2 3 2 14 4 4" xfId="54960"/>
    <cellStyle name="Note 2 3 2 14 4 5" xfId="54961"/>
    <cellStyle name="Note 2 3 2 14 5" xfId="54962"/>
    <cellStyle name="Note 2 3 2 14 5 2" xfId="54963"/>
    <cellStyle name="Note 2 3 2 14 6" xfId="54964"/>
    <cellStyle name="Note 2 3 2 14 6 2" xfId="54965"/>
    <cellStyle name="Note 2 3 2 14 7" xfId="54966"/>
    <cellStyle name="Note 2 3 2 14 7 2" xfId="54967"/>
    <cellStyle name="Note 2 3 2 14 8" xfId="54968"/>
    <cellStyle name="Note 2 3 2 15" xfId="54969"/>
    <cellStyle name="Note 2 3 2 15 2" xfId="54970"/>
    <cellStyle name="Note 2 3 2 15 2 2" xfId="54971"/>
    <cellStyle name="Note 2 3 2 15 2 3" xfId="54972"/>
    <cellStyle name="Note 2 3 2 15 2 4" xfId="54973"/>
    <cellStyle name="Note 2 3 2 15 2 5" xfId="54974"/>
    <cellStyle name="Note 2 3 2 15 3" xfId="54975"/>
    <cellStyle name="Note 2 3 2 15 3 2" xfId="54976"/>
    <cellStyle name="Note 2 3 2 15 3 3" xfId="54977"/>
    <cellStyle name="Note 2 3 2 15 3 4" xfId="54978"/>
    <cellStyle name="Note 2 3 2 15 3 5" xfId="54979"/>
    <cellStyle name="Note 2 3 2 15 4" xfId="54980"/>
    <cellStyle name="Note 2 3 2 15 4 2" xfId="54981"/>
    <cellStyle name="Note 2 3 2 15 5" xfId="54982"/>
    <cellStyle name="Note 2 3 2 15 5 2" xfId="54983"/>
    <cellStyle name="Note 2 3 2 15 6" xfId="54984"/>
    <cellStyle name="Note 2 3 2 15 6 2" xfId="54985"/>
    <cellStyle name="Note 2 3 2 15 7" xfId="54986"/>
    <cellStyle name="Note 2 3 2 16" xfId="54987"/>
    <cellStyle name="Note 2 3 2 16 2" xfId="54988"/>
    <cellStyle name="Note 2 3 2 16 3" xfId="54989"/>
    <cellStyle name="Note 2 3 2 16 4" xfId="54990"/>
    <cellStyle name="Note 2 3 2 16 5" xfId="54991"/>
    <cellStyle name="Note 2 3 2 17" xfId="54992"/>
    <cellStyle name="Note 2 3 2 17 2" xfId="54993"/>
    <cellStyle name="Note 2 3 2 17 3" xfId="54994"/>
    <cellStyle name="Note 2 3 2 17 4" xfId="54995"/>
    <cellStyle name="Note 2 3 2 17 5" xfId="54996"/>
    <cellStyle name="Note 2 3 2 18" xfId="54997"/>
    <cellStyle name="Note 2 3 2 18 2" xfId="54998"/>
    <cellStyle name="Note 2 3 2 19" xfId="54999"/>
    <cellStyle name="Note 2 3 2 19 2" xfId="55000"/>
    <cellStyle name="Note 2 3 2 2" xfId="55001"/>
    <cellStyle name="Note 2 3 2 2 2" xfId="55002"/>
    <cellStyle name="Note 2 3 2 2 2 2" xfId="55003"/>
    <cellStyle name="Note 2 3 2 2 2 2 2" xfId="55004"/>
    <cellStyle name="Note 2 3 2 2 2 2 3" xfId="55005"/>
    <cellStyle name="Note 2 3 2 2 2 2 4" xfId="55006"/>
    <cellStyle name="Note 2 3 2 2 2 2 5" xfId="55007"/>
    <cellStyle name="Note 2 3 2 2 2 3" xfId="55008"/>
    <cellStyle name="Note 2 3 2 2 2 3 2" xfId="55009"/>
    <cellStyle name="Note 2 3 2 2 2 3 3" xfId="55010"/>
    <cellStyle name="Note 2 3 2 2 2 3 4" xfId="55011"/>
    <cellStyle name="Note 2 3 2 2 2 3 5" xfId="55012"/>
    <cellStyle name="Note 2 3 2 2 2 4" xfId="55013"/>
    <cellStyle name="Note 2 3 2 2 2 4 2" xfId="55014"/>
    <cellStyle name="Note 2 3 2 2 2 5" xfId="55015"/>
    <cellStyle name="Note 2 3 2 2 2 5 2" xfId="55016"/>
    <cellStyle name="Note 2 3 2 2 2 6" xfId="55017"/>
    <cellStyle name="Note 2 3 2 2 2 6 2" xfId="55018"/>
    <cellStyle name="Note 2 3 2 2 2 7" xfId="55019"/>
    <cellStyle name="Note 2 3 2 2 3" xfId="55020"/>
    <cellStyle name="Note 2 3 2 2 3 2" xfId="55021"/>
    <cellStyle name="Note 2 3 2 2 3 3" xfId="55022"/>
    <cellStyle name="Note 2 3 2 2 3 4" xfId="55023"/>
    <cellStyle name="Note 2 3 2 2 3 5" xfId="55024"/>
    <cellStyle name="Note 2 3 2 2 4" xfId="55025"/>
    <cellStyle name="Note 2 3 2 2 4 2" xfId="55026"/>
    <cellStyle name="Note 2 3 2 2 4 3" xfId="55027"/>
    <cellStyle name="Note 2 3 2 2 4 4" xfId="55028"/>
    <cellStyle name="Note 2 3 2 2 4 5" xfId="55029"/>
    <cellStyle name="Note 2 3 2 2 5" xfId="55030"/>
    <cellStyle name="Note 2 3 2 2 5 2" xfId="55031"/>
    <cellStyle name="Note 2 3 2 2 6" xfId="55032"/>
    <cellStyle name="Note 2 3 2 2 6 2" xfId="55033"/>
    <cellStyle name="Note 2 3 2 2 7" xfId="55034"/>
    <cellStyle name="Note 2 3 2 2 7 2" xfId="55035"/>
    <cellStyle name="Note 2 3 2 2 8" xfId="55036"/>
    <cellStyle name="Note 2 3 2 20" xfId="55037"/>
    <cellStyle name="Note 2 3 2 20 2" xfId="55038"/>
    <cellStyle name="Note 2 3 2 21" xfId="55039"/>
    <cellStyle name="Note 2 3 2 3" xfId="55040"/>
    <cellStyle name="Note 2 3 2 3 2" xfId="55041"/>
    <cellStyle name="Note 2 3 2 3 2 2" xfId="55042"/>
    <cellStyle name="Note 2 3 2 3 2 2 2" xfId="55043"/>
    <cellStyle name="Note 2 3 2 3 2 2 3" xfId="55044"/>
    <cellStyle name="Note 2 3 2 3 2 2 4" xfId="55045"/>
    <cellStyle name="Note 2 3 2 3 2 2 5" xfId="55046"/>
    <cellStyle name="Note 2 3 2 3 2 3" xfId="55047"/>
    <cellStyle name="Note 2 3 2 3 2 3 2" xfId="55048"/>
    <cellStyle name="Note 2 3 2 3 2 3 3" xfId="55049"/>
    <cellStyle name="Note 2 3 2 3 2 3 4" xfId="55050"/>
    <cellStyle name="Note 2 3 2 3 2 3 5" xfId="55051"/>
    <cellStyle name="Note 2 3 2 3 2 4" xfId="55052"/>
    <cellStyle name="Note 2 3 2 3 2 4 2" xfId="55053"/>
    <cellStyle name="Note 2 3 2 3 2 5" xfId="55054"/>
    <cellStyle name="Note 2 3 2 3 2 5 2" xfId="55055"/>
    <cellStyle name="Note 2 3 2 3 2 6" xfId="55056"/>
    <cellStyle name="Note 2 3 2 3 2 6 2" xfId="55057"/>
    <cellStyle name="Note 2 3 2 3 2 7" xfId="55058"/>
    <cellStyle name="Note 2 3 2 3 3" xfId="55059"/>
    <cellStyle name="Note 2 3 2 3 3 2" xfId="55060"/>
    <cellStyle name="Note 2 3 2 3 3 3" xfId="55061"/>
    <cellStyle name="Note 2 3 2 3 3 4" xfId="55062"/>
    <cellStyle name="Note 2 3 2 3 3 5" xfId="55063"/>
    <cellStyle name="Note 2 3 2 3 4" xfId="55064"/>
    <cellStyle name="Note 2 3 2 3 4 2" xfId="55065"/>
    <cellStyle name="Note 2 3 2 3 4 3" xfId="55066"/>
    <cellStyle name="Note 2 3 2 3 4 4" xfId="55067"/>
    <cellStyle name="Note 2 3 2 3 4 5" xfId="55068"/>
    <cellStyle name="Note 2 3 2 3 5" xfId="55069"/>
    <cellStyle name="Note 2 3 2 3 5 2" xfId="55070"/>
    <cellStyle name="Note 2 3 2 3 6" xfId="55071"/>
    <cellStyle name="Note 2 3 2 3 6 2" xfId="55072"/>
    <cellStyle name="Note 2 3 2 3 7" xfId="55073"/>
    <cellStyle name="Note 2 3 2 3 7 2" xfId="55074"/>
    <cellStyle name="Note 2 3 2 3 8" xfId="55075"/>
    <cellStyle name="Note 2 3 2 4" xfId="55076"/>
    <cellStyle name="Note 2 3 2 4 2" xfId="55077"/>
    <cellStyle name="Note 2 3 2 4 2 2" xfId="55078"/>
    <cellStyle name="Note 2 3 2 4 2 2 2" xfId="55079"/>
    <cellStyle name="Note 2 3 2 4 2 2 3" xfId="55080"/>
    <cellStyle name="Note 2 3 2 4 2 2 4" xfId="55081"/>
    <cellStyle name="Note 2 3 2 4 2 2 5" xfId="55082"/>
    <cellStyle name="Note 2 3 2 4 2 3" xfId="55083"/>
    <cellStyle name="Note 2 3 2 4 2 3 2" xfId="55084"/>
    <cellStyle name="Note 2 3 2 4 2 3 3" xfId="55085"/>
    <cellStyle name="Note 2 3 2 4 2 3 4" xfId="55086"/>
    <cellStyle name="Note 2 3 2 4 2 3 5" xfId="55087"/>
    <cellStyle name="Note 2 3 2 4 2 4" xfId="55088"/>
    <cellStyle name="Note 2 3 2 4 2 4 2" xfId="55089"/>
    <cellStyle name="Note 2 3 2 4 2 5" xfId="55090"/>
    <cellStyle name="Note 2 3 2 4 2 5 2" xfId="55091"/>
    <cellStyle name="Note 2 3 2 4 2 6" xfId="55092"/>
    <cellStyle name="Note 2 3 2 4 2 6 2" xfId="55093"/>
    <cellStyle name="Note 2 3 2 4 2 7" xfId="55094"/>
    <cellStyle name="Note 2 3 2 4 3" xfId="55095"/>
    <cellStyle name="Note 2 3 2 4 3 2" xfId="55096"/>
    <cellStyle name="Note 2 3 2 4 3 3" xfId="55097"/>
    <cellStyle name="Note 2 3 2 4 3 4" xfId="55098"/>
    <cellStyle name="Note 2 3 2 4 3 5" xfId="55099"/>
    <cellStyle name="Note 2 3 2 4 4" xfId="55100"/>
    <cellStyle name="Note 2 3 2 4 4 2" xfId="55101"/>
    <cellStyle name="Note 2 3 2 4 4 3" xfId="55102"/>
    <cellStyle name="Note 2 3 2 4 4 4" xfId="55103"/>
    <cellStyle name="Note 2 3 2 4 4 5" xfId="55104"/>
    <cellStyle name="Note 2 3 2 4 5" xfId="55105"/>
    <cellStyle name="Note 2 3 2 4 5 2" xfId="55106"/>
    <cellStyle name="Note 2 3 2 4 6" xfId="55107"/>
    <cellStyle name="Note 2 3 2 4 6 2" xfId="55108"/>
    <cellStyle name="Note 2 3 2 4 7" xfId="55109"/>
    <cellStyle name="Note 2 3 2 4 7 2" xfId="55110"/>
    <cellStyle name="Note 2 3 2 4 8" xfId="55111"/>
    <cellStyle name="Note 2 3 2 5" xfId="55112"/>
    <cellStyle name="Note 2 3 2 5 2" xfId="55113"/>
    <cellStyle name="Note 2 3 2 5 2 2" xfId="55114"/>
    <cellStyle name="Note 2 3 2 5 2 2 2" xfId="55115"/>
    <cellStyle name="Note 2 3 2 5 2 2 3" xfId="55116"/>
    <cellStyle name="Note 2 3 2 5 2 2 4" xfId="55117"/>
    <cellStyle name="Note 2 3 2 5 2 2 5" xfId="55118"/>
    <cellStyle name="Note 2 3 2 5 2 3" xfId="55119"/>
    <cellStyle name="Note 2 3 2 5 2 3 2" xfId="55120"/>
    <cellStyle name="Note 2 3 2 5 2 3 3" xfId="55121"/>
    <cellStyle name="Note 2 3 2 5 2 3 4" xfId="55122"/>
    <cellStyle name="Note 2 3 2 5 2 3 5" xfId="55123"/>
    <cellStyle name="Note 2 3 2 5 2 4" xfId="55124"/>
    <cellStyle name="Note 2 3 2 5 2 4 2" xfId="55125"/>
    <cellStyle name="Note 2 3 2 5 2 5" xfId="55126"/>
    <cellStyle name="Note 2 3 2 5 2 5 2" xfId="55127"/>
    <cellStyle name="Note 2 3 2 5 2 6" xfId="55128"/>
    <cellStyle name="Note 2 3 2 5 2 6 2" xfId="55129"/>
    <cellStyle name="Note 2 3 2 5 2 7" xfId="55130"/>
    <cellStyle name="Note 2 3 2 5 3" xfId="55131"/>
    <cellStyle name="Note 2 3 2 5 3 2" xfId="55132"/>
    <cellStyle name="Note 2 3 2 5 3 3" xfId="55133"/>
    <cellStyle name="Note 2 3 2 5 3 4" xfId="55134"/>
    <cellStyle name="Note 2 3 2 5 3 5" xfId="55135"/>
    <cellStyle name="Note 2 3 2 5 4" xfId="55136"/>
    <cellStyle name="Note 2 3 2 5 4 2" xfId="55137"/>
    <cellStyle name="Note 2 3 2 5 4 3" xfId="55138"/>
    <cellStyle name="Note 2 3 2 5 4 4" xfId="55139"/>
    <cellStyle name="Note 2 3 2 5 4 5" xfId="55140"/>
    <cellStyle name="Note 2 3 2 5 5" xfId="55141"/>
    <cellStyle name="Note 2 3 2 5 5 2" xfId="55142"/>
    <cellStyle name="Note 2 3 2 5 6" xfId="55143"/>
    <cellStyle name="Note 2 3 2 5 6 2" xfId="55144"/>
    <cellStyle name="Note 2 3 2 5 7" xfId="55145"/>
    <cellStyle name="Note 2 3 2 5 7 2" xfId="55146"/>
    <cellStyle name="Note 2 3 2 5 8" xfId="55147"/>
    <cellStyle name="Note 2 3 2 6" xfId="55148"/>
    <cellStyle name="Note 2 3 2 6 2" xfId="55149"/>
    <cellStyle name="Note 2 3 2 6 2 2" xfId="55150"/>
    <cellStyle name="Note 2 3 2 6 2 2 2" xfId="55151"/>
    <cellStyle name="Note 2 3 2 6 2 2 3" xfId="55152"/>
    <cellStyle name="Note 2 3 2 6 2 2 4" xfId="55153"/>
    <cellStyle name="Note 2 3 2 6 2 2 5" xfId="55154"/>
    <cellStyle name="Note 2 3 2 6 2 3" xfId="55155"/>
    <cellStyle name="Note 2 3 2 6 2 3 2" xfId="55156"/>
    <cellStyle name="Note 2 3 2 6 2 3 3" xfId="55157"/>
    <cellStyle name="Note 2 3 2 6 2 3 4" xfId="55158"/>
    <cellStyle name="Note 2 3 2 6 2 3 5" xfId="55159"/>
    <cellStyle name="Note 2 3 2 6 2 4" xfId="55160"/>
    <cellStyle name="Note 2 3 2 6 2 4 2" xfId="55161"/>
    <cellStyle name="Note 2 3 2 6 2 5" xfId="55162"/>
    <cellStyle name="Note 2 3 2 6 2 5 2" xfId="55163"/>
    <cellStyle name="Note 2 3 2 6 2 6" xfId="55164"/>
    <cellStyle name="Note 2 3 2 6 2 6 2" xfId="55165"/>
    <cellStyle name="Note 2 3 2 6 2 7" xfId="55166"/>
    <cellStyle name="Note 2 3 2 6 3" xfId="55167"/>
    <cellStyle name="Note 2 3 2 6 3 2" xfId="55168"/>
    <cellStyle name="Note 2 3 2 6 3 3" xfId="55169"/>
    <cellStyle name="Note 2 3 2 6 3 4" xfId="55170"/>
    <cellStyle name="Note 2 3 2 6 3 5" xfId="55171"/>
    <cellStyle name="Note 2 3 2 6 4" xfId="55172"/>
    <cellStyle name="Note 2 3 2 6 4 2" xfId="55173"/>
    <cellStyle name="Note 2 3 2 6 4 3" xfId="55174"/>
    <cellStyle name="Note 2 3 2 6 4 4" xfId="55175"/>
    <cellStyle name="Note 2 3 2 6 4 5" xfId="55176"/>
    <cellStyle name="Note 2 3 2 6 5" xfId="55177"/>
    <cellStyle name="Note 2 3 2 6 5 2" xfId="55178"/>
    <cellStyle name="Note 2 3 2 6 6" xfId="55179"/>
    <cellStyle name="Note 2 3 2 6 6 2" xfId="55180"/>
    <cellStyle name="Note 2 3 2 6 7" xfId="55181"/>
    <cellStyle name="Note 2 3 2 6 7 2" xfId="55182"/>
    <cellStyle name="Note 2 3 2 6 8" xfId="55183"/>
    <cellStyle name="Note 2 3 2 7" xfId="55184"/>
    <cellStyle name="Note 2 3 2 7 2" xfId="55185"/>
    <cellStyle name="Note 2 3 2 7 2 2" xfId="55186"/>
    <cellStyle name="Note 2 3 2 7 2 2 2" xfId="55187"/>
    <cellStyle name="Note 2 3 2 7 2 2 3" xfId="55188"/>
    <cellStyle name="Note 2 3 2 7 2 2 4" xfId="55189"/>
    <cellStyle name="Note 2 3 2 7 2 2 5" xfId="55190"/>
    <cellStyle name="Note 2 3 2 7 2 3" xfId="55191"/>
    <cellStyle name="Note 2 3 2 7 2 3 2" xfId="55192"/>
    <cellStyle name="Note 2 3 2 7 2 3 3" xfId="55193"/>
    <cellStyle name="Note 2 3 2 7 2 3 4" xfId="55194"/>
    <cellStyle name="Note 2 3 2 7 2 3 5" xfId="55195"/>
    <cellStyle name="Note 2 3 2 7 2 4" xfId="55196"/>
    <cellStyle name="Note 2 3 2 7 2 4 2" xfId="55197"/>
    <cellStyle name="Note 2 3 2 7 2 5" xfId="55198"/>
    <cellStyle name="Note 2 3 2 7 2 5 2" xfId="55199"/>
    <cellStyle name="Note 2 3 2 7 2 6" xfId="55200"/>
    <cellStyle name="Note 2 3 2 7 2 6 2" xfId="55201"/>
    <cellStyle name="Note 2 3 2 7 2 7" xfId="55202"/>
    <cellStyle name="Note 2 3 2 7 3" xfId="55203"/>
    <cellStyle name="Note 2 3 2 7 3 2" xfId="55204"/>
    <cellStyle name="Note 2 3 2 7 3 3" xfId="55205"/>
    <cellStyle name="Note 2 3 2 7 3 4" xfId="55206"/>
    <cellStyle name="Note 2 3 2 7 3 5" xfId="55207"/>
    <cellStyle name="Note 2 3 2 7 4" xfId="55208"/>
    <cellStyle name="Note 2 3 2 7 4 2" xfId="55209"/>
    <cellStyle name="Note 2 3 2 7 4 3" xfId="55210"/>
    <cellStyle name="Note 2 3 2 7 4 4" xfId="55211"/>
    <cellStyle name="Note 2 3 2 7 4 5" xfId="55212"/>
    <cellStyle name="Note 2 3 2 7 5" xfId="55213"/>
    <cellStyle name="Note 2 3 2 7 5 2" xfId="55214"/>
    <cellStyle name="Note 2 3 2 7 6" xfId="55215"/>
    <cellStyle name="Note 2 3 2 7 6 2" xfId="55216"/>
    <cellStyle name="Note 2 3 2 7 7" xfId="55217"/>
    <cellStyle name="Note 2 3 2 7 7 2" xfId="55218"/>
    <cellStyle name="Note 2 3 2 7 8" xfId="55219"/>
    <cellStyle name="Note 2 3 2 8" xfId="55220"/>
    <cellStyle name="Note 2 3 2 8 2" xfId="55221"/>
    <cellStyle name="Note 2 3 2 8 2 2" xfId="55222"/>
    <cellStyle name="Note 2 3 2 8 2 2 2" xfId="55223"/>
    <cellStyle name="Note 2 3 2 8 2 2 3" xfId="55224"/>
    <cellStyle name="Note 2 3 2 8 2 2 4" xfId="55225"/>
    <cellStyle name="Note 2 3 2 8 2 2 5" xfId="55226"/>
    <cellStyle name="Note 2 3 2 8 2 3" xfId="55227"/>
    <cellStyle name="Note 2 3 2 8 2 3 2" xfId="55228"/>
    <cellStyle name="Note 2 3 2 8 2 3 3" xfId="55229"/>
    <cellStyle name="Note 2 3 2 8 2 3 4" xfId="55230"/>
    <cellStyle name="Note 2 3 2 8 2 3 5" xfId="55231"/>
    <cellStyle name="Note 2 3 2 8 2 4" xfId="55232"/>
    <cellStyle name="Note 2 3 2 8 2 4 2" xfId="55233"/>
    <cellStyle name="Note 2 3 2 8 2 5" xfId="55234"/>
    <cellStyle name="Note 2 3 2 8 2 5 2" xfId="55235"/>
    <cellStyle name="Note 2 3 2 8 2 6" xfId="55236"/>
    <cellStyle name="Note 2 3 2 8 2 6 2" xfId="55237"/>
    <cellStyle name="Note 2 3 2 8 2 7" xfId="55238"/>
    <cellStyle name="Note 2 3 2 8 3" xfId="55239"/>
    <cellStyle name="Note 2 3 2 8 3 2" xfId="55240"/>
    <cellStyle name="Note 2 3 2 8 3 3" xfId="55241"/>
    <cellStyle name="Note 2 3 2 8 3 4" xfId="55242"/>
    <cellStyle name="Note 2 3 2 8 3 5" xfId="55243"/>
    <cellStyle name="Note 2 3 2 8 4" xfId="55244"/>
    <cellStyle name="Note 2 3 2 8 4 2" xfId="55245"/>
    <cellStyle name="Note 2 3 2 8 4 3" xfId="55246"/>
    <cellStyle name="Note 2 3 2 8 4 4" xfId="55247"/>
    <cellStyle name="Note 2 3 2 8 4 5" xfId="55248"/>
    <cellStyle name="Note 2 3 2 8 5" xfId="55249"/>
    <cellStyle name="Note 2 3 2 8 5 2" xfId="55250"/>
    <cellStyle name="Note 2 3 2 8 6" xfId="55251"/>
    <cellStyle name="Note 2 3 2 8 6 2" xfId="55252"/>
    <cellStyle name="Note 2 3 2 8 7" xfId="55253"/>
    <cellStyle name="Note 2 3 2 8 7 2" xfId="55254"/>
    <cellStyle name="Note 2 3 2 8 8" xfId="55255"/>
    <cellStyle name="Note 2 3 2 9" xfId="55256"/>
    <cellStyle name="Note 2 3 2 9 2" xfId="55257"/>
    <cellStyle name="Note 2 3 2 9 2 2" xfId="55258"/>
    <cellStyle name="Note 2 3 2 9 2 2 2" xfId="55259"/>
    <cellStyle name="Note 2 3 2 9 2 2 3" xfId="55260"/>
    <cellStyle name="Note 2 3 2 9 2 2 4" xfId="55261"/>
    <cellStyle name="Note 2 3 2 9 2 2 5" xfId="55262"/>
    <cellStyle name="Note 2 3 2 9 2 3" xfId="55263"/>
    <cellStyle name="Note 2 3 2 9 2 3 2" xfId="55264"/>
    <cellStyle name="Note 2 3 2 9 2 3 3" xfId="55265"/>
    <cellStyle name="Note 2 3 2 9 2 3 4" xfId="55266"/>
    <cellStyle name="Note 2 3 2 9 2 3 5" xfId="55267"/>
    <cellStyle name="Note 2 3 2 9 2 4" xfId="55268"/>
    <cellStyle name="Note 2 3 2 9 2 4 2" xfId="55269"/>
    <cellStyle name="Note 2 3 2 9 2 5" xfId="55270"/>
    <cellStyle name="Note 2 3 2 9 2 5 2" xfId="55271"/>
    <cellStyle name="Note 2 3 2 9 2 6" xfId="55272"/>
    <cellStyle name="Note 2 3 2 9 2 6 2" xfId="55273"/>
    <cellStyle name="Note 2 3 2 9 2 7" xfId="55274"/>
    <cellStyle name="Note 2 3 2 9 3" xfId="55275"/>
    <cellStyle name="Note 2 3 2 9 3 2" xfId="55276"/>
    <cellStyle name="Note 2 3 2 9 3 3" xfId="55277"/>
    <cellStyle name="Note 2 3 2 9 3 4" xfId="55278"/>
    <cellStyle name="Note 2 3 2 9 3 5" xfId="55279"/>
    <cellStyle name="Note 2 3 2 9 4" xfId="55280"/>
    <cellStyle name="Note 2 3 2 9 4 2" xfId="55281"/>
    <cellStyle name="Note 2 3 2 9 4 3" xfId="55282"/>
    <cellStyle name="Note 2 3 2 9 4 4" xfId="55283"/>
    <cellStyle name="Note 2 3 2 9 4 5" xfId="55284"/>
    <cellStyle name="Note 2 3 2 9 5" xfId="55285"/>
    <cellStyle name="Note 2 3 2 9 5 2" xfId="55286"/>
    <cellStyle name="Note 2 3 2 9 6" xfId="55287"/>
    <cellStyle name="Note 2 3 2 9 6 2" xfId="55288"/>
    <cellStyle name="Note 2 3 2 9 7" xfId="55289"/>
    <cellStyle name="Note 2 3 2 9 7 2" xfId="55290"/>
    <cellStyle name="Note 2 3 2 9 8" xfId="55291"/>
    <cellStyle name="Note 2 3 3" xfId="55292"/>
    <cellStyle name="Note 2 3 3 2" xfId="55293"/>
    <cellStyle name="Note 2 3 3 2 2" xfId="55294"/>
    <cellStyle name="Note 2 3 3 3" xfId="55295"/>
    <cellStyle name="Note 2 3 3 3 2" xfId="55296"/>
    <cellStyle name="Note 2 3 3 4" xfId="55297"/>
    <cellStyle name="Note 2 3 3 5" xfId="55298"/>
    <cellStyle name="Note 2 3 4" xfId="55299"/>
    <cellStyle name="Note 2 3 4 2" xfId="55300"/>
    <cellStyle name="Note 2 3 4 2 2" xfId="55301"/>
    <cellStyle name="Note 2 3 4 3" xfId="55302"/>
    <cellStyle name="Note 2 3 4 3 2" xfId="55303"/>
    <cellStyle name="Note 2 3 4 4" xfId="55304"/>
    <cellStyle name="Note 2 3 4 5" xfId="55305"/>
    <cellStyle name="Note 2 3 5" xfId="55306"/>
    <cellStyle name="Note 2 3 5 2" xfId="55307"/>
    <cellStyle name="Note 2 3 5 2 2" xfId="55308"/>
    <cellStyle name="Note 2 3 6" xfId="55309"/>
    <cellStyle name="Note 2 3 6 2" xfId="55310"/>
    <cellStyle name="Note 2 3 7" xfId="55311"/>
    <cellStyle name="Note 2 3 7 2" xfId="55312"/>
    <cellStyle name="Note 2 3_T-straight with PEDs adjustor" xfId="55313"/>
    <cellStyle name="Note 2 4" xfId="55314"/>
    <cellStyle name="Note 2 4 2" xfId="55315"/>
    <cellStyle name="Note 2 4 2 2" xfId="55316"/>
    <cellStyle name="Note 2 4 2 3" xfId="55317"/>
    <cellStyle name="Note 2 4 3" xfId="55318"/>
    <cellStyle name="Note 2 4_T-straight with PEDs adjustor" xfId="55319"/>
    <cellStyle name="Note 2 5" xfId="55320"/>
    <cellStyle name="Note 2 5 10" xfId="55321"/>
    <cellStyle name="Note 2 5 10 2" xfId="55322"/>
    <cellStyle name="Note 2 5 10 2 2" xfId="55323"/>
    <cellStyle name="Note 2 5 10 2 2 2" xfId="55324"/>
    <cellStyle name="Note 2 5 10 2 2 3" xfId="55325"/>
    <cellStyle name="Note 2 5 10 2 2 4" xfId="55326"/>
    <cellStyle name="Note 2 5 10 2 2 5" xfId="55327"/>
    <cellStyle name="Note 2 5 10 2 3" xfId="55328"/>
    <cellStyle name="Note 2 5 10 2 3 2" xfId="55329"/>
    <cellStyle name="Note 2 5 10 2 3 3" xfId="55330"/>
    <cellStyle name="Note 2 5 10 2 3 4" xfId="55331"/>
    <cellStyle name="Note 2 5 10 2 3 5" xfId="55332"/>
    <cellStyle name="Note 2 5 10 2 4" xfId="55333"/>
    <cellStyle name="Note 2 5 10 2 4 2" xfId="55334"/>
    <cellStyle name="Note 2 5 10 2 5" xfId="55335"/>
    <cellStyle name="Note 2 5 10 2 5 2" xfId="55336"/>
    <cellStyle name="Note 2 5 10 2 6" xfId="55337"/>
    <cellStyle name="Note 2 5 10 2 6 2" xfId="55338"/>
    <cellStyle name="Note 2 5 10 2 7" xfId="55339"/>
    <cellStyle name="Note 2 5 10 3" xfId="55340"/>
    <cellStyle name="Note 2 5 10 3 2" xfId="55341"/>
    <cellStyle name="Note 2 5 10 3 3" xfId="55342"/>
    <cellStyle name="Note 2 5 10 3 4" xfId="55343"/>
    <cellStyle name="Note 2 5 10 3 5" xfId="55344"/>
    <cellStyle name="Note 2 5 10 4" xfId="55345"/>
    <cellStyle name="Note 2 5 10 4 2" xfId="55346"/>
    <cellStyle name="Note 2 5 10 4 3" xfId="55347"/>
    <cellStyle name="Note 2 5 10 4 4" xfId="55348"/>
    <cellStyle name="Note 2 5 10 4 5" xfId="55349"/>
    <cellStyle name="Note 2 5 10 5" xfId="55350"/>
    <cellStyle name="Note 2 5 10 5 2" xfId="55351"/>
    <cellStyle name="Note 2 5 10 6" xfId="55352"/>
    <cellStyle name="Note 2 5 10 6 2" xfId="55353"/>
    <cellStyle name="Note 2 5 10 7" xfId="55354"/>
    <cellStyle name="Note 2 5 10 7 2" xfId="55355"/>
    <cellStyle name="Note 2 5 10 8" xfId="55356"/>
    <cellStyle name="Note 2 5 11" xfId="55357"/>
    <cellStyle name="Note 2 5 11 2" xfId="55358"/>
    <cellStyle name="Note 2 5 11 2 2" xfId="55359"/>
    <cellStyle name="Note 2 5 11 2 2 2" xfId="55360"/>
    <cellStyle name="Note 2 5 11 2 2 3" xfId="55361"/>
    <cellStyle name="Note 2 5 11 2 2 4" xfId="55362"/>
    <cellStyle name="Note 2 5 11 2 2 5" xfId="55363"/>
    <cellStyle name="Note 2 5 11 2 3" xfId="55364"/>
    <cellStyle name="Note 2 5 11 2 3 2" xfId="55365"/>
    <cellStyle name="Note 2 5 11 2 3 3" xfId="55366"/>
    <cellStyle name="Note 2 5 11 2 3 4" xfId="55367"/>
    <cellStyle name="Note 2 5 11 2 3 5" xfId="55368"/>
    <cellStyle name="Note 2 5 11 2 4" xfId="55369"/>
    <cellStyle name="Note 2 5 11 2 4 2" xfId="55370"/>
    <cellStyle name="Note 2 5 11 2 5" xfId="55371"/>
    <cellStyle name="Note 2 5 11 2 5 2" xfId="55372"/>
    <cellStyle name="Note 2 5 11 2 6" xfId="55373"/>
    <cellStyle name="Note 2 5 11 2 6 2" xfId="55374"/>
    <cellStyle name="Note 2 5 11 2 7" xfId="55375"/>
    <cellStyle name="Note 2 5 11 3" xfId="55376"/>
    <cellStyle name="Note 2 5 11 3 2" xfId="55377"/>
    <cellStyle name="Note 2 5 11 3 3" xfId="55378"/>
    <cellStyle name="Note 2 5 11 3 4" xfId="55379"/>
    <cellStyle name="Note 2 5 11 3 5" xfId="55380"/>
    <cellStyle name="Note 2 5 11 4" xfId="55381"/>
    <cellStyle name="Note 2 5 11 4 2" xfId="55382"/>
    <cellStyle name="Note 2 5 11 4 3" xfId="55383"/>
    <cellStyle name="Note 2 5 11 4 4" xfId="55384"/>
    <cellStyle name="Note 2 5 11 4 5" xfId="55385"/>
    <cellStyle name="Note 2 5 11 5" xfId="55386"/>
    <cellStyle name="Note 2 5 11 5 2" xfId="55387"/>
    <cellStyle name="Note 2 5 11 6" xfId="55388"/>
    <cellStyle name="Note 2 5 11 6 2" xfId="55389"/>
    <cellStyle name="Note 2 5 11 7" xfId="55390"/>
    <cellStyle name="Note 2 5 11 7 2" xfId="55391"/>
    <cellStyle name="Note 2 5 11 8" xfId="55392"/>
    <cellStyle name="Note 2 5 12" xfId="55393"/>
    <cellStyle name="Note 2 5 12 2" xfId="55394"/>
    <cellStyle name="Note 2 5 12 2 2" xfId="55395"/>
    <cellStyle name="Note 2 5 12 2 2 2" xfId="55396"/>
    <cellStyle name="Note 2 5 12 2 2 3" xfId="55397"/>
    <cellStyle name="Note 2 5 12 2 2 4" xfId="55398"/>
    <cellStyle name="Note 2 5 12 2 2 5" xfId="55399"/>
    <cellStyle name="Note 2 5 12 2 3" xfId="55400"/>
    <cellStyle name="Note 2 5 12 2 3 2" xfId="55401"/>
    <cellStyle name="Note 2 5 12 2 3 3" xfId="55402"/>
    <cellStyle name="Note 2 5 12 2 3 4" xfId="55403"/>
    <cellStyle name="Note 2 5 12 2 3 5" xfId="55404"/>
    <cellStyle name="Note 2 5 12 2 4" xfId="55405"/>
    <cellStyle name="Note 2 5 12 2 4 2" xfId="55406"/>
    <cellStyle name="Note 2 5 12 2 5" xfId="55407"/>
    <cellStyle name="Note 2 5 12 2 5 2" xfId="55408"/>
    <cellStyle name="Note 2 5 12 2 6" xfId="55409"/>
    <cellStyle name="Note 2 5 12 2 6 2" xfId="55410"/>
    <cellStyle name="Note 2 5 12 2 7" xfId="55411"/>
    <cellStyle name="Note 2 5 12 3" xfId="55412"/>
    <cellStyle name="Note 2 5 12 3 2" xfId="55413"/>
    <cellStyle name="Note 2 5 12 3 3" xfId="55414"/>
    <cellStyle name="Note 2 5 12 3 4" xfId="55415"/>
    <cellStyle name="Note 2 5 12 3 5" xfId="55416"/>
    <cellStyle name="Note 2 5 12 4" xfId="55417"/>
    <cellStyle name="Note 2 5 12 4 2" xfId="55418"/>
    <cellStyle name="Note 2 5 12 4 3" xfId="55419"/>
    <cellStyle name="Note 2 5 12 4 4" xfId="55420"/>
    <cellStyle name="Note 2 5 12 4 5" xfId="55421"/>
    <cellStyle name="Note 2 5 12 5" xfId="55422"/>
    <cellStyle name="Note 2 5 12 5 2" xfId="55423"/>
    <cellStyle name="Note 2 5 12 6" xfId="55424"/>
    <cellStyle name="Note 2 5 12 6 2" xfId="55425"/>
    <cellStyle name="Note 2 5 12 7" xfId="55426"/>
    <cellStyle name="Note 2 5 12 7 2" xfId="55427"/>
    <cellStyle name="Note 2 5 12 8" xfId="55428"/>
    <cellStyle name="Note 2 5 13" xfId="55429"/>
    <cellStyle name="Note 2 5 13 2" xfId="55430"/>
    <cellStyle name="Note 2 5 13 2 2" xfId="55431"/>
    <cellStyle name="Note 2 5 13 2 2 2" xfId="55432"/>
    <cellStyle name="Note 2 5 13 2 2 3" xfId="55433"/>
    <cellStyle name="Note 2 5 13 2 2 4" xfId="55434"/>
    <cellStyle name="Note 2 5 13 2 2 5" xfId="55435"/>
    <cellStyle name="Note 2 5 13 2 3" xfId="55436"/>
    <cellStyle name="Note 2 5 13 2 3 2" xfId="55437"/>
    <cellStyle name="Note 2 5 13 2 3 3" xfId="55438"/>
    <cellStyle name="Note 2 5 13 2 3 4" xfId="55439"/>
    <cellStyle name="Note 2 5 13 2 3 5" xfId="55440"/>
    <cellStyle name="Note 2 5 13 2 4" xfId="55441"/>
    <cellStyle name="Note 2 5 13 2 4 2" xfId="55442"/>
    <cellStyle name="Note 2 5 13 2 5" xfId="55443"/>
    <cellStyle name="Note 2 5 13 2 5 2" xfId="55444"/>
    <cellStyle name="Note 2 5 13 2 6" xfId="55445"/>
    <cellStyle name="Note 2 5 13 2 6 2" xfId="55446"/>
    <cellStyle name="Note 2 5 13 2 7" xfId="55447"/>
    <cellStyle name="Note 2 5 13 3" xfId="55448"/>
    <cellStyle name="Note 2 5 13 3 2" xfId="55449"/>
    <cellStyle name="Note 2 5 13 3 3" xfId="55450"/>
    <cellStyle name="Note 2 5 13 3 4" xfId="55451"/>
    <cellStyle name="Note 2 5 13 3 5" xfId="55452"/>
    <cellStyle name="Note 2 5 13 4" xfId="55453"/>
    <cellStyle name="Note 2 5 13 4 2" xfId="55454"/>
    <cellStyle name="Note 2 5 13 4 3" xfId="55455"/>
    <cellStyle name="Note 2 5 13 4 4" xfId="55456"/>
    <cellStyle name="Note 2 5 13 4 5" xfId="55457"/>
    <cellStyle name="Note 2 5 13 5" xfId="55458"/>
    <cellStyle name="Note 2 5 13 5 2" xfId="55459"/>
    <cellStyle name="Note 2 5 13 6" xfId="55460"/>
    <cellStyle name="Note 2 5 13 6 2" xfId="55461"/>
    <cellStyle name="Note 2 5 13 7" xfId="55462"/>
    <cellStyle name="Note 2 5 13 7 2" xfId="55463"/>
    <cellStyle name="Note 2 5 13 8" xfId="55464"/>
    <cellStyle name="Note 2 5 14" xfId="55465"/>
    <cellStyle name="Note 2 5 14 2" xfId="55466"/>
    <cellStyle name="Note 2 5 14 2 2" xfId="55467"/>
    <cellStyle name="Note 2 5 14 2 2 2" xfId="55468"/>
    <cellStyle name="Note 2 5 14 2 2 3" xfId="55469"/>
    <cellStyle name="Note 2 5 14 2 2 4" xfId="55470"/>
    <cellStyle name="Note 2 5 14 2 2 5" xfId="55471"/>
    <cellStyle name="Note 2 5 14 2 3" xfId="55472"/>
    <cellStyle name="Note 2 5 14 2 3 2" xfId="55473"/>
    <cellStyle name="Note 2 5 14 2 3 3" xfId="55474"/>
    <cellStyle name="Note 2 5 14 2 3 4" xfId="55475"/>
    <cellStyle name="Note 2 5 14 2 3 5" xfId="55476"/>
    <cellStyle name="Note 2 5 14 2 4" xfId="55477"/>
    <cellStyle name="Note 2 5 14 2 4 2" xfId="55478"/>
    <cellStyle name="Note 2 5 14 2 5" xfId="55479"/>
    <cellStyle name="Note 2 5 14 2 5 2" xfId="55480"/>
    <cellStyle name="Note 2 5 14 2 6" xfId="55481"/>
    <cellStyle name="Note 2 5 14 2 6 2" xfId="55482"/>
    <cellStyle name="Note 2 5 14 2 7" xfId="55483"/>
    <cellStyle name="Note 2 5 14 3" xfId="55484"/>
    <cellStyle name="Note 2 5 14 3 2" xfId="55485"/>
    <cellStyle name="Note 2 5 14 3 3" xfId="55486"/>
    <cellStyle name="Note 2 5 14 3 4" xfId="55487"/>
    <cellStyle name="Note 2 5 14 3 5" xfId="55488"/>
    <cellStyle name="Note 2 5 14 4" xfId="55489"/>
    <cellStyle name="Note 2 5 14 4 2" xfId="55490"/>
    <cellStyle name="Note 2 5 14 4 3" xfId="55491"/>
    <cellStyle name="Note 2 5 14 4 4" xfId="55492"/>
    <cellStyle name="Note 2 5 14 4 5" xfId="55493"/>
    <cellStyle name="Note 2 5 14 5" xfId="55494"/>
    <cellStyle name="Note 2 5 14 5 2" xfId="55495"/>
    <cellStyle name="Note 2 5 14 6" xfId="55496"/>
    <cellStyle name="Note 2 5 14 6 2" xfId="55497"/>
    <cellStyle name="Note 2 5 14 7" xfId="55498"/>
    <cellStyle name="Note 2 5 14 7 2" xfId="55499"/>
    <cellStyle name="Note 2 5 14 8" xfId="55500"/>
    <cellStyle name="Note 2 5 15" xfId="55501"/>
    <cellStyle name="Note 2 5 15 2" xfId="55502"/>
    <cellStyle name="Note 2 5 15 2 2" xfId="55503"/>
    <cellStyle name="Note 2 5 15 2 3" xfId="55504"/>
    <cellStyle name="Note 2 5 15 2 4" xfId="55505"/>
    <cellStyle name="Note 2 5 15 2 5" xfId="55506"/>
    <cellStyle name="Note 2 5 15 3" xfId="55507"/>
    <cellStyle name="Note 2 5 15 3 2" xfId="55508"/>
    <cellStyle name="Note 2 5 15 3 3" xfId="55509"/>
    <cellStyle name="Note 2 5 15 3 4" xfId="55510"/>
    <cellStyle name="Note 2 5 15 3 5" xfId="55511"/>
    <cellStyle name="Note 2 5 15 4" xfId="55512"/>
    <cellStyle name="Note 2 5 15 4 2" xfId="55513"/>
    <cellStyle name="Note 2 5 15 5" xfId="55514"/>
    <cellStyle name="Note 2 5 15 5 2" xfId="55515"/>
    <cellStyle name="Note 2 5 15 6" xfId="55516"/>
    <cellStyle name="Note 2 5 15 6 2" xfId="55517"/>
    <cellStyle name="Note 2 5 15 7" xfId="55518"/>
    <cellStyle name="Note 2 5 16" xfId="55519"/>
    <cellStyle name="Note 2 5 16 2" xfId="55520"/>
    <cellStyle name="Note 2 5 16 3" xfId="55521"/>
    <cellStyle name="Note 2 5 16 4" xfId="55522"/>
    <cellStyle name="Note 2 5 16 5" xfId="55523"/>
    <cellStyle name="Note 2 5 17" xfId="55524"/>
    <cellStyle name="Note 2 5 17 2" xfId="55525"/>
    <cellStyle name="Note 2 5 17 3" xfId="55526"/>
    <cellStyle name="Note 2 5 17 4" xfId="55527"/>
    <cellStyle name="Note 2 5 17 5" xfId="55528"/>
    <cellStyle name="Note 2 5 18" xfId="55529"/>
    <cellStyle name="Note 2 5 18 2" xfId="55530"/>
    <cellStyle name="Note 2 5 19" xfId="55531"/>
    <cellStyle name="Note 2 5 19 2" xfId="55532"/>
    <cellStyle name="Note 2 5 2" xfId="55533"/>
    <cellStyle name="Note 2 5 2 2" xfId="55534"/>
    <cellStyle name="Note 2 5 2 2 2" xfId="55535"/>
    <cellStyle name="Note 2 5 2 2 2 2" xfId="55536"/>
    <cellStyle name="Note 2 5 2 2 2 3" xfId="55537"/>
    <cellStyle name="Note 2 5 2 2 2 4" xfId="55538"/>
    <cellStyle name="Note 2 5 2 2 2 5" xfId="55539"/>
    <cellStyle name="Note 2 5 2 2 3" xfId="55540"/>
    <cellStyle name="Note 2 5 2 2 3 2" xfId="55541"/>
    <cellStyle name="Note 2 5 2 2 3 3" xfId="55542"/>
    <cellStyle name="Note 2 5 2 2 3 4" xfId="55543"/>
    <cellStyle name="Note 2 5 2 2 3 5" xfId="55544"/>
    <cellStyle name="Note 2 5 2 2 4" xfId="55545"/>
    <cellStyle name="Note 2 5 2 2 4 2" xfId="55546"/>
    <cellStyle name="Note 2 5 2 2 5" xfId="55547"/>
    <cellStyle name="Note 2 5 2 2 5 2" xfId="55548"/>
    <cellStyle name="Note 2 5 2 2 6" xfId="55549"/>
    <cellStyle name="Note 2 5 2 2 6 2" xfId="55550"/>
    <cellStyle name="Note 2 5 2 2 7" xfId="55551"/>
    <cellStyle name="Note 2 5 2 3" xfId="55552"/>
    <cellStyle name="Note 2 5 2 3 2" xfId="55553"/>
    <cellStyle name="Note 2 5 2 3 3" xfId="55554"/>
    <cellStyle name="Note 2 5 2 3 4" xfId="55555"/>
    <cellStyle name="Note 2 5 2 3 5" xfId="55556"/>
    <cellStyle name="Note 2 5 2 4" xfId="55557"/>
    <cellStyle name="Note 2 5 2 4 2" xfId="55558"/>
    <cellStyle name="Note 2 5 2 4 3" xfId="55559"/>
    <cellStyle name="Note 2 5 2 4 4" xfId="55560"/>
    <cellStyle name="Note 2 5 2 4 5" xfId="55561"/>
    <cellStyle name="Note 2 5 2 5" xfId="55562"/>
    <cellStyle name="Note 2 5 2 5 2" xfId="55563"/>
    <cellStyle name="Note 2 5 2 6" xfId="55564"/>
    <cellStyle name="Note 2 5 2 6 2" xfId="55565"/>
    <cellStyle name="Note 2 5 2 7" xfId="55566"/>
    <cellStyle name="Note 2 5 2 7 2" xfId="55567"/>
    <cellStyle name="Note 2 5 2 8" xfId="55568"/>
    <cellStyle name="Note 2 5 20" xfId="55569"/>
    <cellStyle name="Note 2 5 20 2" xfId="55570"/>
    <cellStyle name="Note 2 5 21" xfId="55571"/>
    <cellStyle name="Note 2 5 3" xfId="55572"/>
    <cellStyle name="Note 2 5 3 2" xfId="55573"/>
    <cellStyle name="Note 2 5 3 2 2" xfId="55574"/>
    <cellStyle name="Note 2 5 3 2 2 2" xfId="55575"/>
    <cellStyle name="Note 2 5 3 2 2 3" xfId="55576"/>
    <cellStyle name="Note 2 5 3 2 2 4" xfId="55577"/>
    <cellStyle name="Note 2 5 3 2 2 5" xfId="55578"/>
    <cellStyle name="Note 2 5 3 2 3" xfId="55579"/>
    <cellStyle name="Note 2 5 3 2 3 2" xfId="55580"/>
    <cellStyle name="Note 2 5 3 2 3 3" xfId="55581"/>
    <cellStyle name="Note 2 5 3 2 3 4" xfId="55582"/>
    <cellStyle name="Note 2 5 3 2 3 5" xfId="55583"/>
    <cellStyle name="Note 2 5 3 2 4" xfId="55584"/>
    <cellStyle name="Note 2 5 3 2 4 2" xfId="55585"/>
    <cellStyle name="Note 2 5 3 2 5" xfId="55586"/>
    <cellStyle name="Note 2 5 3 2 5 2" xfId="55587"/>
    <cellStyle name="Note 2 5 3 2 6" xfId="55588"/>
    <cellStyle name="Note 2 5 3 2 6 2" xfId="55589"/>
    <cellStyle name="Note 2 5 3 2 7" xfId="55590"/>
    <cellStyle name="Note 2 5 3 3" xfId="55591"/>
    <cellStyle name="Note 2 5 3 3 2" xfId="55592"/>
    <cellStyle name="Note 2 5 3 3 3" xfId="55593"/>
    <cellStyle name="Note 2 5 3 3 4" xfId="55594"/>
    <cellStyle name="Note 2 5 3 3 5" xfId="55595"/>
    <cellStyle name="Note 2 5 3 4" xfId="55596"/>
    <cellStyle name="Note 2 5 3 4 2" xfId="55597"/>
    <cellStyle name="Note 2 5 3 4 3" xfId="55598"/>
    <cellStyle name="Note 2 5 3 4 4" xfId="55599"/>
    <cellStyle name="Note 2 5 3 4 5" xfId="55600"/>
    <cellStyle name="Note 2 5 3 5" xfId="55601"/>
    <cellStyle name="Note 2 5 3 5 2" xfId="55602"/>
    <cellStyle name="Note 2 5 3 6" xfId="55603"/>
    <cellStyle name="Note 2 5 3 6 2" xfId="55604"/>
    <cellStyle name="Note 2 5 3 7" xfId="55605"/>
    <cellStyle name="Note 2 5 3 7 2" xfId="55606"/>
    <cellStyle name="Note 2 5 3 8" xfId="55607"/>
    <cellStyle name="Note 2 5 4" xfId="55608"/>
    <cellStyle name="Note 2 5 4 2" xfId="55609"/>
    <cellStyle name="Note 2 5 4 2 2" xfId="55610"/>
    <cellStyle name="Note 2 5 4 2 2 2" xfId="55611"/>
    <cellStyle name="Note 2 5 4 2 2 3" xfId="55612"/>
    <cellStyle name="Note 2 5 4 2 2 4" xfId="55613"/>
    <cellStyle name="Note 2 5 4 2 2 5" xfId="55614"/>
    <cellStyle name="Note 2 5 4 2 3" xfId="55615"/>
    <cellStyle name="Note 2 5 4 2 3 2" xfId="55616"/>
    <cellStyle name="Note 2 5 4 2 3 3" xfId="55617"/>
    <cellStyle name="Note 2 5 4 2 3 4" xfId="55618"/>
    <cellStyle name="Note 2 5 4 2 3 5" xfId="55619"/>
    <cellStyle name="Note 2 5 4 2 4" xfId="55620"/>
    <cellStyle name="Note 2 5 4 2 4 2" xfId="55621"/>
    <cellStyle name="Note 2 5 4 2 5" xfId="55622"/>
    <cellStyle name="Note 2 5 4 2 5 2" xfId="55623"/>
    <cellStyle name="Note 2 5 4 2 6" xfId="55624"/>
    <cellStyle name="Note 2 5 4 2 6 2" xfId="55625"/>
    <cellStyle name="Note 2 5 4 2 7" xfId="55626"/>
    <cellStyle name="Note 2 5 4 3" xfId="55627"/>
    <cellStyle name="Note 2 5 4 3 2" xfId="55628"/>
    <cellStyle name="Note 2 5 4 3 3" xfId="55629"/>
    <cellStyle name="Note 2 5 4 3 4" xfId="55630"/>
    <cellStyle name="Note 2 5 4 3 5" xfId="55631"/>
    <cellStyle name="Note 2 5 4 4" xfId="55632"/>
    <cellStyle name="Note 2 5 4 4 2" xfId="55633"/>
    <cellStyle name="Note 2 5 4 4 3" xfId="55634"/>
    <cellStyle name="Note 2 5 4 4 4" xfId="55635"/>
    <cellStyle name="Note 2 5 4 4 5" xfId="55636"/>
    <cellStyle name="Note 2 5 4 5" xfId="55637"/>
    <cellStyle name="Note 2 5 4 5 2" xfId="55638"/>
    <cellStyle name="Note 2 5 4 6" xfId="55639"/>
    <cellStyle name="Note 2 5 4 6 2" xfId="55640"/>
    <cellStyle name="Note 2 5 4 7" xfId="55641"/>
    <cellStyle name="Note 2 5 4 7 2" xfId="55642"/>
    <cellStyle name="Note 2 5 4 8" xfId="55643"/>
    <cellStyle name="Note 2 5 5" xfId="55644"/>
    <cellStyle name="Note 2 5 5 2" xfId="55645"/>
    <cellStyle name="Note 2 5 5 2 2" xfId="55646"/>
    <cellStyle name="Note 2 5 5 2 2 2" xfId="55647"/>
    <cellStyle name="Note 2 5 5 2 2 3" xfId="55648"/>
    <cellStyle name="Note 2 5 5 2 2 4" xfId="55649"/>
    <cellStyle name="Note 2 5 5 2 2 5" xfId="55650"/>
    <cellStyle name="Note 2 5 5 2 3" xfId="55651"/>
    <cellStyle name="Note 2 5 5 2 3 2" xfId="55652"/>
    <cellStyle name="Note 2 5 5 2 3 3" xfId="55653"/>
    <cellStyle name="Note 2 5 5 2 3 4" xfId="55654"/>
    <cellStyle name="Note 2 5 5 2 3 5" xfId="55655"/>
    <cellStyle name="Note 2 5 5 2 4" xfId="55656"/>
    <cellStyle name="Note 2 5 5 2 4 2" xfId="55657"/>
    <cellStyle name="Note 2 5 5 2 5" xfId="55658"/>
    <cellStyle name="Note 2 5 5 2 5 2" xfId="55659"/>
    <cellStyle name="Note 2 5 5 2 6" xfId="55660"/>
    <cellStyle name="Note 2 5 5 2 6 2" xfId="55661"/>
    <cellStyle name="Note 2 5 5 2 7" xfId="55662"/>
    <cellStyle name="Note 2 5 5 3" xfId="55663"/>
    <cellStyle name="Note 2 5 5 3 2" xfId="55664"/>
    <cellStyle name="Note 2 5 5 3 3" xfId="55665"/>
    <cellStyle name="Note 2 5 5 3 4" xfId="55666"/>
    <cellStyle name="Note 2 5 5 3 5" xfId="55667"/>
    <cellStyle name="Note 2 5 5 4" xfId="55668"/>
    <cellStyle name="Note 2 5 5 4 2" xfId="55669"/>
    <cellStyle name="Note 2 5 5 4 3" xfId="55670"/>
    <cellStyle name="Note 2 5 5 4 4" xfId="55671"/>
    <cellStyle name="Note 2 5 5 4 5" xfId="55672"/>
    <cellStyle name="Note 2 5 5 5" xfId="55673"/>
    <cellStyle name="Note 2 5 5 5 2" xfId="55674"/>
    <cellStyle name="Note 2 5 5 6" xfId="55675"/>
    <cellStyle name="Note 2 5 5 6 2" xfId="55676"/>
    <cellStyle name="Note 2 5 5 7" xfId="55677"/>
    <cellStyle name="Note 2 5 5 7 2" xfId="55678"/>
    <cellStyle name="Note 2 5 5 8" xfId="55679"/>
    <cellStyle name="Note 2 5 6" xfId="55680"/>
    <cellStyle name="Note 2 5 6 2" xfId="55681"/>
    <cellStyle name="Note 2 5 6 2 2" xfId="55682"/>
    <cellStyle name="Note 2 5 6 2 2 2" xfId="55683"/>
    <cellStyle name="Note 2 5 6 2 2 3" xfId="55684"/>
    <cellStyle name="Note 2 5 6 2 2 4" xfId="55685"/>
    <cellStyle name="Note 2 5 6 2 2 5" xfId="55686"/>
    <cellStyle name="Note 2 5 6 2 3" xfId="55687"/>
    <cellStyle name="Note 2 5 6 2 3 2" xfId="55688"/>
    <cellStyle name="Note 2 5 6 2 3 3" xfId="55689"/>
    <cellStyle name="Note 2 5 6 2 3 4" xfId="55690"/>
    <cellStyle name="Note 2 5 6 2 3 5" xfId="55691"/>
    <cellStyle name="Note 2 5 6 2 4" xfId="55692"/>
    <cellStyle name="Note 2 5 6 2 4 2" xfId="55693"/>
    <cellStyle name="Note 2 5 6 2 5" xfId="55694"/>
    <cellStyle name="Note 2 5 6 2 5 2" xfId="55695"/>
    <cellStyle name="Note 2 5 6 2 6" xfId="55696"/>
    <cellStyle name="Note 2 5 6 2 6 2" xfId="55697"/>
    <cellStyle name="Note 2 5 6 2 7" xfId="55698"/>
    <cellStyle name="Note 2 5 6 3" xfId="55699"/>
    <cellStyle name="Note 2 5 6 3 2" xfId="55700"/>
    <cellStyle name="Note 2 5 6 3 3" xfId="55701"/>
    <cellStyle name="Note 2 5 6 3 4" xfId="55702"/>
    <cellStyle name="Note 2 5 6 3 5" xfId="55703"/>
    <cellStyle name="Note 2 5 6 4" xfId="55704"/>
    <cellStyle name="Note 2 5 6 4 2" xfId="55705"/>
    <cellStyle name="Note 2 5 6 4 3" xfId="55706"/>
    <cellStyle name="Note 2 5 6 4 4" xfId="55707"/>
    <cellStyle name="Note 2 5 6 4 5" xfId="55708"/>
    <cellStyle name="Note 2 5 6 5" xfId="55709"/>
    <cellStyle name="Note 2 5 6 5 2" xfId="55710"/>
    <cellStyle name="Note 2 5 6 6" xfId="55711"/>
    <cellStyle name="Note 2 5 6 6 2" xfId="55712"/>
    <cellStyle name="Note 2 5 6 7" xfId="55713"/>
    <cellStyle name="Note 2 5 6 7 2" xfId="55714"/>
    <cellStyle name="Note 2 5 6 8" xfId="55715"/>
    <cellStyle name="Note 2 5 7" xfId="55716"/>
    <cellStyle name="Note 2 5 7 2" xfId="55717"/>
    <cellStyle name="Note 2 5 7 2 2" xfId="55718"/>
    <cellStyle name="Note 2 5 7 2 2 2" xfId="55719"/>
    <cellStyle name="Note 2 5 7 2 2 3" xfId="55720"/>
    <cellStyle name="Note 2 5 7 2 2 4" xfId="55721"/>
    <cellStyle name="Note 2 5 7 2 2 5" xfId="55722"/>
    <cellStyle name="Note 2 5 7 2 3" xfId="55723"/>
    <cellStyle name="Note 2 5 7 2 3 2" xfId="55724"/>
    <cellStyle name="Note 2 5 7 2 3 3" xfId="55725"/>
    <cellStyle name="Note 2 5 7 2 3 4" xfId="55726"/>
    <cellStyle name="Note 2 5 7 2 3 5" xfId="55727"/>
    <cellStyle name="Note 2 5 7 2 4" xfId="55728"/>
    <cellStyle name="Note 2 5 7 2 4 2" xfId="55729"/>
    <cellStyle name="Note 2 5 7 2 5" xfId="55730"/>
    <cellStyle name="Note 2 5 7 2 5 2" xfId="55731"/>
    <cellStyle name="Note 2 5 7 2 6" xfId="55732"/>
    <cellStyle name="Note 2 5 7 2 6 2" xfId="55733"/>
    <cellStyle name="Note 2 5 7 2 7" xfId="55734"/>
    <cellStyle name="Note 2 5 7 3" xfId="55735"/>
    <cellStyle name="Note 2 5 7 3 2" xfId="55736"/>
    <cellStyle name="Note 2 5 7 3 3" xfId="55737"/>
    <cellStyle name="Note 2 5 7 3 4" xfId="55738"/>
    <cellStyle name="Note 2 5 7 3 5" xfId="55739"/>
    <cellStyle name="Note 2 5 7 4" xfId="55740"/>
    <cellStyle name="Note 2 5 7 4 2" xfId="55741"/>
    <cellStyle name="Note 2 5 7 4 3" xfId="55742"/>
    <cellStyle name="Note 2 5 7 4 4" xfId="55743"/>
    <cellStyle name="Note 2 5 7 4 5" xfId="55744"/>
    <cellStyle name="Note 2 5 7 5" xfId="55745"/>
    <cellStyle name="Note 2 5 7 5 2" xfId="55746"/>
    <cellStyle name="Note 2 5 7 6" xfId="55747"/>
    <cellStyle name="Note 2 5 7 6 2" xfId="55748"/>
    <cellStyle name="Note 2 5 7 7" xfId="55749"/>
    <cellStyle name="Note 2 5 7 7 2" xfId="55750"/>
    <cellStyle name="Note 2 5 7 8" xfId="55751"/>
    <cellStyle name="Note 2 5 8" xfId="55752"/>
    <cellStyle name="Note 2 5 8 2" xfId="55753"/>
    <cellStyle name="Note 2 5 8 2 2" xfId="55754"/>
    <cellStyle name="Note 2 5 8 2 2 2" xfId="55755"/>
    <cellStyle name="Note 2 5 8 2 2 3" xfId="55756"/>
    <cellStyle name="Note 2 5 8 2 2 4" xfId="55757"/>
    <cellStyle name="Note 2 5 8 2 2 5" xfId="55758"/>
    <cellStyle name="Note 2 5 8 2 3" xfId="55759"/>
    <cellStyle name="Note 2 5 8 2 3 2" xfId="55760"/>
    <cellStyle name="Note 2 5 8 2 3 3" xfId="55761"/>
    <cellStyle name="Note 2 5 8 2 3 4" xfId="55762"/>
    <cellStyle name="Note 2 5 8 2 3 5" xfId="55763"/>
    <cellStyle name="Note 2 5 8 2 4" xfId="55764"/>
    <cellStyle name="Note 2 5 8 2 4 2" xfId="55765"/>
    <cellStyle name="Note 2 5 8 2 5" xfId="55766"/>
    <cellStyle name="Note 2 5 8 2 5 2" xfId="55767"/>
    <cellStyle name="Note 2 5 8 2 6" xfId="55768"/>
    <cellStyle name="Note 2 5 8 2 6 2" xfId="55769"/>
    <cellStyle name="Note 2 5 8 2 7" xfId="55770"/>
    <cellStyle name="Note 2 5 8 3" xfId="55771"/>
    <cellStyle name="Note 2 5 8 3 2" xfId="55772"/>
    <cellStyle name="Note 2 5 8 3 3" xfId="55773"/>
    <cellStyle name="Note 2 5 8 3 4" xfId="55774"/>
    <cellStyle name="Note 2 5 8 3 5" xfId="55775"/>
    <cellStyle name="Note 2 5 8 4" xfId="55776"/>
    <cellStyle name="Note 2 5 8 4 2" xfId="55777"/>
    <cellStyle name="Note 2 5 8 4 3" xfId="55778"/>
    <cellStyle name="Note 2 5 8 4 4" xfId="55779"/>
    <cellStyle name="Note 2 5 8 4 5" xfId="55780"/>
    <cellStyle name="Note 2 5 8 5" xfId="55781"/>
    <cellStyle name="Note 2 5 8 5 2" xfId="55782"/>
    <cellStyle name="Note 2 5 8 6" xfId="55783"/>
    <cellStyle name="Note 2 5 8 6 2" xfId="55784"/>
    <cellStyle name="Note 2 5 8 7" xfId="55785"/>
    <cellStyle name="Note 2 5 8 7 2" xfId="55786"/>
    <cellStyle name="Note 2 5 8 8" xfId="55787"/>
    <cellStyle name="Note 2 5 9" xfId="55788"/>
    <cellStyle name="Note 2 5 9 2" xfId="55789"/>
    <cellStyle name="Note 2 5 9 2 2" xfId="55790"/>
    <cellStyle name="Note 2 5 9 2 2 2" xfId="55791"/>
    <cellStyle name="Note 2 5 9 2 2 3" xfId="55792"/>
    <cellStyle name="Note 2 5 9 2 2 4" xfId="55793"/>
    <cellStyle name="Note 2 5 9 2 2 5" xfId="55794"/>
    <cellStyle name="Note 2 5 9 2 3" xfId="55795"/>
    <cellStyle name="Note 2 5 9 2 3 2" xfId="55796"/>
    <cellStyle name="Note 2 5 9 2 3 3" xfId="55797"/>
    <cellStyle name="Note 2 5 9 2 3 4" xfId="55798"/>
    <cellStyle name="Note 2 5 9 2 3 5" xfId="55799"/>
    <cellStyle name="Note 2 5 9 2 4" xfId="55800"/>
    <cellStyle name="Note 2 5 9 2 4 2" xfId="55801"/>
    <cellStyle name="Note 2 5 9 2 5" xfId="55802"/>
    <cellStyle name="Note 2 5 9 2 5 2" xfId="55803"/>
    <cellStyle name="Note 2 5 9 2 6" xfId="55804"/>
    <cellStyle name="Note 2 5 9 2 6 2" xfId="55805"/>
    <cellStyle name="Note 2 5 9 2 7" xfId="55806"/>
    <cellStyle name="Note 2 5 9 3" xfId="55807"/>
    <cellStyle name="Note 2 5 9 3 2" xfId="55808"/>
    <cellStyle name="Note 2 5 9 3 3" xfId="55809"/>
    <cellStyle name="Note 2 5 9 3 4" xfId="55810"/>
    <cellStyle name="Note 2 5 9 3 5" xfId="55811"/>
    <cellStyle name="Note 2 5 9 4" xfId="55812"/>
    <cellStyle name="Note 2 5 9 4 2" xfId="55813"/>
    <cellStyle name="Note 2 5 9 4 3" xfId="55814"/>
    <cellStyle name="Note 2 5 9 4 4" xfId="55815"/>
    <cellStyle name="Note 2 5 9 4 5" xfId="55816"/>
    <cellStyle name="Note 2 5 9 5" xfId="55817"/>
    <cellStyle name="Note 2 5 9 5 2" xfId="55818"/>
    <cellStyle name="Note 2 5 9 6" xfId="55819"/>
    <cellStyle name="Note 2 5 9 6 2" xfId="55820"/>
    <cellStyle name="Note 2 5 9 7" xfId="55821"/>
    <cellStyle name="Note 2 5 9 7 2" xfId="55822"/>
    <cellStyle name="Note 2 5 9 8" xfId="55823"/>
    <cellStyle name="Note 2 6" xfId="55824"/>
    <cellStyle name="Note 2 6 2" xfId="55825"/>
    <cellStyle name="Note 2 6 2 2" xfId="55826"/>
    <cellStyle name="Note 2 6 3" xfId="55827"/>
    <cellStyle name="Note 2 6 3 2" xfId="55828"/>
    <cellStyle name="Note 2 6 4" xfId="55829"/>
    <cellStyle name="Note 2 6 5" xfId="55830"/>
    <cellStyle name="Note 2 7" xfId="55831"/>
    <cellStyle name="Note 2 7 2" xfId="55832"/>
    <cellStyle name="Note 2 7 2 2" xfId="55833"/>
    <cellStyle name="Note 2 7 3" xfId="55834"/>
    <cellStyle name="Note 2 7 3 2" xfId="55835"/>
    <cellStyle name="Note 2 7 4" xfId="55836"/>
    <cellStyle name="Note 2 7 5" xfId="55837"/>
    <cellStyle name="Note 2 8" xfId="55838"/>
    <cellStyle name="Note 2 8 2" xfId="55839"/>
    <cellStyle name="Note 2 8 2 2" xfId="55840"/>
    <cellStyle name="Note 2 9" xfId="55841"/>
    <cellStyle name="Note 2 9 2" xfId="55842"/>
    <cellStyle name="Note 2_T-straight with PEDs adjustor" xfId="55843"/>
    <cellStyle name="Note 3" xfId="55844"/>
    <cellStyle name="Note 3 2" xfId="55845"/>
    <cellStyle name="Note 3 2 2" xfId="55846"/>
    <cellStyle name="Note 3 2 2 10" xfId="55847"/>
    <cellStyle name="Note 3 2 2 10 2" xfId="55848"/>
    <cellStyle name="Note 3 2 2 10 2 2" xfId="55849"/>
    <cellStyle name="Note 3 2 2 10 2 2 2" xfId="55850"/>
    <cellStyle name="Note 3 2 2 10 2 2 3" xfId="55851"/>
    <cellStyle name="Note 3 2 2 10 2 2 4" xfId="55852"/>
    <cellStyle name="Note 3 2 2 10 2 2 5" xfId="55853"/>
    <cellStyle name="Note 3 2 2 10 2 3" xfId="55854"/>
    <cellStyle name="Note 3 2 2 10 2 3 2" xfId="55855"/>
    <cellStyle name="Note 3 2 2 10 2 3 3" xfId="55856"/>
    <cellStyle name="Note 3 2 2 10 2 3 4" xfId="55857"/>
    <cellStyle name="Note 3 2 2 10 2 3 5" xfId="55858"/>
    <cellStyle name="Note 3 2 2 10 2 4" xfId="55859"/>
    <cellStyle name="Note 3 2 2 10 2 4 2" xfId="55860"/>
    <cellStyle name="Note 3 2 2 10 2 5" xfId="55861"/>
    <cellStyle name="Note 3 2 2 10 2 5 2" xfId="55862"/>
    <cellStyle name="Note 3 2 2 10 2 6" xfId="55863"/>
    <cellStyle name="Note 3 2 2 10 2 6 2" xfId="55864"/>
    <cellStyle name="Note 3 2 2 10 2 7" xfId="55865"/>
    <cellStyle name="Note 3 2 2 10 3" xfId="55866"/>
    <cellStyle name="Note 3 2 2 10 3 2" xfId="55867"/>
    <cellStyle name="Note 3 2 2 10 3 3" xfId="55868"/>
    <cellStyle name="Note 3 2 2 10 3 4" xfId="55869"/>
    <cellStyle name="Note 3 2 2 10 3 5" xfId="55870"/>
    <cellStyle name="Note 3 2 2 10 4" xfId="55871"/>
    <cellStyle name="Note 3 2 2 10 4 2" xfId="55872"/>
    <cellStyle name="Note 3 2 2 10 4 3" xfId="55873"/>
    <cellStyle name="Note 3 2 2 10 4 4" xfId="55874"/>
    <cellStyle name="Note 3 2 2 10 4 5" xfId="55875"/>
    <cellStyle name="Note 3 2 2 10 5" xfId="55876"/>
    <cellStyle name="Note 3 2 2 10 5 2" xfId="55877"/>
    <cellStyle name="Note 3 2 2 10 6" xfId="55878"/>
    <cellStyle name="Note 3 2 2 10 6 2" xfId="55879"/>
    <cellStyle name="Note 3 2 2 10 7" xfId="55880"/>
    <cellStyle name="Note 3 2 2 10 7 2" xfId="55881"/>
    <cellStyle name="Note 3 2 2 10 8" xfId="55882"/>
    <cellStyle name="Note 3 2 2 11" xfId="55883"/>
    <cellStyle name="Note 3 2 2 11 2" xfId="55884"/>
    <cellStyle name="Note 3 2 2 11 2 2" xfId="55885"/>
    <cellStyle name="Note 3 2 2 11 2 2 2" xfId="55886"/>
    <cellStyle name="Note 3 2 2 11 2 2 3" xfId="55887"/>
    <cellStyle name="Note 3 2 2 11 2 2 4" xfId="55888"/>
    <cellStyle name="Note 3 2 2 11 2 2 5" xfId="55889"/>
    <cellStyle name="Note 3 2 2 11 2 3" xfId="55890"/>
    <cellStyle name="Note 3 2 2 11 2 3 2" xfId="55891"/>
    <cellStyle name="Note 3 2 2 11 2 3 3" xfId="55892"/>
    <cellStyle name="Note 3 2 2 11 2 3 4" xfId="55893"/>
    <cellStyle name="Note 3 2 2 11 2 3 5" xfId="55894"/>
    <cellStyle name="Note 3 2 2 11 2 4" xfId="55895"/>
    <cellStyle name="Note 3 2 2 11 2 4 2" xfId="55896"/>
    <cellStyle name="Note 3 2 2 11 2 5" xfId="55897"/>
    <cellStyle name="Note 3 2 2 11 2 5 2" xfId="55898"/>
    <cellStyle name="Note 3 2 2 11 2 6" xfId="55899"/>
    <cellStyle name="Note 3 2 2 11 2 6 2" xfId="55900"/>
    <cellStyle name="Note 3 2 2 11 2 7" xfId="55901"/>
    <cellStyle name="Note 3 2 2 11 3" xfId="55902"/>
    <cellStyle name="Note 3 2 2 11 3 2" xfId="55903"/>
    <cellStyle name="Note 3 2 2 11 3 3" xfId="55904"/>
    <cellStyle name="Note 3 2 2 11 3 4" xfId="55905"/>
    <cellStyle name="Note 3 2 2 11 3 5" xfId="55906"/>
    <cellStyle name="Note 3 2 2 11 4" xfId="55907"/>
    <cellStyle name="Note 3 2 2 11 4 2" xfId="55908"/>
    <cellStyle name="Note 3 2 2 11 4 3" xfId="55909"/>
    <cellStyle name="Note 3 2 2 11 4 4" xfId="55910"/>
    <cellStyle name="Note 3 2 2 11 4 5" xfId="55911"/>
    <cellStyle name="Note 3 2 2 11 5" xfId="55912"/>
    <cellStyle name="Note 3 2 2 11 5 2" xfId="55913"/>
    <cellStyle name="Note 3 2 2 11 6" xfId="55914"/>
    <cellStyle name="Note 3 2 2 11 6 2" xfId="55915"/>
    <cellStyle name="Note 3 2 2 11 7" xfId="55916"/>
    <cellStyle name="Note 3 2 2 11 7 2" xfId="55917"/>
    <cellStyle name="Note 3 2 2 11 8" xfId="55918"/>
    <cellStyle name="Note 3 2 2 12" xfId="55919"/>
    <cellStyle name="Note 3 2 2 12 2" xfId="55920"/>
    <cellStyle name="Note 3 2 2 12 2 2" xfId="55921"/>
    <cellStyle name="Note 3 2 2 12 2 2 2" xfId="55922"/>
    <cellStyle name="Note 3 2 2 12 2 2 3" xfId="55923"/>
    <cellStyle name="Note 3 2 2 12 2 2 4" xfId="55924"/>
    <cellStyle name="Note 3 2 2 12 2 2 5" xfId="55925"/>
    <cellStyle name="Note 3 2 2 12 2 3" xfId="55926"/>
    <cellStyle name="Note 3 2 2 12 2 3 2" xfId="55927"/>
    <cellStyle name="Note 3 2 2 12 2 3 3" xfId="55928"/>
    <cellStyle name="Note 3 2 2 12 2 3 4" xfId="55929"/>
    <cellStyle name="Note 3 2 2 12 2 3 5" xfId="55930"/>
    <cellStyle name="Note 3 2 2 12 2 4" xfId="55931"/>
    <cellStyle name="Note 3 2 2 12 2 4 2" xfId="55932"/>
    <cellStyle name="Note 3 2 2 12 2 5" xfId="55933"/>
    <cellStyle name="Note 3 2 2 12 2 5 2" xfId="55934"/>
    <cellStyle name="Note 3 2 2 12 2 6" xfId="55935"/>
    <cellStyle name="Note 3 2 2 12 2 6 2" xfId="55936"/>
    <cellStyle name="Note 3 2 2 12 2 7" xfId="55937"/>
    <cellStyle name="Note 3 2 2 12 3" xfId="55938"/>
    <cellStyle name="Note 3 2 2 12 3 2" xfId="55939"/>
    <cellStyle name="Note 3 2 2 12 3 3" xfId="55940"/>
    <cellStyle name="Note 3 2 2 12 3 4" xfId="55941"/>
    <cellStyle name="Note 3 2 2 12 3 5" xfId="55942"/>
    <cellStyle name="Note 3 2 2 12 4" xfId="55943"/>
    <cellStyle name="Note 3 2 2 12 4 2" xfId="55944"/>
    <cellStyle name="Note 3 2 2 12 4 3" xfId="55945"/>
    <cellStyle name="Note 3 2 2 12 4 4" xfId="55946"/>
    <cellStyle name="Note 3 2 2 12 4 5" xfId="55947"/>
    <cellStyle name="Note 3 2 2 12 5" xfId="55948"/>
    <cellStyle name="Note 3 2 2 12 5 2" xfId="55949"/>
    <cellStyle name="Note 3 2 2 12 6" xfId="55950"/>
    <cellStyle name="Note 3 2 2 12 6 2" xfId="55951"/>
    <cellStyle name="Note 3 2 2 12 7" xfId="55952"/>
    <cellStyle name="Note 3 2 2 12 7 2" xfId="55953"/>
    <cellStyle name="Note 3 2 2 12 8" xfId="55954"/>
    <cellStyle name="Note 3 2 2 13" xfId="55955"/>
    <cellStyle name="Note 3 2 2 13 2" xfId="55956"/>
    <cellStyle name="Note 3 2 2 13 2 2" xfId="55957"/>
    <cellStyle name="Note 3 2 2 13 2 2 2" xfId="55958"/>
    <cellStyle name="Note 3 2 2 13 2 2 3" xfId="55959"/>
    <cellStyle name="Note 3 2 2 13 2 2 4" xfId="55960"/>
    <cellStyle name="Note 3 2 2 13 2 2 5" xfId="55961"/>
    <cellStyle name="Note 3 2 2 13 2 3" xfId="55962"/>
    <cellStyle name="Note 3 2 2 13 2 3 2" xfId="55963"/>
    <cellStyle name="Note 3 2 2 13 2 3 3" xfId="55964"/>
    <cellStyle name="Note 3 2 2 13 2 3 4" xfId="55965"/>
    <cellStyle name="Note 3 2 2 13 2 3 5" xfId="55966"/>
    <cellStyle name="Note 3 2 2 13 2 4" xfId="55967"/>
    <cellStyle name="Note 3 2 2 13 2 4 2" xfId="55968"/>
    <cellStyle name="Note 3 2 2 13 2 5" xfId="55969"/>
    <cellStyle name="Note 3 2 2 13 2 5 2" xfId="55970"/>
    <cellStyle name="Note 3 2 2 13 2 6" xfId="55971"/>
    <cellStyle name="Note 3 2 2 13 2 6 2" xfId="55972"/>
    <cellStyle name="Note 3 2 2 13 2 7" xfId="55973"/>
    <cellStyle name="Note 3 2 2 13 3" xfId="55974"/>
    <cellStyle name="Note 3 2 2 13 3 2" xfId="55975"/>
    <cellStyle name="Note 3 2 2 13 3 3" xfId="55976"/>
    <cellStyle name="Note 3 2 2 13 3 4" xfId="55977"/>
    <cellStyle name="Note 3 2 2 13 3 5" xfId="55978"/>
    <cellStyle name="Note 3 2 2 13 4" xfId="55979"/>
    <cellStyle name="Note 3 2 2 13 4 2" xfId="55980"/>
    <cellStyle name="Note 3 2 2 13 4 3" xfId="55981"/>
    <cellStyle name="Note 3 2 2 13 4 4" xfId="55982"/>
    <cellStyle name="Note 3 2 2 13 4 5" xfId="55983"/>
    <cellStyle name="Note 3 2 2 13 5" xfId="55984"/>
    <cellStyle name="Note 3 2 2 13 5 2" xfId="55985"/>
    <cellStyle name="Note 3 2 2 13 6" xfId="55986"/>
    <cellStyle name="Note 3 2 2 13 6 2" xfId="55987"/>
    <cellStyle name="Note 3 2 2 13 7" xfId="55988"/>
    <cellStyle name="Note 3 2 2 13 7 2" xfId="55989"/>
    <cellStyle name="Note 3 2 2 13 8" xfId="55990"/>
    <cellStyle name="Note 3 2 2 14" xfId="55991"/>
    <cellStyle name="Note 3 2 2 14 2" xfId="55992"/>
    <cellStyle name="Note 3 2 2 14 2 2" xfId="55993"/>
    <cellStyle name="Note 3 2 2 14 2 2 2" xfId="55994"/>
    <cellStyle name="Note 3 2 2 14 2 2 3" xfId="55995"/>
    <cellStyle name="Note 3 2 2 14 2 2 4" xfId="55996"/>
    <cellStyle name="Note 3 2 2 14 2 2 5" xfId="55997"/>
    <cellStyle name="Note 3 2 2 14 2 3" xfId="55998"/>
    <cellStyle name="Note 3 2 2 14 2 3 2" xfId="55999"/>
    <cellStyle name="Note 3 2 2 14 2 3 3" xfId="56000"/>
    <cellStyle name="Note 3 2 2 14 2 3 4" xfId="56001"/>
    <cellStyle name="Note 3 2 2 14 2 3 5" xfId="56002"/>
    <cellStyle name="Note 3 2 2 14 2 4" xfId="56003"/>
    <cellStyle name="Note 3 2 2 14 2 4 2" xfId="56004"/>
    <cellStyle name="Note 3 2 2 14 2 5" xfId="56005"/>
    <cellStyle name="Note 3 2 2 14 2 5 2" xfId="56006"/>
    <cellStyle name="Note 3 2 2 14 2 6" xfId="56007"/>
    <cellStyle name="Note 3 2 2 14 2 6 2" xfId="56008"/>
    <cellStyle name="Note 3 2 2 14 2 7" xfId="56009"/>
    <cellStyle name="Note 3 2 2 14 3" xfId="56010"/>
    <cellStyle name="Note 3 2 2 14 3 2" xfId="56011"/>
    <cellStyle name="Note 3 2 2 14 3 3" xfId="56012"/>
    <cellStyle name="Note 3 2 2 14 3 4" xfId="56013"/>
    <cellStyle name="Note 3 2 2 14 3 5" xfId="56014"/>
    <cellStyle name="Note 3 2 2 14 4" xfId="56015"/>
    <cellStyle name="Note 3 2 2 14 4 2" xfId="56016"/>
    <cellStyle name="Note 3 2 2 14 4 3" xfId="56017"/>
    <cellStyle name="Note 3 2 2 14 4 4" xfId="56018"/>
    <cellStyle name="Note 3 2 2 14 4 5" xfId="56019"/>
    <cellStyle name="Note 3 2 2 14 5" xfId="56020"/>
    <cellStyle name="Note 3 2 2 14 5 2" xfId="56021"/>
    <cellStyle name="Note 3 2 2 14 6" xfId="56022"/>
    <cellStyle name="Note 3 2 2 14 6 2" xfId="56023"/>
    <cellStyle name="Note 3 2 2 14 7" xfId="56024"/>
    <cellStyle name="Note 3 2 2 14 7 2" xfId="56025"/>
    <cellStyle name="Note 3 2 2 14 8" xfId="56026"/>
    <cellStyle name="Note 3 2 2 15" xfId="56027"/>
    <cellStyle name="Note 3 2 2 15 2" xfId="56028"/>
    <cellStyle name="Note 3 2 2 15 2 2" xfId="56029"/>
    <cellStyle name="Note 3 2 2 15 2 3" xfId="56030"/>
    <cellStyle name="Note 3 2 2 15 2 4" xfId="56031"/>
    <cellStyle name="Note 3 2 2 15 2 5" xfId="56032"/>
    <cellStyle name="Note 3 2 2 15 3" xfId="56033"/>
    <cellStyle name="Note 3 2 2 15 3 2" xfId="56034"/>
    <cellStyle name="Note 3 2 2 15 3 3" xfId="56035"/>
    <cellStyle name="Note 3 2 2 15 3 4" xfId="56036"/>
    <cellStyle name="Note 3 2 2 15 3 5" xfId="56037"/>
    <cellStyle name="Note 3 2 2 15 4" xfId="56038"/>
    <cellStyle name="Note 3 2 2 15 4 2" xfId="56039"/>
    <cellStyle name="Note 3 2 2 15 5" xfId="56040"/>
    <cellStyle name="Note 3 2 2 15 5 2" xfId="56041"/>
    <cellStyle name="Note 3 2 2 15 6" xfId="56042"/>
    <cellStyle name="Note 3 2 2 15 6 2" xfId="56043"/>
    <cellStyle name="Note 3 2 2 15 7" xfId="56044"/>
    <cellStyle name="Note 3 2 2 16" xfId="56045"/>
    <cellStyle name="Note 3 2 2 16 2" xfId="56046"/>
    <cellStyle name="Note 3 2 2 16 3" xfId="56047"/>
    <cellStyle name="Note 3 2 2 16 4" xfId="56048"/>
    <cellStyle name="Note 3 2 2 16 5" xfId="56049"/>
    <cellStyle name="Note 3 2 2 17" xfId="56050"/>
    <cellStyle name="Note 3 2 2 17 2" xfId="56051"/>
    <cellStyle name="Note 3 2 2 17 3" xfId="56052"/>
    <cellStyle name="Note 3 2 2 17 4" xfId="56053"/>
    <cellStyle name="Note 3 2 2 17 5" xfId="56054"/>
    <cellStyle name="Note 3 2 2 18" xfId="56055"/>
    <cellStyle name="Note 3 2 2 18 2" xfId="56056"/>
    <cellStyle name="Note 3 2 2 19" xfId="56057"/>
    <cellStyle name="Note 3 2 2 19 2" xfId="56058"/>
    <cellStyle name="Note 3 2 2 2" xfId="56059"/>
    <cellStyle name="Note 3 2 2 2 2" xfId="56060"/>
    <cellStyle name="Note 3 2 2 2 2 2" xfId="56061"/>
    <cellStyle name="Note 3 2 2 2 2 2 2" xfId="56062"/>
    <cellStyle name="Note 3 2 2 2 2 2 3" xfId="56063"/>
    <cellStyle name="Note 3 2 2 2 2 2 4" xfId="56064"/>
    <cellStyle name="Note 3 2 2 2 2 2 5" xfId="56065"/>
    <cellStyle name="Note 3 2 2 2 2 3" xfId="56066"/>
    <cellStyle name="Note 3 2 2 2 2 3 2" xfId="56067"/>
    <cellStyle name="Note 3 2 2 2 2 3 3" xfId="56068"/>
    <cellStyle name="Note 3 2 2 2 2 3 4" xfId="56069"/>
    <cellStyle name="Note 3 2 2 2 2 3 5" xfId="56070"/>
    <cellStyle name="Note 3 2 2 2 2 4" xfId="56071"/>
    <cellStyle name="Note 3 2 2 2 2 4 2" xfId="56072"/>
    <cellStyle name="Note 3 2 2 2 2 5" xfId="56073"/>
    <cellStyle name="Note 3 2 2 2 2 5 2" xfId="56074"/>
    <cellStyle name="Note 3 2 2 2 2 6" xfId="56075"/>
    <cellStyle name="Note 3 2 2 2 2 6 2" xfId="56076"/>
    <cellStyle name="Note 3 2 2 2 2 7" xfId="56077"/>
    <cellStyle name="Note 3 2 2 2 3" xfId="56078"/>
    <cellStyle name="Note 3 2 2 2 3 2" xfId="56079"/>
    <cellStyle name="Note 3 2 2 2 3 3" xfId="56080"/>
    <cellStyle name="Note 3 2 2 2 3 4" xfId="56081"/>
    <cellStyle name="Note 3 2 2 2 3 5" xfId="56082"/>
    <cellStyle name="Note 3 2 2 2 4" xfId="56083"/>
    <cellStyle name="Note 3 2 2 2 4 2" xfId="56084"/>
    <cellStyle name="Note 3 2 2 2 4 3" xfId="56085"/>
    <cellStyle name="Note 3 2 2 2 4 4" xfId="56086"/>
    <cellStyle name="Note 3 2 2 2 4 5" xfId="56087"/>
    <cellStyle name="Note 3 2 2 2 5" xfId="56088"/>
    <cellStyle name="Note 3 2 2 2 5 2" xfId="56089"/>
    <cellStyle name="Note 3 2 2 2 6" xfId="56090"/>
    <cellStyle name="Note 3 2 2 2 6 2" xfId="56091"/>
    <cellStyle name="Note 3 2 2 2 7" xfId="56092"/>
    <cellStyle name="Note 3 2 2 2 7 2" xfId="56093"/>
    <cellStyle name="Note 3 2 2 2 8" xfId="56094"/>
    <cellStyle name="Note 3 2 2 20" xfId="56095"/>
    <cellStyle name="Note 3 2 2 20 2" xfId="56096"/>
    <cellStyle name="Note 3 2 2 21" xfId="56097"/>
    <cellStyle name="Note 3 2 2 3" xfId="56098"/>
    <cellStyle name="Note 3 2 2 3 2" xfId="56099"/>
    <cellStyle name="Note 3 2 2 3 2 2" xfId="56100"/>
    <cellStyle name="Note 3 2 2 3 2 2 2" xfId="56101"/>
    <cellStyle name="Note 3 2 2 3 2 2 3" xfId="56102"/>
    <cellStyle name="Note 3 2 2 3 2 2 4" xfId="56103"/>
    <cellStyle name="Note 3 2 2 3 2 2 5" xfId="56104"/>
    <cellStyle name="Note 3 2 2 3 2 3" xfId="56105"/>
    <cellStyle name="Note 3 2 2 3 2 3 2" xfId="56106"/>
    <cellStyle name="Note 3 2 2 3 2 3 3" xfId="56107"/>
    <cellStyle name="Note 3 2 2 3 2 3 4" xfId="56108"/>
    <cellStyle name="Note 3 2 2 3 2 3 5" xfId="56109"/>
    <cellStyle name="Note 3 2 2 3 2 4" xfId="56110"/>
    <cellStyle name="Note 3 2 2 3 2 4 2" xfId="56111"/>
    <cellStyle name="Note 3 2 2 3 2 5" xfId="56112"/>
    <cellStyle name="Note 3 2 2 3 2 5 2" xfId="56113"/>
    <cellStyle name="Note 3 2 2 3 2 6" xfId="56114"/>
    <cellStyle name="Note 3 2 2 3 2 6 2" xfId="56115"/>
    <cellStyle name="Note 3 2 2 3 2 7" xfId="56116"/>
    <cellStyle name="Note 3 2 2 3 3" xfId="56117"/>
    <cellStyle name="Note 3 2 2 3 3 2" xfId="56118"/>
    <cellStyle name="Note 3 2 2 3 3 3" xfId="56119"/>
    <cellStyle name="Note 3 2 2 3 3 4" xfId="56120"/>
    <cellStyle name="Note 3 2 2 3 3 5" xfId="56121"/>
    <cellStyle name="Note 3 2 2 3 4" xfId="56122"/>
    <cellStyle name="Note 3 2 2 3 4 2" xfId="56123"/>
    <cellStyle name="Note 3 2 2 3 4 3" xfId="56124"/>
    <cellStyle name="Note 3 2 2 3 4 4" xfId="56125"/>
    <cellStyle name="Note 3 2 2 3 4 5" xfId="56126"/>
    <cellStyle name="Note 3 2 2 3 5" xfId="56127"/>
    <cellStyle name="Note 3 2 2 3 5 2" xfId="56128"/>
    <cellStyle name="Note 3 2 2 3 6" xfId="56129"/>
    <cellStyle name="Note 3 2 2 3 6 2" xfId="56130"/>
    <cellStyle name="Note 3 2 2 3 7" xfId="56131"/>
    <cellStyle name="Note 3 2 2 3 7 2" xfId="56132"/>
    <cellStyle name="Note 3 2 2 3 8" xfId="56133"/>
    <cellStyle name="Note 3 2 2 4" xfId="56134"/>
    <cellStyle name="Note 3 2 2 4 2" xfId="56135"/>
    <cellStyle name="Note 3 2 2 4 2 2" xfId="56136"/>
    <cellStyle name="Note 3 2 2 4 2 2 2" xfId="56137"/>
    <cellStyle name="Note 3 2 2 4 2 2 3" xfId="56138"/>
    <cellStyle name="Note 3 2 2 4 2 2 4" xfId="56139"/>
    <cellStyle name="Note 3 2 2 4 2 2 5" xfId="56140"/>
    <cellStyle name="Note 3 2 2 4 2 3" xfId="56141"/>
    <cellStyle name="Note 3 2 2 4 2 3 2" xfId="56142"/>
    <cellStyle name="Note 3 2 2 4 2 3 3" xfId="56143"/>
    <cellStyle name="Note 3 2 2 4 2 3 4" xfId="56144"/>
    <cellStyle name="Note 3 2 2 4 2 3 5" xfId="56145"/>
    <cellStyle name="Note 3 2 2 4 2 4" xfId="56146"/>
    <cellStyle name="Note 3 2 2 4 2 4 2" xfId="56147"/>
    <cellStyle name="Note 3 2 2 4 2 5" xfId="56148"/>
    <cellStyle name="Note 3 2 2 4 2 5 2" xfId="56149"/>
    <cellStyle name="Note 3 2 2 4 2 6" xfId="56150"/>
    <cellStyle name="Note 3 2 2 4 2 6 2" xfId="56151"/>
    <cellStyle name="Note 3 2 2 4 2 7" xfId="56152"/>
    <cellStyle name="Note 3 2 2 4 3" xfId="56153"/>
    <cellStyle name="Note 3 2 2 4 3 2" xfId="56154"/>
    <cellStyle name="Note 3 2 2 4 3 3" xfId="56155"/>
    <cellStyle name="Note 3 2 2 4 3 4" xfId="56156"/>
    <cellStyle name="Note 3 2 2 4 3 5" xfId="56157"/>
    <cellStyle name="Note 3 2 2 4 4" xfId="56158"/>
    <cellStyle name="Note 3 2 2 4 4 2" xfId="56159"/>
    <cellStyle name="Note 3 2 2 4 4 3" xfId="56160"/>
    <cellStyle name="Note 3 2 2 4 4 4" xfId="56161"/>
    <cellStyle name="Note 3 2 2 4 4 5" xfId="56162"/>
    <cellStyle name="Note 3 2 2 4 5" xfId="56163"/>
    <cellStyle name="Note 3 2 2 4 5 2" xfId="56164"/>
    <cellStyle name="Note 3 2 2 4 6" xfId="56165"/>
    <cellStyle name="Note 3 2 2 4 6 2" xfId="56166"/>
    <cellStyle name="Note 3 2 2 4 7" xfId="56167"/>
    <cellStyle name="Note 3 2 2 4 7 2" xfId="56168"/>
    <cellStyle name="Note 3 2 2 4 8" xfId="56169"/>
    <cellStyle name="Note 3 2 2 5" xfId="56170"/>
    <cellStyle name="Note 3 2 2 5 2" xfId="56171"/>
    <cellStyle name="Note 3 2 2 5 2 2" xfId="56172"/>
    <cellStyle name="Note 3 2 2 5 2 2 2" xfId="56173"/>
    <cellStyle name="Note 3 2 2 5 2 2 3" xfId="56174"/>
    <cellStyle name="Note 3 2 2 5 2 2 4" xfId="56175"/>
    <cellStyle name="Note 3 2 2 5 2 2 5" xfId="56176"/>
    <cellStyle name="Note 3 2 2 5 2 3" xfId="56177"/>
    <cellStyle name="Note 3 2 2 5 2 3 2" xfId="56178"/>
    <cellStyle name="Note 3 2 2 5 2 3 3" xfId="56179"/>
    <cellStyle name="Note 3 2 2 5 2 3 4" xfId="56180"/>
    <cellStyle name="Note 3 2 2 5 2 3 5" xfId="56181"/>
    <cellStyle name="Note 3 2 2 5 2 4" xfId="56182"/>
    <cellStyle name="Note 3 2 2 5 2 4 2" xfId="56183"/>
    <cellStyle name="Note 3 2 2 5 2 5" xfId="56184"/>
    <cellStyle name="Note 3 2 2 5 2 5 2" xfId="56185"/>
    <cellStyle name="Note 3 2 2 5 2 6" xfId="56186"/>
    <cellStyle name="Note 3 2 2 5 2 6 2" xfId="56187"/>
    <cellStyle name="Note 3 2 2 5 2 7" xfId="56188"/>
    <cellStyle name="Note 3 2 2 5 3" xfId="56189"/>
    <cellStyle name="Note 3 2 2 5 3 2" xfId="56190"/>
    <cellStyle name="Note 3 2 2 5 3 3" xfId="56191"/>
    <cellStyle name="Note 3 2 2 5 3 4" xfId="56192"/>
    <cellStyle name="Note 3 2 2 5 3 5" xfId="56193"/>
    <cellStyle name="Note 3 2 2 5 4" xfId="56194"/>
    <cellStyle name="Note 3 2 2 5 4 2" xfId="56195"/>
    <cellStyle name="Note 3 2 2 5 4 3" xfId="56196"/>
    <cellStyle name="Note 3 2 2 5 4 4" xfId="56197"/>
    <cellStyle name="Note 3 2 2 5 4 5" xfId="56198"/>
    <cellStyle name="Note 3 2 2 5 5" xfId="56199"/>
    <cellStyle name="Note 3 2 2 5 5 2" xfId="56200"/>
    <cellStyle name="Note 3 2 2 5 6" xfId="56201"/>
    <cellStyle name="Note 3 2 2 5 6 2" xfId="56202"/>
    <cellStyle name="Note 3 2 2 5 7" xfId="56203"/>
    <cellStyle name="Note 3 2 2 5 7 2" xfId="56204"/>
    <cellStyle name="Note 3 2 2 5 8" xfId="56205"/>
    <cellStyle name="Note 3 2 2 6" xfId="56206"/>
    <cellStyle name="Note 3 2 2 6 2" xfId="56207"/>
    <cellStyle name="Note 3 2 2 6 2 2" xfId="56208"/>
    <cellStyle name="Note 3 2 2 6 2 2 2" xfId="56209"/>
    <cellStyle name="Note 3 2 2 6 2 2 3" xfId="56210"/>
    <cellStyle name="Note 3 2 2 6 2 2 4" xfId="56211"/>
    <cellStyle name="Note 3 2 2 6 2 2 5" xfId="56212"/>
    <cellStyle name="Note 3 2 2 6 2 3" xfId="56213"/>
    <cellStyle name="Note 3 2 2 6 2 3 2" xfId="56214"/>
    <cellStyle name="Note 3 2 2 6 2 3 3" xfId="56215"/>
    <cellStyle name="Note 3 2 2 6 2 3 4" xfId="56216"/>
    <cellStyle name="Note 3 2 2 6 2 3 5" xfId="56217"/>
    <cellStyle name="Note 3 2 2 6 2 4" xfId="56218"/>
    <cellStyle name="Note 3 2 2 6 2 4 2" xfId="56219"/>
    <cellStyle name="Note 3 2 2 6 2 5" xfId="56220"/>
    <cellStyle name="Note 3 2 2 6 2 5 2" xfId="56221"/>
    <cellStyle name="Note 3 2 2 6 2 6" xfId="56222"/>
    <cellStyle name="Note 3 2 2 6 2 6 2" xfId="56223"/>
    <cellStyle name="Note 3 2 2 6 2 7" xfId="56224"/>
    <cellStyle name="Note 3 2 2 6 3" xfId="56225"/>
    <cellStyle name="Note 3 2 2 6 3 2" xfId="56226"/>
    <cellStyle name="Note 3 2 2 6 3 3" xfId="56227"/>
    <cellStyle name="Note 3 2 2 6 3 4" xfId="56228"/>
    <cellStyle name="Note 3 2 2 6 3 5" xfId="56229"/>
    <cellStyle name="Note 3 2 2 6 4" xfId="56230"/>
    <cellStyle name="Note 3 2 2 6 4 2" xfId="56231"/>
    <cellStyle name="Note 3 2 2 6 4 3" xfId="56232"/>
    <cellStyle name="Note 3 2 2 6 4 4" xfId="56233"/>
    <cellStyle name="Note 3 2 2 6 4 5" xfId="56234"/>
    <cellStyle name="Note 3 2 2 6 5" xfId="56235"/>
    <cellStyle name="Note 3 2 2 6 5 2" xfId="56236"/>
    <cellStyle name="Note 3 2 2 6 6" xfId="56237"/>
    <cellStyle name="Note 3 2 2 6 6 2" xfId="56238"/>
    <cellStyle name="Note 3 2 2 6 7" xfId="56239"/>
    <cellStyle name="Note 3 2 2 6 7 2" xfId="56240"/>
    <cellStyle name="Note 3 2 2 6 8" xfId="56241"/>
    <cellStyle name="Note 3 2 2 7" xfId="56242"/>
    <cellStyle name="Note 3 2 2 7 2" xfId="56243"/>
    <cellStyle name="Note 3 2 2 7 2 2" xfId="56244"/>
    <cellStyle name="Note 3 2 2 7 2 2 2" xfId="56245"/>
    <cellStyle name="Note 3 2 2 7 2 2 3" xfId="56246"/>
    <cellStyle name="Note 3 2 2 7 2 2 4" xfId="56247"/>
    <cellStyle name="Note 3 2 2 7 2 2 5" xfId="56248"/>
    <cellStyle name="Note 3 2 2 7 2 3" xfId="56249"/>
    <cellStyle name="Note 3 2 2 7 2 3 2" xfId="56250"/>
    <cellStyle name="Note 3 2 2 7 2 3 3" xfId="56251"/>
    <cellStyle name="Note 3 2 2 7 2 3 4" xfId="56252"/>
    <cellStyle name="Note 3 2 2 7 2 3 5" xfId="56253"/>
    <cellStyle name="Note 3 2 2 7 2 4" xfId="56254"/>
    <cellStyle name="Note 3 2 2 7 2 4 2" xfId="56255"/>
    <cellStyle name="Note 3 2 2 7 2 5" xfId="56256"/>
    <cellStyle name="Note 3 2 2 7 2 5 2" xfId="56257"/>
    <cellStyle name="Note 3 2 2 7 2 6" xfId="56258"/>
    <cellStyle name="Note 3 2 2 7 2 6 2" xfId="56259"/>
    <cellStyle name="Note 3 2 2 7 2 7" xfId="56260"/>
    <cellStyle name="Note 3 2 2 7 3" xfId="56261"/>
    <cellStyle name="Note 3 2 2 7 3 2" xfId="56262"/>
    <cellStyle name="Note 3 2 2 7 3 3" xfId="56263"/>
    <cellStyle name="Note 3 2 2 7 3 4" xfId="56264"/>
    <cellStyle name="Note 3 2 2 7 3 5" xfId="56265"/>
    <cellStyle name="Note 3 2 2 7 4" xfId="56266"/>
    <cellStyle name="Note 3 2 2 7 4 2" xfId="56267"/>
    <cellStyle name="Note 3 2 2 7 4 3" xfId="56268"/>
    <cellStyle name="Note 3 2 2 7 4 4" xfId="56269"/>
    <cellStyle name="Note 3 2 2 7 4 5" xfId="56270"/>
    <cellStyle name="Note 3 2 2 7 5" xfId="56271"/>
    <cellStyle name="Note 3 2 2 7 5 2" xfId="56272"/>
    <cellStyle name="Note 3 2 2 7 6" xfId="56273"/>
    <cellStyle name="Note 3 2 2 7 6 2" xfId="56274"/>
    <cellStyle name="Note 3 2 2 7 7" xfId="56275"/>
    <cellStyle name="Note 3 2 2 7 7 2" xfId="56276"/>
    <cellStyle name="Note 3 2 2 7 8" xfId="56277"/>
    <cellStyle name="Note 3 2 2 8" xfId="56278"/>
    <cellStyle name="Note 3 2 2 8 2" xfId="56279"/>
    <cellStyle name="Note 3 2 2 8 2 2" xfId="56280"/>
    <cellStyle name="Note 3 2 2 8 2 2 2" xfId="56281"/>
    <cellStyle name="Note 3 2 2 8 2 2 3" xfId="56282"/>
    <cellStyle name="Note 3 2 2 8 2 2 4" xfId="56283"/>
    <cellStyle name="Note 3 2 2 8 2 2 5" xfId="56284"/>
    <cellStyle name="Note 3 2 2 8 2 3" xfId="56285"/>
    <cellStyle name="Note 3 2 2 8 2 3 2" xfId="56286"/>
    <cellStyle name="Note 3 2 2 8 2 3 3" xfId="56287"/>
    <cellStyle name="Note 3 2 2 8 2 3 4" xfId="56288"/>
    <cellStyle name="Note 3 2 2 8 2 3 5" xfId="56289"/>
    <cellStyle name="Note 3 2 2 8 2 4" xfId="56290"/>
    <cellStyle name="Note 3 2 2 8 2 4 2" xfId="56291"/>
    <cellStyle name="Note 3 2 2 8 2 5" xfId="56292"/>
    <cellStyle name="Note 3 2 2 8 2 5 2" xfId="56293"/>
    <cellStyle name="Note 3 2 2 8 2 6" xfId="56294"/>
    <cellStyle name="Note 3 2 2 8 2 6 2" xfId="56295"/>
    <cellStyle name="Note 3 2 2 8 2 7" xfId="56296"/>
    <cellStyle name="Note 3 2 2 8 3" xfId="56297"/>
    <cellStyle name="Note 3 2 2 8 3 2" xfId="56298"/>
    <cellStyle name="Note 3 2 2 8 3 3" xfId="56299"/>
    <cellStyle name="Note 3 2 2 8 3 4" xfId="56300"/>
    <cellStyle name="Note 3 2 2 8 3 5" xfId="56301"/>
    <cellStyle name="Note 3 2 2 8 4" xfId="56302"/>
    <cellStyle name="Note 3 2 2 8 4 2" xfId="56303"/>
    <cellStyle name="Note 3 2 2 8 4 3" xfId="56304"/>
    <cellStyle name="Note 3 2 2 8 4 4" xfId="56305"/>
    <cellStyle name="Note 3 2 2 8 4 5" xfId="56306"/>
    <cellStyle name="Note 3 2 2 8 5" xfId="56307"/>
    <cellStyle name="Note 3 2 2 8 5 2" xfId="56308"/>
    <cellStyle name="Note 3 2 2 8 6" xfId="56309"/>
    <cellStyle name="Note 3 2 2 8 6 2" xfId="56310"/>
    <cellStyle name="Note 3 2 2 8 7" xfId="56311"/>
    <cellStyle name="Note 3 2 2 8 7 2" xfId="56312"/>
    <cellStyle name="Note 3 2 2 8 8" xfId="56313"/>
    <cellStyle name="Note 3 2 2 9" xfId="56314"/>
    <cellStyle name="Note 3 2 2 9 2" xfId="56315"/>
    <cellStyle name="Note 3 2 2 9 2 2" xfId="56316"/>
    <cellStyle name="Note 3 2 2 9 2 2 2" xfId="56317"/>
    <cellStyle name="Note 3 2 2 9 2 2 3" xfId="56318"/>
    <cellStyle name="Note 3 2 2 9 2 2 4" xfId="56319"/>
    <cellStyle name="Note 3 2 2 9 2 2 5" xfId="56320"/>
    <cellStyle name="Note 3 2 2 9 2 3" xfId="56321"/>
    <cellStyle name="Note 3 2 2 9 2 3 2" xfId="56322"/>
    <cellStyle name="Note 3 2 2 9 2 3 3" xfId="56323"/>
    <cellStyle name="Note 3 2 2 9 2 3 4" xfId="56324"/>
    <cellStyle name="Note 3 2 2 9 2 3 5" xfId="56325"/>
    <cellStyle name="Note 3 2 2 9 2 4" xfId="56326"/>
    <cellStyle name="Note 3 2 2 9 2 4 2" xfId="56327"/>
    <cellStyle name="Note 3 2 2 9 2 5" xfId="56328"/>
    <cellStyle name="Note 3 2 2 9 2 5 2" xfId="56329"/>
    <cellStyle name="Note 3 2 2 9 2 6" xfId="56330"/>
    <cellStyle name="Note 3 2 2 9 2 6 2" xfId="56331"/>
    <cellStyle name="Note 3 2 2 9 2 7" xfId="56332"/>
    <cellStyle name="Note 3 2 2 9 3" xfId="56333"/>
    <cellStyle name="Note 3 2 2 9 3 2" xfId="56334"/>
    <cellStyle name="Note 3 2 2 9 3 3" xfId="56335"/>
    <cellStyle name="Note 3 2 2 9 3 4" xfId="56336"/>
    <cellStyle name="Note 3 2 2 9 3 5" xfId="56337"/>
    <cellStyle name="Note 3 2 2 9 4" xfId="56338"/>
    <cellStyle name="Note 3 2 2 9 4 2" xfId="56339"/>
    <cellStyle name="Note 3 2 2 9 4 3" xfId="56340"/>
    <cellStyle name="Note 3 2 2 9 4 4" xfId="56341"/>
    <cellStyle name="Note 3 2 2 9 4 5" xfId="56342"/>
    <cellStyle name="Note 3 2 2 9 5" xfId="56343"/>
    <cellStyle name="Note 3 2 2 9 5 2" xfId="56344"/>
    <cellStyle name="Note 3 2 2 9 6" xfId="56345"/>
    <cellStyle name="Note 3 2 2 9 6 2" xfId="56346"/>
    <cellStyle name="Note 3 2 2 9 7" xfId="56347"/>
    <cellStyle name="Note 3 2 2 9 7 2" xfId="56348"/>
    <cellStyle name="Note 3 2 2 9 8" xfId="56349"/>
    <cellStyle name="Note 3 2 3" xfId="56350"/>
    <cellStyle name="Note 3 2 3 2" xfId="56351"/>
    <cellStyle name="Note 3 2 3 2 2" xfId="56352"/>
    <cellStyle name="Note 3 2 3 3" xfId="56353"/>
    <cellStyle name="Note 3 2 3 3 2" xfId="56354"/>
    <cellStyle name="Note 3 2 3 4" xfId="56355"/>
    <cellStyle name="Note 3 2 3 5" xfId="56356"/>
    <cellStyle name="Note 3 2 4" xfId="56357"/>
    <cellStyle name="Note 3 2 4 2" xfId="56358"/>
    <cellStyle name="Note 3 2 4 2 2" xfId="56359"/>
    <cellStyle name="Note 3 2 4 3" xfId="56360"/>
    <cellStyle name="Note 3 2 4 3 2" xfId="56361"/>
    <cellStyle name="Note 3 2 4 4" xfId="56362"/>
    <cellStyle name="Note 3 2 4 5" xfId="56363"/>
    <cellStyle name="Note 3 2 5" xfId="56364"/>
    <cellStyle name="Note 3 2 5 2" xfId="56365"/>
    <cellStyle name="Note 3 2 5 2 2" xfId="56366"/>
    <cellStyle name="Note 3 2 6" xfId="56367"/>
    <cellStyle name="Note 3 2 6 2" xfId="56368"/>
    <cellStyle name="Note 3 2 7" xfId="56369"/>
    <cellStyle name="Note 3 2 7 2" xfId="56370"/>
    <cellStyle name="Note 3 2_T-straight with PEDs adjustor" xfId="56371"/>
    <cellStyle name="Note 3 3" xfId="56372"/>
    <cellStyle name="Note 3 3 10" xfId="56373"/>
    <cellStyle name="Note 3 3 10 2" xfId="56374"/>
    <cellStyle name="Note 3 3 10 2 2" xfId="56375"/>
    <cellStyle name="Note 3 3 10 2 2 2" xfId="56376"/>
    <cellStyle name="Note 3 3 10 2 2 3" xfId="56377"/>
    <cellStyle name="Note 3 3 10 2 2 4" xfId="56378"/>
    <cellStyle name="Note 3 3 10 2 2 5" xfId="56379"/>
    <cellStyle name="Note 3 3 10 2 3" xfId="56380"/>
    <cellStyle name="Note 3 3 10 2 3 2" xfId="56381"/>
    <cellStyle name="Note 3 3 10 2 3 3" xfId="56382"/>
    <cellStyle name="Note 3 3 10 2 3 4" xfId="56383"/>
    <cellStyle name="Note 3 3 10 2 3 5" xfId="56384"/>
    <cellStyle name="Note 3 3 10 2 4" xfId="56385"/>
    <cellStyle name="Note 3 3 10 2 4 2" xfId="56386"/>
    <cellStyle name="Note 3 3 10 2 5" xfId="56387"/>
    <cellStyle name="Note 3 3 10 2 5 2" xfId="56388"/>
    <cellStyle name="Note 3 3 10 2 6" xfId="56389"/>
    <cellStyle name="Note 3 3 10 2 6 2" xfId="56390"/>
    <cellStyle name="Note 3 3 10 2 7" xfId="56391"/>
    <cellStyle name="Note 3 3 10 3" xfId="56392"/>
    <cellStyle name="Note 3 3 10 3 2" xfId="56393"/>
    <cellStyle name="Note 3 3 10 3 3" xfId="56394"/>
    <cellStyle name="Note 3 3 10 3 4" xfId="56395"/>
    <cellStyle name="Note 3 3 10 3 5" xfId="56396"/>
    <cellStyle name="Note 3 3 10 4" xfId="56397"/>
    <cellStyle name="Note 3 3 10 4 2" xfId="56398"/>
    <cellStyle name="Note 3 3 10 4 3" xfId="56399"/>
    <cellStyle name="Note 3 3 10 4 4" xfId="56400"/>
    <cellStyle name="Note 3 3 10 4 5" xfId="56401"/>
    <cellStyle name="Note 3 3 10 5" xfId="56402"/>
    <cellStyle name="Note 3 3 10 5 2" xfId="56403"/>
    <cellStyle name="Note 3 3 10 6" xfId="56404"/>
    <cellStyle name="Note 3 3 10 6 2" xfId="56405"/>
    <cellStyle name="Note 3 3 10 7" xfId="56406"/>
    <cellStyle name="Note 3 3 10 7 2" xfId="56407"/>
    <cellStyle name="Note 3 3 10 8" xfId="56408"/>
    <cellStyle name="Note 3 3 11" xfId="56409"/>
    <cellStyle name="Note 3 3 11 2" xfId="56410"/>
    <cellStyle name="Note 3 3 11 2 2" xfId="56411"/>
    <cellStyle name="Note 3 3 11 2 2 2" xfId="56412"/>
    <cellStyle name="Note 3 3 11 2 2 3" xfId="56413"/>
    <cellStyle name="Note 3 3 11 2 2 4" xfId="56414"/>
    <cellStyle name="Note 3 3 11 2 2 5" xfId="56415"/>
    <cellStyle name="Note 3 3 11 2 3" xfId="56416"/>
    <cellStyle name="Note 3 3 11 2 3 2" xfId="56417"/>
    <cellStyle name="Note 3 3 11 2 3 3" xfId="56418"/>
    <cellStyle name="Note 3 3 11 2 3 4" xfId="56419"/>
    <cellStyle name="Note 3 3 11 2 3 5" xfId="56420"/>
    <cellStyle name="Note 3 3 11 2 4" xfId="56421"/>
    <cellStyle name="Note 3 3 11 2 4 2" xfId="56422"/>
    <cellStyle name="Note 3 3 11 2 5" xfId="56423"/>
    <cellStyle name="Note 3 3 11 2 5 2" xfId="56424"/>
    <cellStyle name="Note 3 3 11 2 6" xfId="56425"/>
    <cellStyle name="Note 3 3 11 2 6 2" xfId="56426"/>
    <cellStyle name="Note 3 3 11 2 7" xfId="56427"/>
    <cellStyle name="Note 3 3 11 3" xfId="56428"/>
    <cellStyle name="Note 3 3 11 3 2" xfId="56429"/>
    <cellStyle name="Note 3 3 11 3 3" xfId="56430"/>
    <cellStyle name="Note 3 3 11 3 4" xfId="56431"/>
    <cellStyle name="Note 3 3 11 3 5" xfId="56432"/>
    <cellStyle name="Note 3 3 11 4" xfId="56433"/>
    <cellStyle name="Note 3 3 11 4 2" xfId="56434"/>
    <cellStyle name="Note 3 3 11 4 3" xfId="56435"/>
    <cellStyle name="Note 3 3 11 4 4" xfId="56436"/>
    <cellStyle name="Note 3 3 11 4 5" xfId="56437"/>
    <cellStyle name="Note 3 3 11 5" xfId="56438"/>
    <cellStyle name="Note 3 3 11 5 2" xfId="56439"/>
    <cellStyle name="Note 3 3 11 6" xfId="56440"/>
    <cellStyle name="Note 3 3 11 6 2" xfId="56441"/>
    <cellStyle name="Note 3 3 11 7" xfId="56442"/>
    <cellStyle name="Note 3 3 11 7 2" xfId="56443"/>
    <cellStyle name="Note 3 3 11 8" xfId="56444"/>
    <cellStyle name="Note 3 3 12" xfId="56445"/>
    <cellStyle name="Note 3 3 12 2" xfId="56446"/>
    <cellStyle name="Note 3 3 12 2 2" xfId="56447"/>
    <cellStyle name="Note 3 3 12 2 2 2" xfId="56448"/>
    <cellStyle name="Note 3 3 12 2 2 3" xfId="56449"/>
    <cellStyle name="Note 3 3 12 2 2 4" xfId="56450"/>
    <cellStyle name="Note 3 3 12 2 2 5" xfId="56451"/>
    <cellStyle name="Note 3 3 12 2 3" xfId="56452"/>
    <cellStyle name="Note 3 3 12 2 3 2" xfId="56453"/>
    <cellStyle name="Note 3 3 12 2 3 3" xfId="56454"/>
    <cellStyle name="Note 3 3 12 2 3 4" xfId="56455"/>
    <cellStyle name="Note 3 3 12 2 3 5" xfId="56456"/>
    <cellStyle name="Note 3 3 12 2 4" xfId="56457"/>
    <cellStyle name="Note 3 3 12 2 4 2" xfId="56458"/>
    <cellStyle name="Note 3 3 12 2 5" xfId="56459"/>
    <cellStyle name="Note 3 3 12 2 5 2" xfId="56460"/>
    <cellStyle name="Note 3 3 12 2 6" xfId="56461"/>
    <cellStyle name="Note 3 3 12 2 6 2" xfId="56462"/>
    <cellStyle name="Note 3 3 12 2 7" xfId="56463"/>
    <cellStyle name="Note 3 3 12 3" xfId="56464"/>
    <cellStyle name="Note 3 3 12 3 2" xfId="56465"/>
    <cellStyle name="Note 3 3 12 3 3" xfId="56466"/>
    <cellStyle name="Note 3 3 12 3 4" xfId="56467"/>
    <cellStyle name="Note 3 3 12 3 5" xfId="56468"/>
    <cellStyle name="Note 3 3 12 4" xfId="56469"/>
    <cellStyle name="Note 3 3 12 4 2" xfId="56470"/>
    <cellStyle name="Note 3 3 12 4 3" xfId="56471"/>
    <cellStyle name="Note 3 3 12 4 4" xfId="56472"/>
    <cellStyle name="Note 3 3 12 4 5" xfId="56473"/>
    <cellStyle name="Note 3 3 12 5" xfId="56474"/>
    <cellStyle name="Note 3 3 12 5 2" xfId="56475"/>
    <cellStyle name="Note 3 3 12 6" xfId="56476"/>
    <cellStyle name="Note 3 3 12 6 2" xfId="56477"/>
    <cellStyle name="Note 3 3 12 7" xfId="56478"/>
    <cellStyle name="Note 3 3 12 7 2" xfId="56479"/>
    <cellStyle name="Note 3 3 12 8" xfId="56480"/>
    <cellStyle name="Note 3 3 13" xfId="56481"/>
    <cellStyle name="Note 3 3 13 2" xfId="56482"/>
    <cellStyle name="Note 3 3 13 2 2" xfId="56483"/>
    <cellStyle name="Note 3 3 13 2 2 2" xfId="56484"/>
    <cellStyle name="Note 3 3 13 2 2 3" xfId="56485"/>
    <cellStyle name="Note 3 3 13 2 2 4" xfId="56486"/>
    <cellStyle name="Note 3 3 13 2 2 5" xfId="56487"/>
    <cellStyle name="Note 3 3 13 2 3" xfId="56488"/>
    <cellStyle name="Note 3 3 13 2 3 2" xfId="56489"/>
    <cellStyle name="Note 3 3 13 2 3 3" xfId="56490"/>
    <cellStyle name="Note 3 3 13 2 3 4" xfId="56491"/>
    <cellStyle name="Note 3 3 13 2 3 5" xfId="56492"/>
    <cellStyle name="Note 3 3 13 2 4" xfId="56493"/>
    <cellStyle name="Note 3 3 13 2 4 2" xfId="56494"/>
    <cellStyle name="Note 3 3 13 2 5" xfId="56495"/>
    <cellStyle name="Note 3 3 13 2 5 2" xfId="56496"/>
    <cellStyle name="Note 3 3 13 2 6" xfId="56497"/>
    <cellStyle name="Note 3 3 13 2 6 2" xfId="56498"/>
    <cellStyle name="Note 3 3 13 2 7" xfId="56499"/>
    <cellStyle name="Note 3 3 13 3" xfId="56500"/>
    <cellStyle name="Note 3 3 13 3 2" xfId="56501"/>
    <cellStyle name="Note 3 3 13 3 3" xfId="56502"/>
    <cellStyle name="Note 3 3 13 3 4" xfId="56503"/>
    <cellStyle name="Note 3 3 13 3 5" xfId="56504"/>
    <cellStyle name="Note 3 3 13 4" xfId="56505"/>
    <cellStyle name="Note 3 3 13 4 2" xfId="56506"/>
    <cellStyle name="Note 3 3 13 4 3" xfId="56507"/>
    <cellStyle name="Note 3 3 13 4 4" xfId="56508"/>
    <cellStyle name="Note 3 3 13 4 5" xfId="56509"/>
    <cellStyle name="Note 3 3 13 5" xfId="56510"/>
    <cellStyle name="Note 3 3 13 5 2" xfId="56511"/>
    <cellStyle name="Note 3 3 13 6" xfId="56512"/>
    <cellStyle name="Note 3 3 13 6 2" xfId="56513"/>
    <cellStyle name="Note 3 3 13 7" xfId="56514"/>
    <cellStyle name="Note 3 3 13 7 2" xfId="56515"/>
    <cellStyle name="Note 3 3 13 8" xfId="56516"/>
    <cellStyle name="Note 3 3 14" xfId="56517"/>
    <cellStyle name="Note 3 3 14 2" xfId="56518"/>
    <cellStyle name="Note 3 3 14 2 2" xfId="56519"/>
    <cellStyle name="Note 3 3 14 2 2 2" xfId="56520"/>
    <cellStyle name="Note 3 3 14 2 2 3" xfId="56521"/>
    <cellStyle name="Note 3 3 14 2 2 4" xfId="56522"/>
    <cellStyle name="Note 3 3 14 2 2 5" xfId="56523"/>
    <cellStyle name="Note 3 3 14 2 3" xfId="56524"/>
    <cellStyle name="Note 3 3 14 2 3 2" xfId="56525"/>
    <cellStyle name="Note 3 3 14 2 3 3" xfId="56526"/>
    <cellStyle name="Note 3 3 14 2 3 4" xfId="56527"/>
    <cellStyle name="Note 3 3 14 2 3 5" xfId="56528"/>
    <cellStyle name="Note 3 3 14 2 4" xfId="56529"/>
    <cellStyle name="Note 3 3 14 2 4 2" xfId="56530"/>
    <cellStyle name="Note 3 3 14 2 5" xfId="56531"/>
    <cellStyle name="Note 3 3 14 2 5 2" xfId="56532"/>
    <cellStyle name="Note 3 3 14 2 6" xfId="56533"/>
    <cellStyle name="Note 3 3 14 2 6 2" xfId="56534"/>
    <cellStyle name="Note 3 3 14 2 7" xfId="56535"/>
    <cellStyle name="Note 3 3 14 3" xfId="56536"/>
    <cellStyle name="Note 3 3 14 3 2" xfId="56537"/>
    <cellStyle name="Note 3 3 14 3 3" xfId="56538"/>
    <cellStyle name="Note 3 3 14 3 4" xfId="56539"/>
    <cellStyle name="Note 3 3 14 3 5" xfId="56540"/>
    <cellStyle name="Note 3 3 14 4" xfId="56541"/>
    <cellStyle name="Note 3 3 14 4 2" xfId="56542"/>
    <cellStyle name="Note 3 3 14 4 3" xfId="56543"/>
    <cellStyle name="Note 3 3 14 4 4" xfId="56544"/>
    <cellStyle name="Note 3 3 14 4 5" xfId="56545"/>
    <cellStyle name="Note 3 3 14 5" xfId="56546"/>
    <cellStyle name="Note 3 3 14 5 2" xfId="56547"/>
    <cellStyle name="Note 3 3 14 6" xfId="56548"/>
    <cellStyle name="Note 3 3 14 6 2" xfId="56549"/>
    <cellStyle name="Note 3 3 14 7" xfId="56550"/>
    <cellStyle name="Note 3 3 14 7 2" xfId="56551"/>
    <cellStyle name="Note 3 3 14 8" xfId="56552"/>
    <cellStyle name="Note 3 3 15" xfId="56553"/>
    <cellStyle name="Note 3 3 15 2" xfId="56554"/>
    <cellStyle name="Note 3 3 15 2 2" xfId="56555"/>
    <cellStyle name="Note 3 3 15 2 3" xfId="56556"/>
    <cellStyle name="Note 3 3 15 2 4" xfId="56557"/>
    <cellStyle name="Note 3 3 15 2 5" xfId="56558"/>
    <cellStyle name="Note 3 3 15 3" xfId="56559"/>
    <cellStyle name="Note 3 3 15 3 2" xfId="56560"/>
    <cellStyle name="Note 3 3 15 3 3" xfId="56561"/>
    <cellStyle name="Note 3 3 15 3 4" xfId="56562"/>
    <cellStyle name="Note 3 3 15 3 5" xfId="56563"/>
    <cellStyle name="Note 3 3 15 4" xfId="56564"/>
    <cellStyle name="Note 3 3 15 4 2" xfId="56565"/>
    <cellStyle name="Note 3 3 15 5" xfId="56566"/>
    <cellStyle name="Note 3 3 15 5 2" xfId="56567"/>
    <cellStyle name="Note 3 3 15 6" xfId="56568"/>
    <cellStyle name="Note 3 3 15 6 2" xfId="56569"/>
    <cellStyle name="Note 3 3 15 7" xfId="56570"/>
    <cellStyle name="Note 3 3 16" xfId="56571"/>
    <cellStyle name="Note 3 3 16 2" xfId="56572"/>
    <cellStyle name="Note 3 3 16 3" xfId="56573"/>
    <cellStyle name="Note 3 3 16 4" xfId="56574"/>
    <cellStyle name="Note 3 3 16 5" xfId="56575"/>
    <cellStyle name="Note 3 3 17" xfId="56576"/>
    <cellStyle name="Note 3 3 17 2" xfId="56577"/>
    <cellStyle name="Note 3 3 17 3" xfId="56578"/>
    <cellStyle name="Note 3 3 17 4" xfId="56579"/>
    <cellStyle name="Note 3 3 17 5" xfId="56580"/>
    <cellStyle name="Note 3 3 18" xfId="56581"/>
    <cellStyle name="Note 3 3 18 2" xfId="56582"/>
    <cellStyle name="Note 3 3 19" xfId="56583"/>
    <cellStyle name="Note 3 3 19 2" xfId="56584"/>
    <cellStyle name="Note 3 3 2" xfId="56585"/>
    <cellStyle name="Note 3 3 2 2" xfId="56586"/>
    <cellStyle name="Note 3 3 2 2 2" xfId="56587"/>
    <cellStyle name="Note 3 3 2 2 2 2" xfId="56588"/>
    <cellStyle name="Note 3 3 2 2 2 3" xfId="56589"/>
    <cellStyle name="Note 3 3 2 2 2 4" xfId="56590"/>
    <cellStyle name="Note 3 3 2 2 2 5" xfId="56591"/>
    <cellStyle name="Note 3 3 2 2 3" xfId="56592"/>
    <cellStyle name="Note 3 3 2 2 3 2" xfId="56593"/>
    <cellStyle name="Note 3 3 2 2 3 3" xfId="56594"/>
    <cellStyle name="Note 3 3 2 2 3 4" xfId="56595"/>
    <cellStyle name="Note 3 3 2 2 3 5" xfId="56596"/>
    <cellStyle name="Note 3 3 2 2 4" xfId="56597"/>
    <cellStyle name="Note 3 3 2 2 4 2" xfId="56598"/>
    <cellStyle name="Note 3 3 2 2 5" xfId="56599"/>
    <cellStyle name="Note 3 3 2 2 5 2" xfId="56600"/>
    <cellStyle name="Note 3 3 2 2 6" xfId="56601"/>
    <cellStyle name="Note 3 3 2 2 6 2" xfId="56602"/>
    <cellStyle name="Note 3 3 2 2 7" xfId="56603"/>
    <cellStyle name="Note 3 3 2 3" xfId="56604"/>
    <cellStyle name="Note 3 3 2 3 2" xfId="56605"/>
    <cellStyle name="Note 3 3 2 3 3" xfId="56606"/>
    <cellStyle name="Note 3 3 2 3 4" xfId="56607"/>
    <cellStyle name="Note 3 3 2 3 5" xfId="56608"/>
    <cellStyle name="Note 3 3 2 4" xfId="56609"/>
    <cellStyle name="Note 3 3 2 4 2" xfId="56610"/>
    <cellStyle name="Note 3 3 2 4 3" xfId="56611"/>
    <cellStyle name="Note 3 3 2 4 4" xfId="56612"/>
    <cellStyle name="Note 3 3 2 4 5" xfId="56613"/>
    <cellStyle name="Note 3 3 2 5" xfId="56614"/>
    <cellStyle name="Note 3 3 2 5 2" xfId="56615"/>
    <cellStyle name="Note 3 3 2 6" xfId="56616"/>
    <cellStyle name="Note 3 3 2 6 2" xfId="56617"/>
    <cellStyle name="Note 3 3 2 7" xfId="56618"/>
    <cellStyle name="Note 3 3 2 7 2" xfId="56619"/>
    <cellStyle name="Note 3 3 2 8" xfId="56620"/>
    <cellStyle name="Note 3 3 20" xfId="56621"/>
    <cellStyle name="Note 3 3 20 2" xfId="56622"/>
    <cellStyle name="Note 3 3 21" xfId="56623"/>
    <cellStyle name="Note 3 3 3" xfId="56624"/>
    <cellStyle name="Note 3 3 3 2" xfId="56625"/>
    <cellStyle name="Note 3 3 3 2 2" xfId="56626"/>
    <cellStyle name="Note 3 3 3 2 2 2" xfId="56627"/>
    <cellStyle name="Note 3 3 3 2 2 3" xfId="56628"/>
    <cellStyle name="Note 3 3 3 2 2 4" xfId="56629"/>
    <cellStyle name="Note 3 3 3 2 2 5" xfId="56630"/>
    <cellStyle name="Note 3 3 3 2 3" xfId="56631"/>
    <cellStyle name="Note 3 3 3 2 3 2" xfId="56632"/>
    <cellStyle name="Note 3 3 3 2 3 3" xfId="56633"/>
    <cellStyle name="Note 3 3 3 2 3 4" xfId="56634"/>
    <cellStyle name="Note 3 3 3 2 3 5" xfId="56635"/>
    <cellStyle name="Note 3 3 3 2 4" xfId="56636"/>
    <cellStyle name="Note 3 3 3 2 4 2" xfId="56637"/>
    <cellStyle name="Note 3 3 3 2 5" xfId="56638"/>
    <cellStyle name="Note 3 3 3 2 5 2" xfId="56639"/>
    <cellStyle name="Note 3 3 3 2 6" xfId="56640"/>
    <cellStyle name="Note 3 3 3 2 6 2" xfId="56641"/>
    <cellStyle name="Note 3 3 3 2 7" xfId="56642"/>
    <cellStyle name="Note 3 3 3 3" xfId="56643"/>
    <cellStyle name="Note 3 3 3 3 2" xfId="56644"/>
    <cellStyle name="Note 3 3 3 3 3" xfId="56645"/>
    <cellStyle name="Note 3 3 3 3 4" xfId="56646"/>
    <cellStyle name="Note 3 3 3 3 5" xfId="56647"/>
    <cellStyle name="Note 3 3 3 4" xfId="56648"/>
    <cellStyle name="Note 3 3 3 4 2" xfId="56649"/>
    <cellStyle name="Note 3 3 3 4 3" xfId="56650"/>
    <cellStyle name="Note 3 3 3 4 4" xfId="56651"/>
    <cellStyle name="Note 3 3 3 4 5" xfId="56652"/>
    <cellStyle name="Note 3 3 3 5" xfId="56653"/>
    <cellStyle name="Note 3 3 3 5 2" xfId="56654"/>
    <cellStyle name="Note 3 3 3 6" xfId="56655"/>
    <cellStyle name="Note 3 3 3 6 2" xfId="56656"/>
    <cellStyle name="Note 3 3 3 7" xfId="56657"/>
    <cellStyle name="Note 3 3 3 7 2" xfId="56658"/>
    <cellStyle name="Note 3 3 3 8" xfId="56659"/>
    <cellStyle name="Note 3 3 4" xfId="56660"/>
    <cellStyle name="Note 3 3 4 2" xfId="56661"/>
    <cellStyle name="Note 3 3 4 2 2" xfId="56662"/>
    <cellStyle name="Note 3 3 4 2 2 2" xfId="56663"/>
    <cellStyle name="Note 3 3 4 2 2 3" xfId="56664"/>
    <cellStyle name="Note 3 3 4 2 2 4" xfId="56665"/>
    <cellStyle name="Note 3 3 4 2 2 5" xfId="56666"/>
    <cellStyle name="Note 3 3 4 2 3" xfId="56667"/>
    <cellStyle name="Note 3 3 4 2 3 2" xfId="56668"/>
    <cellStyle name="Note 3 3 4 2 3 3" xfId="56669"/>
    <cellStyle name="Note 3 3 4 2 3 4" xfId="56670"/>
    <cellStyle name="Note 3 3 4 2 3 5" xfId="56671"/>
    <cellStyle name="Note 3 3 4 2 4" xfId="56672"/>
    <cellStyle name="Note 3 3 4 2 4 2" xfId="56673"/>
    <cellStyle name="Note 3 3 4 2 5" xfId="56674"/>
    <cellStyle name="Note 3 3 4 2 5 2" xfId="56675"/>
    <cellStyle name="Note 3 3 4 2 6" xfId="56676"/>
    <cellStyle name="Note 3 3 4 2 6 2" xfId="56677"/>
    <cellStyle name="Note 3 3 4 2 7" xfId="56678"/>
    <cellStyle name="Note 3 3 4 3" xfId="56679"/>
    <cellStyle name="Note 3 3 4 3 2" xfId="56680"/>
    <cellStyle name="Note 3 3 4 3 3" xfId="56681"/>
    <cellStyle name="Note 3 3 4 3 4" xfId="56682"/>
    <cellStyle name="Note 3 3 4 3 5" xfId="56683"/>
    <cellStyle name="Note 3 3 4 4" xfId="56684"/>
    <cellStyle name="Note 3 3 4 4 2" xfId="56685"/>
    <cellStyle name="Note 3 3 4 4 3" xfId="56686"/>
    <cellStyle name="Note 3 3 4 4 4" xfId="56687"/>
    <cellStyle name="Note 3 3 4 4 5" xfId="56688"/>
    <cellStyle name="Note 3 3 4 5" xfId="56689"/>
    <cellStyle name="Note 3 3 4 5 2" xfId="56690"/>
    <cellStyle name="Note 3 3 4 6" xfId="56691"/>
    <cellStyle name="Note 3 3 4 6 2" xfId="56692"/>
    <cellStyle name="Note 3 3 4 7" xfId="56693"/>
    <cellStyle name="Note 3 3 4 7 2" xfId="56694"/>
    <cellStyle name="Note 3 3 4 8" xfId="56695"/>
    <cellStyle name="Note 3 3 5" xfId="56696"/>
    <cellStyle name="Note 3 3 5 2" xfId="56697"/>
    <cellStyle name="Note 3 3 5 2 2" xfId="56698"/>
    <cellStyle name="Note 3 3 5 2 2 2" xfId="56699"/>
    <cellStyle name="Note 3 3 5 2 2 3" xfId="56700"/>
    <cellStyle name="Note 3 3 5 2 2 4" xfId="56701"/>
    <cellStyle name="Note 3 3 5 2 2 5" xfId="56702"/>
    <cellStyle name="Note 3 3 5 2 3" xfId="56703"/>
    <cellStyle name="Note 3 3 5 2 3 2" xfId="56704"/>
    <cellStyle name="Note 3 3 5 2 3 3" xfId="56705"/>
    <cellStyle name="Note 3 3 5 2 3 4" xfId="56706"/>
    <cellStyle name="Note 3 3 5 2 3 5" xfId="56707"/>
    <cellStyle name="Note 3 3 5 2 4" xfId="56708"/>
    <cellStyle name="Note 3 3 5 2 4 2" xfId="56709"/>
    <cellStyle name="Note 3 3 5 2 5" xfId="56710"/>
    <cellStyle name="Note 3 3 5 2 5 2" xfId="56711"/>
    <cellStyle name="Note 3 3 5 2 6" xfId="56712"/>
    <cellStyle name="Note 3 3 5 2 6 2" xfId="56713"/>
    <cellStyle name="Note 3 3 5 2 7" xfId="56714"/>
    <cellStyle name="Note 3 3 5 3" xfId="56715"/>
    <cellStyle name="Note 3 3 5 3 2" xfId="56716"/>
    <cellStyle name="Note 3 3 5 3 3" xfId="56717"/>
    <cellStyle name="Note 3 3 5 3 4" xfId="56718"/>
    <cellStyle name="Note 3 3 5 3 5" xfId="56719"/>
    <cellStyle name="Note 3 3 5 4" xfId="56720"/>
    <cellStyle name="Note 3 3 5 4 2" xfId="56721"/>
    <cellStyle name="Note 3 3 5 4 3" xfId="56722"/>
    <cellStyle name="Note 3 3 5 4 4" xfId="56723"/>
    <cellStyle name="Note 3 3 5 4 5" xfId="56724"/>
    <cellStyle name="Note 3 3 5 5" xfId="56725"/>
    <cellStyle name="Note 3 3 5 5 2" xfId="56726"/>
    <cellStyle name="Note 3 3 5 6" xfId="56727"/>
    <cellStyle name="Note 3 3 5 6 2" xfId="56728"/>
    <cellStyle name="Note 3 3 5 7" xfId="56729"/>
    <cellStyle name="Note 3 3 5 7 2" xfId="56730"/>
    <cellStyle name="Note 3 3 5 8" xfId="56731"/>
    <cellStyle name="Note 3 3 6" xfId="56732"/>
    <cellStyle name="Note 3 3 6 2" xfId="56733"/>
    <cellStyle name="Note 3 3 6 2 2" xfId="56734"/>
    <cellStyle name="Note 3 3 6 2 2 2" xfId="56735"/>
    <cellStyle name="Note 3 3 6 2 2 3" xfId="56736"/>
    <cellStyle name="Note 3 3 6 2 2 4" xfId="56737"/>
    <cellStyle name="Note 3 3 6 2 2 5" xfId="56738"/>
    <cellStyle name="Note 3 3 6 2 3" xfId="56739"/>
    <cellStyle name="Note 3 3 6 2 3 2" xfId="56740"/>
    <cellStyle name="Note 3 3 6 2 3 3" xfId="56741"/>
    <cellStyle name="Note 3 3 6 2 3 4" xfId="56742"/>
    <cellStyle name="Note 3 3 6 2 3 5" xfId="56743"/>
    <cellStyle name="Note 3 3 6 2 4" xfId="56744"/>
    <cellStyle name="Note 3 3 6 2 4 2" xfId="56745"/>
    <cellStyle name="Note 3 3 6 2 5" xfId="56746"/>
    <cellStyle name="Note 3 3 6 2 5 2" xfId="56747"/>
    <cellStyle name="Note 3 3 6 2 6" xfId="56748"/>
    <cellStyle name="Note 3 3 6 2 6 2" xfId="56749"/>
    <cellStyle name="Note 3 3 6 2 7" xfId="56750"/>
    <cellStyle name="Note 3 3 6 3" xfId="56751"/>
    <cellStyle name="Note 3 3 6 3 2" xfId="56752"/>
    <cellStyle name="Note 3 3 6 3 3" xfId="56753"/>
    <cellStyle name="Note 3 3 6 3 4" xfId="56754"/>
    <cellStyle name="Note 3 3 6 3 5" xfId="56755"/>
    <cellStyle name="Note 3 3 6 4" xfId="56756"/>
    <cellStyle name="Note 3 3 6 4 2" xfId="56757"/>
    <cellStyle name="Note 3 3 6 4 3" xfId="56758"/>
    <cellStyle name="Note 3 3 6 4 4" xfId="56759"/>
    <cellStyle name="Note 3 3 6 4 5" xfId="56760"/>
    <cellStyle name="Note 3 3 6 5" xfId="56761"/>
    <cellStyle name="Note 3 3 6 5 2" xfId="56762"/>
    <cellStyle name="Note 3 3 6 6" xfId="56763"/>
    <cellStyle name="Note 3 3 6 6 2" xfId="56764"/>
    <cellStyle name="Note 3 3 6 7" xfId="56765"/>
    <cellStyle name="Note 3 3 6 7 2" xfId="56766"/>
    <cellStyle name="Note 3 3 6 8" xfId="56767"/>
    <cellStyle name="Note 3 3 7" xfId="56768"/>
    <cellStyle name="Note 3 3 7 2" xfId="56769"/>
    <cellStyle name="Note 3 3 7 2 2" xfId="56770"/>
    <cellStyle name="Note 3 3 7 2 2 2" xfId="56771"/>
    <cellStyle name="Note 3 3 7 2 2 3" xfId="56772"/>
    <cellStyle name="Note 3 3 7 2 2 4" xfId="56773"/>
    <cellStyle name="Note 3 3 7 2 2 5" xfId="56774"/>
    <cellStyle name="Note 3 3 7 2 3" xfId="56775"/>
    <cellStyle name="Note 3 3 7 2 3 2" xfId="56776"/>
    <cellStyle name="Note 3 3 7 2 3 3" xfId="56777"/>
    <cellStyle name="Note 3 3 7 2 3 4" xfId="56778"/>
    <cellStyle name="Note 3 3 7 2 3 5" xfId="56779"/>
    <cellStyle name="Note 3 3 7 2 4" xfId="56780"/>
    <cellStyle name="Note 3 3 7 2 4 2" xfId="56781"/>
    <cellStyle name="Note 3 3 7 2 5" xfId="56782"/>
    <cellStyle name="Note 3 3 7 2 5 2" xfId="56783"/>
    <cellStyle name="Note 3 3 7 2 6" xfId="56784"/>
    <cellStyle name="Note 3 3 7 2 6 2" xfId="56785"/>
    <cellStyle name="Note 3 3 7 2 7" xfId="56786"/>
    <cellStyle name="Note 3 3 7 3" xfId="56787"/>
    <cellStyle name="Note 3 3 7 3 2" xfId="56788"/>
    <cellStyle name="Note 3 3 7 3 3" xfId="56789"/>
    <cellStyle name="Note 3 3 7 3 4" xfId="56790"/>
    <cellStyle name="Note 3 3 7 3 5" xfId="56791"/>
    <cellStyle name="Note 3 3 7 4" xfId="56792"/>
    <cellStyle name="Note 3 3 7 4 2" xfId="56793"/>
    <cellStyle name="Note 3 3 7 4 3" xfId="56794"/>
    <cellStyle name="Note 3 3 7 4 4" xfId="56795"/>
    <cellStyle name="Note 3 3 7 4 5" xfId="56796"/>
    <cellStyle name="Note 3 3 7 5" xfId="56797"/>
    <cellStyle name="Note 3 3 7 5 2" xfId="56798"/>
    <cellStyle name="Note 3 3 7 6" xfId="56799"/>
    <cellStyle name="Note 3 3 7 6 2" xfId="56800"/>
    <cellStyle name="Note 3 3 7 7" xfId="56801"/>
    <cellStyle name="Note 3 3 7 7 2" xfId="56802"/>
    <cellStyle name="Note 3 3 7 8" xfId="56803"/>
    <cellStyle name="Note 3 3 8" xfId="56804"/>
    <cellStyle name="Note 3 3 8 2" xfId="56805"/>
    <cellStyle name="Note 3 3 8 2 2" xfId="56806"/>
    <cellStyle name="Note 3 3 8 2 2 2" xfId="56807"/>
    <cellStyle name="Note 3 3 8 2 2 3" xfId="56808"/>
    <cellStyle name="Note 3 3 8 2 2 4" xfId="56809"/>
    <cellStyle name="Note 3 3 8 2 2 5" xfId="56810"/>
    <cellStyle name="Note 3 3 8 2 3" xfId="56811"/>
    <cellStyle name="Note 3 3 8 2 3 2" xfId="56812"/>
    <cellStyle name="Note 3 3 8 2 3 3" xfId="56813"/>
    <cellStyle name="Note 3 3 8 2 3 4" xfId="56814"/>
    <cellStyle name="Note 3 3 8 2 3 5" xfId="56815"/>
    <cellStyle name="Note 3 3 8 2 4" xfId="56816"/>
    <cellStyle name="Note 3 3 8 2 4 2" xfId="56817"/>
    <cellStyle name="Note 3 3 8 2 5" xfId="56818"/>
    <cellStyle name="Note 3 3 8 2 5 2" xfId="56819"/>
    <cellStyle name="Note 3 3 8 2 6" xfId="56820"/>
    <cellStyle name="Note 3 3 8 2 6 2" xfId="56821"/>
    <cellStyle name="Note 3 3 8 2 7" xfId="56822"/>
    <cellStyle name="Note 3 3 8 3" xfId="56823"/>
    <cellStyle name="Note 3 3 8 3 2" xfId="56824"/>
    <cellStyle name="Note 3 3 8 3 3" xfId="56825"/>
    <cellStyle name="Note 3 3 8 3 4" xfId="56826"/>
    <cellStyle name="Note 3 3 8 3 5" xfId="56827"/>
    <cellStyle name="Note 3 3 8 4" xfId="56828"/>
    <cellStyle name="Note 3 3 8 4 2" xfId="56829"/>
    <cellStyle name="Note 3 3 8 4 3" xfId="56830"/>
    <cellStyle name="Note 3 3 8 4 4" xfId="56831"/>
    <cellStyle name="Note 3 3 8 4 5" xfId="56832"/>
    <cellStyle name="Note 3 3 8 5" xfId="56833"/>
    <cellStyle name="Note 3 3 8 5 2" xfId="56834"/>
    <cellStyle name="Note 3 3 8 6" xfId="56835"/>
    <cellStyle name="Note 3 3 8 6 2" xfId="56836"/>
    <cellStyle name="Note 3 3 8 7" xfId="56837"/>
    <cellStyle name="Note 3 3 8 7 2" xfId="56838"/>
    <cellStyle name="Note 3 3 8 8" xfId="56839"/>
    <cellStyle name="Note 3 3 9" xfId="56840"/>
    <cellStyle name="Note 3 3 9 2" xfId="56841"/>
    <cellStyle name="Note 3 3 9 2 2" xfId="56842"/>
    <cellStyle name="Note 3 3 9 2 2 2" xfId="56843"/>
    <cellStyle name="Note 3 3 9 2 2 3" xfId="56844"/>
    <cellStyle name="Note 3 3 9 2 2 4" xfId="56845"/>
    <cellStyle name="Note 3 3 9 2 2 5" xfId="56846"/>
    <cellStyle name="Note 3 3 9 2 3" xfId="56847"/>
    <cellStyle name="Note 3 3 9 2 3 2" xfId="56848"/>
    <cellStyle name="Note 3 3 9 2 3 3" xfId="56849"/>
    <cellStyle name="Note 3 3 9 2 3 4" xfId="56850"/>
    <cellStyle name="Note 3 3 9 2 3 5" xfId="56851"/>
    <cellStyle name="Note 3 3 9 2 4" xfId="56852"/>
    <cellStyle name="Note 3 3 9 2 4 2" xfId="56853"/>
    <cellStyle name="Note 3 3 9 2 5" xfId="56854"/>
    <cellStyle name="Note 3 3 9 2 5 2" xfId="56855"/>
    <cellStyle name="Note 3 3 9 2 6" xfId="56856"/>
    <cellStyle name="Note 3 3 9 2 6 2" xfId="56857"/>
    <cellStyle name="Note 3 3 9 2 7" xfId="56858"/>
    <cellStyle name="Note 3 3 9 3" xfId="56859"/>
    <cellStyle name="Note 3 3 9 3 2" xfId="56860"/>
    <cellStyle name="Note 3 3 9 3 3" xfId="56861"/>
    <cellStyle name="Note 3 3 9 3 4" xfId="56862"/>
    <cellStyle name="Note 3 3 9 3 5" xfId="56863"/>
    <cellStyle name="Note 3 3 9 4" xfId="56864"/>
    <cellStyle name="Note 3 3 9 4 2" xfId="56865"/>
    <cellStyle name="Note 3 3 9 4 3" xfId="56866"/>
    <cellStyle name="Note 3 3 9 4 4" xfId="56867"/>
    <cellStyle name="Note 3 3 9 4 5" xfId="56868"/>
    <cellStyle name="Note 3 3 9 5" xfId="56869"/>
    <cellStyle name="Note 3 3 9 5 2" xfId="56870"/>
    <cellStyle name="Note 3 3 9 6" xfId="56871"/>
    <cellStyle name="Note 3 3 9 6 2" xfId="56872"/>
    <cellStyle name="Note 3 3 9 7" xfId="56873"/>
    <cellStyle name="Note 3 3 9 7 2" xfId="56874"/>
    <cellStyle name="Note 3 3 9 8" xfId="56875"/>
    <cellStyle name="Note 3 4" xfId="56876"/>
    <cellStyle name="Note 3 4 2" xfId="56877"/>
    <cellStyle name="Note 3 4 2 2" xfId="56878"/>
    <cellStyle name="Note 3 4 3" xfId="56879"/>
    <cellStyle name="Note 3 4 3 2" xfId="56880"/>
    <cellStyle name="Note 3 4 4" xfId="56881"/>
    <cellStyle name="Note 3 4 5" xfId="56882"/>
    <cellStyle name="Note 3 5" xfId="56883"/>
    <cellStyle name="Note 3 5 2" xfId="56884"/>
    <cellStyle name="Note 3 5 2 2" xfId="56885"/>
    <cellStyle name="Note 3 5 3" xfId="56886"/>
    <cellStyle name="Note 3 5 3 2" xfId="56887"/>
    <cellStyle name="Note 3 5 4" xfId="56888"/>
    <cellStyle name="Note 3 5 5" xfId="56889"/>
    <cellStyle name="Note 3 6" xfId="56890"/>
    <cellStyle name="Note 3 6 2" xfId="56891"/>
    <cellStyle name="Note 3 6 2 2" xfId="56892"/>
    <cellStyle name="Note 3 7" xfId="56893"/>
    <cellStyle name="Note 3 7 2" xfId="56894"/>
    <cellStyle name="Note 3 8" xfId="56895"/>
    <cellStyle name="Note 3 8 2" xfId="56896"/>
    <cellStyle name="Note 3_T-straight with PEDs adjustor" xfId="56897"/>
    <cellStyle name="Note 4" xfId="56898"/>
    <cellStyle name="Note 4 2" xfId="56899"/>
    <cellStyle name="Note 4 2 10" xfId="56900"/>
    <cellStyle name="Note 4 2 10 2" xfId="56901"/>
    <cellStyle name="Note 4 2 10 2 2" xfId="56902"/>
    <cellStyle name="Note 4 2 10 2 2 2" xfId="56903"/>
    <cellStyle name="Note 4 2 10 2 2 3" xfId="56904"/>
    <cellStyle name="Note 4 2 10 2 2 4" xfId="56905"/>
    <cellStyle name="Note 4 2 10 2 2 5" xfId="56906"/>
    <cellStyle name="Note 4 2 10 2 3" xfId="56907"/>
    <cellStyle name="Note 4 2 10 2 3 2" xfId="56908"/>
    <cellStyle name="Note 4 2 10 2 3 3" xfId="56909"/>
    <cellStyle name="Note 4 2 10 2 3 4" xfId="56910"/>
    <cellStyle name="Note 4 2 10 2 3 5" xfId="56911"/>
    <cellStyle name="Note 4 2 10 2 4" xfId="56912"/>
    <cellStyle name="Note 4 2 10 2 4 2" xfId="56913"/>
    <cellStyle name="Note 4 2 10 2 5" xfId="56914"/>
    <cellStyle name="Note 4 2 10 2 5 2" xfId="56915"/>
    <cellStyle name="Note 4 2 10 2 6" xfId="56916"/>
    <cellStyle name="Note 4 2 10 2 6 2" xfId="56917"/>
    <cellStyle name="Note 4 2 10 2 7" xfId="56918"/>
    <cellStyle name="Note 4 2 10 3" xfId="56919"/>
    <cellStyle name="Note 4 2 10 3 2" xfId="56920"/>
    <cellStyle name="Note 4 2 10 3 3" xfId="56921"/>
    <cellStyle name="Note 4 2 10 3 4" xfId="56922"/>
    <cellStyle name="Note 4 2 10 3 5" xfId="56923"/>
    <cellStyle name="Note 4 2 10 4" xfId="56924"/>
    <cellStyle name="Note 4 2 10 4 2" xfId="56925"/>
    <cellStyle name="Note 4 2 10 4 3" xfId="56926"/>
    <cellStyle name="Note 4 2 10 4 4" xfId="56927"/>
    <cellStyle name="Note 4 2 10 4 5" xfId="56928"/>
    <cellStyle name="Note 4 2 10 5" xfId="56929"/>
    <cellStyle name="Note 4 2 10 5 2" xfId="56930"/>
    <cellStyle name="Note 4 2 10 6" xfId="56931"/>
    <cellStyle name="Note 4 2 10 6 2" xfId="56932"/>
    <cellStyle name="Note 4 2 10 7" xfId="56933"/>
    <cellStyle name="Note 4 2 10 7 2" xfId="56934"/>
    <cellStyle name="Note 4 2 10 8" xfId="56935"/>
    <cellStyle name="Note 4 2 11" xfId="56936"/>
    <cellStyle name="Note 4 2 11 2" xfId="56937"/>
    <cellStyle name="Note 4 2 11 2 2" xfId="56938"/>
    <cellStyle name="Note 4 2 11 2 2 2" xfId="56939"/>
    <cellStyle name="Note 4 2 11 2 2 3" xfId="56940"/>
    <cellStyle name="Note 4 2 11 2 2 4" xfId="56941"/>
    <cellStyle name="Note 4 2 11 2 2 5" xfId="56942"/>
    <cellStyle name="Note 4 2 11 2 3" xfId="56943"/>
    <cellStyle name="Note 4 2 11 2 3 2" xfId="56944"/>
    <cellStyle name="Note 4 2 11 2 3 3" xfId="56945"/>
    <cellStyle name="Note 4 2 11 2 3 4" xfId="56946"/>
    <cellStyle name="Note 4 2 11 2 3 5" xfId="56947"/>
    <cellStyle name="Note 4 2 11 2 4" xfId="56948"/>
    <cellStyle name="Note 4 2 11 2 4 2" xfId="56949"/>
    <cellStyle name="Note 4 2 11 2 5" xfId="56950"/>
    <cellStyle name="Note 4 2 11 2 5 2" xfId="56951"/>
    <cellStyle name="Note 4 2 11 2 6" xfId="56952"/>
    <cellStyle name="Note 4 2 11 2 6 2" xfId="56953"/>
    <cellStyle name="Note 4 2 11 2 7" xfId="56954"/>
    <cellStyle name="Note 4 2 11 3" xfId="56955"/>
    <cellStyle name="Note 4 2 11 3 2" xfId="56956"/>
    <cellStyle name="Note 4 2 11 3 3" xfId="56957"/>
    <cellStyle name="Note 4 2 11 3 4" xfId="56958"/>
    <cellStyle name="Note 4 2 11 3 5" xfId="56959"/>
    <cellStyle name="Note 4 2 11 4" xfId="56960"/>
    <cellStyle name="Note 4 2 11 4 2" xfId="56961"/>
    <cellStyle name="Note 4 2 11 4 3" xfId="56962"/>
    <cellStyle name="Note 4 2 11 4 4" xfId="56963"/>
    <cellStyle name="Note 4 2 11 4 5" xfId="56964"/>
    <cellStyle name="Note 4 2 11 5" xfId="56965"/>
    <cellStyle name="Note 4 2 11 5 2" xfId="56966"/>
    <cellStyle name="Note 4 2 11 6" xfId="56967"/>
    <cellStyle name="Note 4 2 11 6 2" xfId="56968"/>
    <cellStyle name="Note 4 2 11 7" xfId="56969"/>
    <cellStyle name="Note 4 2 11 7 2" xfId="56970"/>
    <cellStyle name="Note 4 2 11 8" xfId="56971"/>
    <cellStyle name="Note 4 2 12" xfId="56972"/>
    <cellStyle name="Note 4 2 12 2" xfId="56973"/>
    <cellStyle name="Note 4 2 12 2 2" xfId="56974"/>
    <cellStyle name="Note 4 2 12 2 2 2" xfId="56975"/>
    <cellStyle name="Note 4 2 12 2 2 3" xfId="56976"/>
    <cellStyle name="Note 4 2 12 2 2 4" xfId="56977"/>
    <cellStyle name="Note 4 2 12 2 2 5" xfId="56978"/>
    <cellStyle name="Note 4 2 12 2 3" xfId="56979"/>
    <cellStyle name="Note 4 2 12 2 3 2" xfId="56980"/>
    <cellStyle name="Note 4 2 12 2 3 3" xfId="56981"/>
    <cellStyle name="Note 4 2 12 2 3 4" xfId="56982"/>
    <cellStyle name="Note 4 2 12 2 3 5" xfId="56983"/>
    <cellStyle name="Note 4 2 12 2 4" xfId="56984"/>
    <cellStyle name="Note 4 2 12 2 4 2" xfId="56985"/>
    <cellStyle name="Note 4 2 12 2 5" xfId="56986"/>
    <cellStyle name="Note 4 2 12 2 5 2" xfId="56987"/>
    <cellStyle name="Note 4 2 12 2 6" xfId="56988"/>
    <cellStyle name="Note 4 2 12 2 6 2" xfId="56989"/>
    <cellStyle name="Note 4 2 12 2 7" xfId="56990"/>
    <cellStyle name="Note 4 2 12 3" xfId="56991"/>
    <cellStyle name="Note 4 2 12 3 2" xfId="56992"/>
    <cellStyle name="Note 4 2 12 3 3" xfId="56993"/>
    <cellStyle name="Note 4 2 12 3 4" xfId="56994"/>
    <cellStyle name="Note 4 2 12 3 5" xfId="56995"/>
    <cellStyle name="Note 4 2 12 4" xfId="56996"/>
    <cellStyle name="Note 4 2 12 4 2" xfId="56997"/>
    <cellStyle name="Note 4 2 12 4 3" xfId="56998"/>
    <cellStyle name="Note 4 2 12 4 4" xfId="56999"/>
    <cellStyle name="Note 4 2 12 4 5" xfId="57000"/>
    <cellStyle name="Note 4 2 12 5" xfId="57001"/>
    <cellStyle name="Note 4 2 12 5 2" xfId="57002"/>
    <cellStyle name="Note 4 2 12 6" xfId="57003"/>
    <cellStyle name="Note 4 2 12 6 2" xfId="57004"/>
    <cellStyle name="Note 4 2 12 7" xfId="57005"/>
    <cellStyle name="Note 4 2 12 7 2" xfId="57006"/>
    <cellStyle name="Note 4 2 12 8" xfId="57007"/>
    <cellStyle name="Note 4 2 13" xfId="57008"/>
    <cellStyle name="Note 4 2 13 2" xfId="57009"/>
    <cellStyle name="Note 4 2 13 2 2" xfId="57010"/>
    <cellStyle name="Note 4 2 13 2 2 2" xfId="57011"/>
    <cellStyle name="Note 4 2 13 2 2 3" xfId="57012"/>
    <cellStyle name="Note 4 2 13 2 2 4" xfId="57013"/>
    <cellStyle name="Note 4 2 13 2 2 5" xfId="57014"/>
    <cellStyle name="Note 4 2 13 2 3" xfId="57015"/>
    <cellStyle name="Note 4 2 13 2 3 2" xfId="57016"/>
    <cellStyle name="Note 4 2 13 2 3 3" xfId="57017"/>
    <cellStyle name="Note 4 2 13 2 3 4" xfId="57018"/>
    <cellStyle name="Note 4 2 13 2 3 5" xfId="57019"/>
    <cellStyle name="Note 4 2 13 2 4" xfId="57020"/>
    <cellStyle name="Note 4 2 13 2 4 2" xfId="57021"/>
    <cellStyle name="Note 4 2 13 2 5" xfId="57022"/>
    <cellStyle name="Note 4 2 13 2 5 2" xfId="57023"/>
    <cellStyle name="Note 4 2 13 2 6" xfId="57024"/>
    <cellStyle name="Note 4 2 13 2 6 2" xfId="57025"/>
    <cellStyle name="Note 4 2 13 2 7" xfId="57026"/>
    <cellStyle name="Note 4 2 13 3" xfId="57027"/>
    <cellStyle name="Note 4 2 13 3 2" xfId="57028"/>
    <cellStyle name="Note 4 2 13 3 3" xfId="57029"/>
    <cellStyle name="Note 4 2 13 3 4" xfId="57030"/>
    <cellStyle name="Note 4 2 13 3 5" xfId="57031"/>
    <cellStyle name="Note 4 2 13 4" xfId="57032"/>
    <cellStyle name="Note 4 2 13 4 2" xfId="57033"/>
    <cellStyle name="Note 4 2 13 4 3" xfId="57034"/>
    <cellStyle name="Note 4 2 13 4 4" xfId="57035"/>
    <cellStyle name="Note 4 2 13 4 5" xfId="57036"/>
    <cellStyle name="Note 4 2 13 5" xfId="57037"/>
    <cellStyle name="Note 4 2 13 5 2" xfId="57038"/>
    <cellStyle name="Note 4 2 13 6" xfId="57039"/>
    <cellStyle name="Note 4 2 13 6 2" xfId="57040"/>
    <cellStyle name="Note 4 2 13 7" xfId="57041"/>
    <cellStyle name="Note 4 2 13 7 2" xfId="57042"/>
    <cellStyle name="Note 4 2 13 8" xfId="57043"/>
    <cellStyle name="Note 4 2 14" xfId="57044"/>
    <cellStyle name="Note 4 2 14 2" xfId="57045"/>
    <cellStyle name="Note 4 2 14 2 2" xfId="57046"/>
    <cellStyle name="Note 4 2 14 2 2 2" xfId="57047"/>
    <cellStyle name="Note 4 2 14 2 2 3" xfId="57048"/>
    <cellStyle name="Note 4 2 14 2 2 4" xfId="57049"/>
    <cellStyle name="Note 4 2 14 2 2 5" xfId="57050"/>
    <cellStyle name="Note 4 2 14 2 3" xfId="57051"/>
    <cellStyle name="Note 4 2 14 2 3 2" xfId="57052"/>
    <cellStyle name="Note 4 2 14 2 3 3" xfId="57053"/>
    <cellStyle name="Note 4 2 14 2 3 4" xfId="57054"/>
    <cellStyle name="Note 4 2 14 2 3 5" xfId="57055"/>
    <cellStyle name="Note 4 2 14 2 4" xfId="57056"/>
    <cellStyle name="Note 4 2 14 2 4 2" xfId="57057"/>
    <cellStyle name="Note 4 2 14 2 5" xfId="57058"/>
    <cellStyle name="Note 4 2 14 2 5 2" xfId="57059"/>
    <cellStyle name="Note 4 2 14 2 6" xfId="57060"/>
    <cellStyle name="Note 4 2 14 2 6 2" xfId="57061"/>
    <cellStyle name="Note 4 2 14 2 7" xfId="57062"/>
    <cellStyle name="Note 4 2 14 3" xfId="57063"/>
    <cellStyle name="Note 4 2 14 3 2" xfId="57064"/>
    <cellStyle name="Note 4 2 14 3 3" xfId="57065"/>
    <cellStyle name="Note 4 2 14 3 4" xfId="57066"/>
    <cellStyle name="Note 4 2 14 3 5" xfId="57067"/>
    <cellStyle name="Note 4 2 14 4" xfId="57068"/>
    <cellStyle name="Note 4 2 14 4 2" xfId="57069"/>
    <cellStyle name="Note 4 2 14 4 3" xfId="57070"/>
    <cellStyle name="Note 4 2 14 4 4" xfId="57071"/>
    <cellStyle name="Note 4 2 14 4 5" xfId="57072"/>
    <cellStyle name="Note 4 2 14 5" xfId="57073"/>
    <cellStyle name="Note 4 2 14 5 2" xfId="57074"/>
    <cellStyle name="Note 4 2 14 6" xfId="57075"/>
    <cellStyle name="Note 4 2 14 6 2" xfId="57076"/>
    <cellStyle name="Note 4 2 14 7" xfId="57077"/>
    <cellStyle name="Note 4 2 14 7 2" xfId="57078"/>
    <cellStyle name="Note 4 2 14 8" xfId="57079"/>
    <cellStyle name="Note 4 2 15" xfId="57080"/>
    <cellStyle name="Note 4 2 15 2" xfId="57081"/>
    <cellStyle name="Note 4 2 15 2 2" xfId="57082"/>
    <cellStyle name="Note 4 2 15 2 3" xfId="57083"/>
    <cellStyle name="Note 4 2 15 2 4" xfId="57084"/>
    <cellStyle name="Note 4 2 15 2 5" xfId="57085"/>
    <cellStyle name="Note 4 2 15 3" xfId="57086"/>
    <cellStyle name="Note 4 2 15 3 2" xfId="57087"/>
    <cellStyle name="Note 4 2 15 3 3" xfId="57088"/>
    <cellStyle name="Note 4 2 15 3 4" xfId="57089"/>
    <cellStyle name="Note 4 2 15 3 5" xfId="57090"/>
    <cellStyle name="Note 4 2 15 4" xfId="57091"/>
    <cellStyle name="Note 4 2 15 4 2" xfId="57092"/>
    <cellStyle name="Note 4 2 15 5" xfId="57093"/>
    <cellStyle name="Note 4 2 15 5 2" xfId="57094"/>
    <cellStyle name="Note 4 2 15 6" xfId="57095"/>
    <cellStyle name="Note 4 2 15 6 2" xfId="57096"/>
    <cellStyle name="Note 4 2 15 7" xfId="57097"/>
    <cellStyle name="Note 4 2 16" xfId="57098"/>
    <cellStyle name="Note 4 2 16 2" xfId="57099"/>
    <cellStyle name="Note 4 2 16 3" xfId="57100"/>
    <cellStyle name="Note 4 2 16 4" xfId="57101"/>
    <cellStyle name="Note 4 2 16 5" xfId="57102"/>
    <cellStyle name="Note 4 2 17" xfId="57103"/>
    <cellStyle name="Note 4 2 17 2" xfId="57104"/>
    <cellStyle name="Note 4 2 17 3" xfId="57105"/>
    <cellStyle name="Note 4 2 17 4" xfId="57106"/>
    <cellStyle name="Note 4 2 17 5" xfId="57107"/>
    <cellStyle name="Note 4 2 18" xfId="57108"/>
    <cellStyle name="Note 4 2 18 2" xfId="57109"/>
    <cellStyle name="Note 4 2 19" xfId="57110"/>
    <cellStyle name="Note 4 2 19 2" xfId="57111"/>
    <cellStyle name="Note 4 2 2" xfId="57112"/>
    <cellStyle name="Note 4 2 2 2" xfId="57113"/>
    <cellStyle name="Note 4 2 2 2 2" xfId="57114"/>
    <cellStyle name="Note 4 2 2 2 2 2" xfId="57115"/>
    <cellStyle name="Note 4 2 2 2 2 3" xfId="57116"/>
    <cellStyle name="Note 4 2 2 2 2 4" xfId="57117"/>
    <cellStyle name="Note 4 2 2 2 2 5" xfId="57118"/>
    <cellStyle name="Note 4 2 2 2 3" xfId="57119"/>
    <cellStyle name="Note 4 2 2 2 3 2" xfId="57120"/>
    <cellStyle name="Note 4 2 2 2 3 3" xfId="57121"/>
    <cellStyle name="Note 4 2 2 2 3 4" xfId="57122"/>
    <cellStyle name="Note 4 2 2 2 3 5" xfId="57123"/>
    <cellStyle name="Note 4 2 2 2 4" xfId="57124"/>
    <cellStyle name="Note 4 2 2 2 4 2" xfId="57125"/>
    <cellStyle name="Note 4 2 2 2 5" xfId="57126"/>
    <cellStyle name="Note 4 2 2 2 5 2" xfId="57127"/>
    <cellStyle name="Note 4 2 2 2 6" xfId="57128"/>
    <cellStyle name="Note 4 2 2 2 6 2" xfId="57129"/>
    <cellStyle name="Note 4 2 2 2 7" xfId="57130"/>
    <cellStyle name="Note 4 2 2 3" xfId="57131"/>
    <cellStyle name="Note 4 2 2 3 2" xfId="57132"/>
    <cellStyle name="Note 4 2 2 3 3" xfId="57133"/>
    <cellStyle name="Note 4 2 2 3 4" xfId="57134"/>
    <cellStyle name="Note 4 2 2 3 5" xfId="57135"/>
    <cellStyle name="Note 4 2 2 4" xfId="57136"/>
    <cellStyle name="Note 4 2 2 4 2" xfId="57137"/>
    <cellStyle name="Note 4 2 2 4 3" xfId="57138"/>
    <cellStyle name="Note 4 2 2 4 4" xfId="57139"/>
    <cellStyle name="Note 4 2 2 4 5" xfId="57140"/>
    <cellStyle name="Note 4 2 2 5" xfId="57141"/>
    <cellStyle name="Note 4 2 2 5 2" xfId="57142"/>
    <cellStyle name="Note 4 2 2 6" xfId="57143"/>
    <cellStyle name="Note 4 2 2 6 2" xfId="57144"/>
    <cellStyle name="Note 4 2 2 7" xfId="57145"/>
    <cellStyle name="Note 4 2 2 7 2" xfId="57146"/>
    <cellStyle name="Note 4 2 2 8" xfId="57147"/>
    <cellStyle name="Note 4 2 20" xfId="57148"/>
    <cellStyle name="Note 4 2 20 2" xfId="57149"/>
    <cellStyle name="Note 4 2 21" xfId="57150"/>
    <cellStyle name="Note 4 2 3" xfId="57151"/>
    <cellStyle name="Note 4 2 3 2" xfId="57152"/>
    <cellStyle name="Note 4 2 3 2 2" xfId="57153"/>
    <cellStyle name="Note 4 2 3 2 2 2" xfId="57154"/>
    <cellStyle name="Note 4 2 3 2 2 3" xfId="57155"/>
    <cellStyle name="Note 4 2 3 2 2 4" xfId="57156"/>
    <cellStyle name="Note 4 2 3 2 2 5" xfId="57157"/>
    <cellStyle name="Note 4 2 3 2 3" xfId="57158"/>
    <cellStyle name="Note 4 2 3 2 3 2" xfId="57159"/>
    <cellStyle name="Note 4 2 3 2 3 3" xfId="57160"/>
    <cellStyle name="Note 4 2 3 2 3 4" xfId="57161"/>
    <cellStyle name="Note 4 2 3 2 3 5" xfId="57162"/>
    <cellStyle name="Note 4 2 3 2 4" xfId="57163"/>
    <cellStyle name="Note 4 2 3 2 4 2" xfId="57164"/>
    <cellStyle name="Note 4 2 3 2 5" xfId="57165"/>
    <cellStyle name="Note 4 2 3 2 5 2" xfId="57166"/>
    <cellStyle name="Note 4 2 3 2 6" xfId="57167"/>
    <cellStyle name="Note 4 2 3 2 6 2" xfId="57168"/>
    <cellStyle name="Note 4 2 3 2 7" xfId="57169"/>
    <cellStyle name="Note 4 2 3 3" xfId="57170"/>
    <cellStyle name="Note 4 2 3 3 2" xfId="57171"/>
    <cellStyle name="Note 4 2 3 3 3" xfId="57172"/>
    <cellStyle name="Note 4 2 3 3 4" xfId="57173"/>
    <cellStyle name="Note 4 2 3 3 5" xfId="57174"/>
    <cellStyle name="Note 4 2 3 4" xfId="57175"/>
    <cellStyle name="Note 4 2 3 4 2" xfId="57176"/>
    <cellStyle name="Note 4 2 3 4 3" xfId="57177"/>
    <cellStyle name="Note 4 2 3 4 4" xfId="57178"/>
    <cellStyle name="Note 4 2 3 4 5" xfId="57179"/>
    <cellStyle name="Note 4 2 3 5" xfId="57180"/>
    <cellStyle name="Note 4 2 3 5 2" xfId="57181"/>
    <cellStyle name="Note 4 2 3 6" xfId="57182"/>
    <cellStyle name="Note 4 2 3 6 2" xfId="57183"/>
    <cellStyle name="Note 4 2 3 7" xfId="57184"/>
    <cellStyle name="Note 4 2 3 7 2" xfId="57185"/>
    <cellStyle name="Note 4 2 3 8" xfId="57186"/>
    <cellStyle name="Note 4 2 4" xfId="57187"/>
    <cellStyle name="Note 4 2 4 2" xfId="57188"/>
    <cellStyle name="Note 4 2 4 2 2" xfId="57189"/>
    <cellStyle name="Note 4 2 4 2 2 2" xfId="57190"/>
    <cellStyle name="Note 4 2 4 2 2 3" xfId="57191"/>
    <cellStyle name="Note 4 2 4 2 2 4" xfId="57192"/>
    <cellStyle name="Note 4 2 4 2 2 5" xfId="57193"/>
    <cellStyle name="Note 4 2 4 2 3" xfId="57194"/>
    <cellStyle name="Note 4 2 4 2 3 2" xfId="57195"/>
    <cellStyle name="Note 4 2 4 2 3 3" xfId="57196"/>
    <cellStyle name="Note 4 2 4 2 3 4" xfId="57197"/>
    <cellStyle name="Note 4 2 4 2 3 5" xfId="57198"/>
    <cellStyle name="Note 4 2 4 2 4" xfId="57199"/>
    <cellStyle name="Note 4 2 4 2 4 2" xfId="57200"/>
    <cellStyle name="Note 4 2 4 2 5" xfId="57201"/>
    <cellStyle name="Note 4 2 4 2 5 2" xfId="57202"/>
    <cellStyle name="Note 4 2 4 2 6" xfId="57203"/>
    <cellStyle name="Note 4 2 4 2 6 2" xfId="57204"/>
    <cellStyle name="Note 4 2 4 2 7" xfId="57205"/>
    <cellStyle name="Note 4 2 4 3" xfId="57206"/>
    <cellStyle name="Note 4 2 4 3 2" xfId="57207"/>
    <cellStyle name="Note 4 2 4 3 3" xfId="57208"/>
    <cellStyle name="Note 4 2 4 3 4" xfId="57209"/>
    <cellStyle name="Note 4 2 4 3 5" xfId="57210"/>
    <cellStyle name="Note 4 2 4 4" xfId="57211"/>
    <cellStyle name="Note 4 2 4 4 2" xfId="57212"/>
    <cellStyle name="Note 4 2 4 4 3" xfId="57213"/>
    <cellStyle name="Note 4 2 4 4 4" xfId="57214"/>
    <cellStyle name="Note 4 2 4 4 5" xfId="57215"/>
    <cellStyle name="Note 4 2 4 5" xfId="57216"/>
    <cellStyle name="Note 4 2 4 5 2" xfId="57217"/>
    <cellStyle name="Note 4 2 4 6" xfId="57218"/>
    <cellStyle name="Note 4 2 4 6 2" xfId="57219"/>
    <cellStyle name="Note 4 2 4 7" xfId="57220"/>
    <cellStyle name="Note 4 2 4 7 2" xfId="57221"/>
    <cellStyle name="Note 4 2 4 8" xfId="57222"/>
    <cellStyle name="Note 4 2 5" xfId="57223"/>
    <cellStyle name="Note 4 2 5 2" xfId="57224"/>
    <cellStyle name="Note 4 2 5 2 2" xfId="57225"/>
    <cellStyle name="Note 4 2 5 2 2 2" xfId="57226"/>
    <cellStyle name="Note 4 2 5 2 2 3" xfId="57227"/>
    <cellStyle name="Note 4 2 5 2 2 4" xfId="57228"/>
    <cellStyle name="Note 4 2 5 2 2 5" xfId="57229"/>
    <cellStyle name="Note 4 2 5 2 3" xfId="57230"/>
    <cellStyle name="Note 4 2 5 2 3 2" xfId="57231"/>
    <cellStyle name="Note 4 2 5 2 3 3" xfId="57232"/>
    <cellStyle name="Note 4 2 5 2 3 4" xfId="57233"/>
    <cellStyle name="Note 4 2 5 2 3 5" xfId="57234"/>
    <cellStyle name="Note 4 2 5 2 4" xfId="57235"/>
    <cellStyle name="Note 4 2 5 2 4 2" xfId="57236"/>
    <cellStyle name="Note 4 2 5 2 5" xfId="57237"/>
    <cellStyle name="Note 4 2 5 2 5 2" xfId="57238"/>
    <cellStyle name="Note 4 2 5 2 6" xfId="57239"/>
    <cellStyle name="Note 4 2 5 2 6 2" xfId="57240"/>
    <cellStyle name="Note 4 2 5 2 7" xfId="57241"/>
    <cellStyle name="Note 4 2 5 3" xfId="57242"/>
    <cellStyle name="Note 4 2 5 3 2" xfId="57243"/>
    <cellStyle name="Note 4 2 5 3 3" xfId="57244"/>
    <cellStyle name="Note 4 2 5 3 4" xfId="57245"/>
    <cellStyle name="Note 4 2 5 3 5" xfId="57246"/>
    <cellStyle name="Note 4 2 5 4" xfId="57247"/>
    <cellStyle name="Note 4 2 5 4 2" xfId="57248"/>
    <cellStyle name="Note 4 2 5 4 3" xfId="57249"/>
    <cellStyle name="Note 4 2 5 4 4" xfId="57250"/>
    <cellStyle name="Note 4 2 5 4 5" xfId="57251"/>
    <cellStyle name="Note 4 2 5 5" xfId="57252"/>
    <cellStyle name="Note 4 2 5 5 2" xfId="57253"/>
    <cellStyle name="Note 4 2 5 6" xfId="57254"/>
    <cellStyle name="Note 4 2 5 6 2" xfId="57255"/>
    <cellStyle name="Note 4 2 5 7" xfId="57256"/>
    <cellStyle name="Note 4 2 5 7 2" xfId="57257"/>
    <cellStyle name="Note 4 2 5 8" xfId="57258"/>
    <cellStyle name="Note 4 2 6" xfId="57259"/>
    <cellStyle name="Note 4 2 6 2" xfId="57260"/>
    <cellStyle name="Note 4 2 6 2 2" xfId="57261"/>
    <cellStyle name="Note 4 2 6 2 2 2" xfId="57262"/>
    <cellStyle name="Note 4 2 6 2 2 3" xfId="57263"/>
    <cellStyle name="Note 4 2 6 2 2 4" xfId="57264"/>
    <cellStyle name="Note 4 2 6 2 2 5" xfId="57265"/>
    <cellStyle name="Note 4 2 6 2 3" xfId="57266"/>
    <cellStyle name="Note 4 2 6 2 3 2" xfId="57267"/>
    <cellStyle name="Note 4 2 6 2 3 3" xfId="57268"/>
    <cellStyle name="Note 4 2 6 2 3 4" xfId="57269"/>
    <cellStyle name="Note 4 2 6 2 3 5" xfId="57270"/>
    <cellStyle name="Note 4 2 6 2 4" xfId="57271"/>
    <cellStyle name="Note 4 2 6 2 4 2" xfId="57272"/>
    <cellStyle name="Note 4 2 6 2 5" xfId="57273"/>
    <cellStyle name="Note 4 2 6 2 5 2" xfId="57274"/>
    <cellStyle name="Note 4 2 6 2 6" xfId="57275"/>
    <cellStyle name="Note 4 2 6 2 6 2" xfId="57276"/>
    <cellStyle name="Note 4 2 6 2 7" xfId="57277"/>
    <cellStyle name="Note 4 2 6 3" xfId="57278"/>
    <cellStyle name="Note 4 2 6 3 2" xfId="57279"/>
    <cellStyle name="Note 4 2 6 3 3" xfId="57280"/>
    <cellStyle name="Note 4 2 6 3 4" xfId="57281"/>
    <cellStyle name="Note 4 2 6 3 5" xfId="57282"/>
    <cellStyle name="Note 4 2 6 4" xfId="57283"/>
    <cellStyle name="Note 4 2 6 4 2" xfId="57284"/>
    <cellStyle name="Note 4 2 6 4 3" xfId="57285"/>
    <cellStyle name="Note 4 2 6 4 4" xfId="57286"/>
    <cellStyle name="Note 4 2 6 4 5" xfId="57287"/>
    <cellStyle name="Note 4 2 6 5" xfId="57288"/>
    <cellStyle name="Note 4 2 6 5 2" xfId="57289"/>
    <cellStyle name="Note 4 2 6 6" xfId="57290"/>
    <cellStyle name="Note 4 2 6 6 2" xfId="57291"/>
    <cellStyle name="Note 4 2 6 7" xfId="57292"/>
    <cellStyle name="Note 4 2 6 7 2" xfId="57293"/>
    <cellStyle name="Note 4 2 6 8" xfId="57294"/>
    <cellStyle name="Note 4 2 7" xfId="57295"/>
    <cellStyle name="Note 4 2 7 2" xfId="57296"/>
    <cellStyle name="Note 4 2 7 2 2" xfId="57297"/>
    <cellStyle name="Note 4 2 7 2 2 2" xfId="57298"/>
    <cellStyle name="Note 4 2 7 2 2 3" xfId="57299"/>
    <cellStyle name="Note 4 2 7 2 2 4" xfId="57300"/>
    <cellStyle name="Note 4 2 7 2 2 5" xfId="57301"/>
    <cellStyle name="Note 4 2 7 2 3" xfId="57302"/>
    <cellStyle name="Note 4 2 7 2 3 2" xfId="57303"/>
    <cellStyle name="Note 4 2 7 2 3 3" xfId="57304"/>
    <cellStyle name="Note 4 2 7 2 3 4" xfId="57305"/>
    <cellStyle name="Note 4 2 7 2 3 5" xfId="57306"/>
    <cellStyle name="Note 4 2 7 2 4" xfId="57307"/>
    <cellStyle name="Note 4 2 7 2 4 2" xfId="57308"/>
    <cellStyle name="Note 4 2 7 2 5" xfId="57309"/>
    <cellStyle name="Note 4 2 7 2 5 2" xfId="57310"/>
    <cellStyle name="Note 4 2 7 2 6" xfId="57311"/>
    <cellStyle name="Note 4 2 7 2 6 2" xfId="57312"/>
    <cellStyle name="Note 4 2 7 2 7" xfId="57313"/>
    <cellStyle name="Note 4 2 7 3" xfId="57314"/>
    <cellStyle name="Note 4 2 7 3 2" xfId="57315"/>
    <cellStyle name="Note 4 2 7 3 3" xfId="57316"/>
    <cellStyle name="Note 4 2 7 3 4" xfId="57317"/>
    <cellStyle name="Note 4 2 7 3 5" xfId="57318"/>
    <cellStyle name="Note 4 2 7 4" xfId="57319"/>
    <cellStyle name="Note 4 2 7 4 2" xfId="57320"/>
    <cellStyle name="Note 4 2 7 4 3" xfId="57321"/>
    <cellStyle name="Note 4 2 7 4 4" xfId="57322"/>
    <cellStyle name="Note 4 2 7 4 5" xfId="57323"/>
    <cellStyle name="Note 4 2 7 5" xfId="57324"/>
    <cellStyle name="Note 4 2 7 5 2" xfId="57325"/>
    <cellStyle name="Note 4 2 7 6" xfId="57326"/>
    <cellStyle name="Note 4 2 7 6 2" xfId="57327"/>
    <cellStyle name="Note 4 2 7 7" xfId="57328"/>
    <cellStyle name="Note 4 2 7 7 2" xfId="57329"/>
    <cellStyle name="Note 4 2 7 8" xfId="57330"/>
    <cellStyle name="Note 4 2 8" xfId="57331"/>
    <cellStyle name="Note 4 2 8 2" xfId="57332"/>
    <cellStyle name="Note 4 2 8 2 2" xfId="57333"/>
    <cellStyle name="Note 4 2 8 2 2 2" xfId="57334"/>
    <cellStyle name="Note 4 2 8 2 2 3" xfId="57335"/>
    <cellStyle name="Note 4 2 8 2 2 4" xfId="57336"/>
    <cellStyle name="Note 4 2 8 2 2 5" xfId="57337"/>
    <cellStyle name="Note 4 2 8 2 3" xfId="57338"/>
    <cellStyle name="Note 4 2 8 2 3 2" xfId="57339"/>
    <cellStyle name="Note 4 2 8 2 3 3" xfId="57340"/>
    <cellStyle name="Note 4 2 8 2 3 4" xfId="57341"/>
    <cellStyle name="Note 4 2 8 2 3 5" xfId="57342"/>
    <cellStyle name="Note 4 2 8 2 4" xfId="57343"/>
    <cellStyle name="Note 4 2 8 2 4 2" xfId="57344"/>
    <cellStyle name="Note 4 2 8 2 5" xfId="57345"/>
    <cellStyle name="Note 4 2 8 2 5 2" xfId="57346"/>
    <cellStyle name="Note 4 2 8 2 6" xfId="57347"/>
    <cellStyle name="Note 4 2 8 2 6 2" xfId="57348"/>
    <cellStyle name="Note 4 2 8 2 7" xfId="57349"/>
    <cellStyle name="Note 4 2 8 3" xfId="57350"/>
    <cellStyle name="Note 4 2 8 3 2" xfId="57351"/>
    <cellStyle name="Note 4 2 8 3 3" xfId="57352"/>
    <cellStyle name="Note 4 2 8 3 4" xfId="57353"/>
    <cellStyle name="Note 4 2 8 3 5" xfId="57354"/>
    <cellStyle name="Note 4 2 8 4" xfId="57355"/>
    <cellStyle name="Note 4 2 8 4 2" xfId="57356"/>
    <cellStyle name="Note 4 2 8 4 3" xfId="57357"/>
    <cellStyle name="Note 4 2 8 4 4" xfId="57358"/>
    <cellStyle name="Note 4 2 8 4 5" xfId="57359"/>
    <cellStyle name="Note 4 2 8 5" xfId="57360"/>
    <cellStyle name="Note 4 2 8 5 2" xfId="57361"/>
    <cellStyle name="Note 4 2 8 6" xfId="57362"/>
    <cellStyle name="Note 4 2 8 6 2" xfId="57363"/>
    <cellStyle name="Note 4 2 8 7" xfId="57364"/>
    <cellStyle name="Note 4 2 8 7 2" xfId="57365"/>
    <cellStyle name="Note 4 2 8 8" xfId="57366"/>
    <cellStyle name="Note 4 2 9" xfId="57367"/>
    <cellStyle name="Note 4 2 9 2" xfId="57368"/>
    <cellStyle name="Note 4 2 9 2 2" xfId="57369"/>
    <cellStyle name="Note 4 2 9 2 2 2" xfId="57370"/>
    <cellStyle name="Note 4 2 9 2 2 3" xfId="57371"/>
    <cellStyle name="Note 4 2 9 2 2 4" xfId="57372"/>
    <cellStyle name="Note 4 2 9 2 2 5" xfId="57373"/>
    <cellStyle name="Note 4 2 9 2 3" xfId="57374"/>
    <cellStyle name="Note 4 2 9 2 3 2" xfId="57375"/>
    <cellStyle name="Note 4 2 9 2 3 3" xfId="57376"/>
    <cellStyle name="Note 4 2 9 2 3 4" xfId="57377"/>
    <cellStyle name="Note 4 2 9 2 3 5" xfId="57378"/>
    <cellStyle name="Note 4 2 9 2 4" xfId="57379"/>
    <cellStyle name="Note 4 2 9 2 4 2" xfId="57380"/>
    <cellStyle name="Note 4 2 9 2 5" xfId="57381"/>
    <cellStyle name="Note 4 2 9 2 5 2" xfId="57382"/>
    <cellStyle name="Note 4 2 9 2 6" xfId="57383"/>
    <cellStyle name="Note 4 2 9 2 6 2" xfId="57384"/>
    <cellStyle name="Note 4 2 9 2 7" xfId="57385"/>
    <cellStyle name="Note 4 2 9 3" xfId="57386"/>
    <cellStyle name="Note 4 2 9 3 2" xfId="57387"/>
    <cellStyle name="Note 4 2 9 3 3" xfId="57388"/>
    <cellStyle name="Note 4 2 9 3 4" xfId="57389"/>
    <cellStyle name="Note 4 2 9 3 5" xfId="57390"/>
    <cellStyle name="Note 4 2 9 4" xfId="57391"/>
    <cellStyle name="Note 4 2 9 4 2" xfId="57392"/>
    <cellStyle name="Note 4 2 9 4 3" xfId="57393"/>
    <cellStyle name="Note 4 2 9 4 4" xfId="57394"/>
    <cellStyle name="Note 4 2 9 4 5" xfId="57395"/>
    <cellStyle name="Note 4 2 9 5" xfId="57396"/>
    <cellStyle name="Note 4 2 9 5 2" xfId="57397"/>
    <cellStyle name="Note 4 2 9 6" xfId="57398"/>
    <cellStyle name="Note 4 2 9 6 2" xfId="57399"/>
    <cellStyle name="Note 4 2 9 7" xfId="57400"/>
    <cellStyle name="Note 4 2 9 7 2" xfId="57401"/>
    <cellStyle name="Note 4 2 9 8" xfId="57402"/>
    <cellStyle name="Note 4 3" xfId="57403"/>
    <cellStyle name="Note 4 3 2" xfId="57404"/>
    <cellStyle name="Note 4 3 2 2" xfId="57405"/>
    <cellStyle name="Note 4 3 3" xfId="57406"/>
    <cellStyle name="Note 4 3 3 2" xfId="57407"/>
    <cellStyle name="Note 4 3 4" xfId="57408"/>
    <cellStyle name="Note 4 3 5" xfId="57409"/>
    <cellStyle name="Note 4 4" xfId="57410"/>
    <cellStyle name="Note 4 4 2" xfId="57411"/>
    <cellStyle name="Note 4 4 2 2" xfId="57412"/>
    <cellStyle name="Note 4 4 3" xfId="57413"/>
    <cellStyle name="Note 4 4 3 2" xfId="57414"/>
    <cellStyle name="Note 4 4 4" xfId="57415"/>
    <cellStyle name="Note 4 4 5" xfId="57416"/>
    <cellStyle name="Note 4 5" xfId="57417"/>
    <cellStyle name="Note 4 5 2" xfId="57418"/>
    <cellStyle name="Note 4 5 2 2" xfId="57419"/>
    <cellStyle name="Note 4 6" xfId="57420"/>
    <cellStyle name="Note 4 6 2" xfId="57421"/>
    <cellStyle name="Note 4 7" xfId="57422"/>
    <cellStyle name="Note 4 7 2" xfId="57423"/>
    <cellStyle name="Note 4_T-straight with PEDs adjustor" xfId="57424"/>
    <cellStyle name="Note 5" xfId="57425"/>
    <cellStyle name="Note 5 2" xfId="57426"/>
    <cellStyle name="Note 5 2 2" xfId="57427"/>
    <cellStyle name="Note 5 3" xfId="57428"/>
    <cellStyle name="Note 5 3 2" xfId="57429"/>
    <cellStyle name="Note 5 3 2 2" xfId="57430"/>
    <cellStyle name="Note 5 3 3" xfId="57431"/>
    <cellStyle name="Note 5 4" xfId="57432"/>
    <cellStyle name="Note 5 4 2" xfId="57433"/>
    <cellStyle name="Note 5 5" xfId="57434"/>
    <cellStyle name="Note 6" xfId="57435"/>
    <cellStyle name="Note 6 2" xfId="57436"/>
    <cellStyle name="Note 6 2 2" xfId="57437"/>
    <cellStyle name="Note 6 3" xfId="57438"/>
    <cellStyle name="Note 6 3 2" xfId="57439"/>
    <cellStyle name="Note 6 3 2 2" xfId="57440"/>
    <cellStyle name="Note 6 3 3" xfId="57441"/>
    <cellStyle name="Note 6 4" xfId="57442"/>
    <cellStyle name="Note 6 4 2" xfId="57443"/>
    <cellStyle name="Note 6 5" xfId="57444"/>
    <cellStyle name="Note 7" xfId="57445"/>
    <cellStyle name="Note 7 2" xfId="57446"/>
    <cellStyle name="Note 7 2 2" xfId="57447"/>
    <cellStyle name="Note 7 3" xfId="57448"/>
    <cellStyle name="Note 7 3 2" xfId="57449"/>
    <cellStyle name="Note 7 3 2 2" xfId="57450"/>
    <cellStyle name="Note 7 3 3" xfId="57451"/>
    <cellStyle name="Note 7 4" xfId="57452"/>
    <cellStyle name="Note 7 4 2" xfId="57453"/>
    <cellStyle name="Note 7 5" xfId="57454"/>
    <cellStyle name="Note 8" xfId="57455"/>
    <cellStyle name="Note 8 2" xfId="57456"/>
    <cellStyle name="Note 8 2 2" xfId="57457"/>
    <cellStyle name="Note 8 3" xfId="57458"/>
    <cellStyle name="Note 8 3 2" xfId="57459"/>
    <cellStyle name="Note 8 3 2 2" xfId="57460"/>
    <cellStyle name="Note 8 3 3" xfId="57461"/>
    <cellStyle name="Note 8 4" xfId="57462"/>
    <cellStyle name="Note 8 4 2" xfId="57463"/>
    <cellStyle name="Note 8 5" xfId="57464"/>
    <cellStyle name="Note 9" xfId="57465"/>
    <cellStyle name="Note 9 2" xfId="57466"/>
    <cellStyle name="Note 9 2 2" xfId="57467"/>
    <cellStyle name="Note 9 3" xfId="57468"/>
    <cellStyle name="Note 9 3 2" xfId="57469"/>
    <cellStyle name="Note 9 3 2 2" xfId="57470"/>
    <cellStyle name="Note 9 3 3" xfId="57471"/>
    <cellStyle name="Note 9 4" xfId="57472"/>
    <cellStyle name="Note 9 4 2" xfId="57473"/>
    <cellStyle name="Note 9 5" xfId="57474"/>
    <cellStyle name="Output 10" xfId="57475"/>
    <cellStyle name="Output 10 2" xfId="57476"/>
    <cellStyle name="Output 10 2 2" xfId="57477"/>
    <cellStyle name="Output 10 3" xfId="57478"/>
    <cellStyle name="Output 10 3 2" xfId="57479"/>
    <cellStyle name="Output 10 4" xfId="57480"/>
    <cellStyle name="Output 11" xfId="57481"/>
    <cellStyle name="Output 11 2" xfId="57482"/>
    <cellStyle name="Output 12" xfId="57483"/>
    <cellStyle name="Output 12 2" xfId="57484"/>
    <cellStyle name="Output 2" xfId="57485"/>
    <cellStyle name="Output 2 10" xfId="57486"/>
    <cellStyle name="Output 2 2" xfId="57487"/>
    <cellStyle name="Output 2 2 2" xfId="57488"/>
    <cellStyle name="Output 2 2 2 2" xfId="57489"/>
    <cellStyle name="Output 2 2 2 2 10" xfId="57490"/>
    <cellStyle name="Output 2 2 2 2 10 2" xfId="57491"/>
    <cellStyle name="Output 2 2 2 2 10 2 2" xfId="57492"/>
    <cellStyle name="Output 2 2 2 2 10 2 2 2" xfId="57493"/>
    <cellStyle name="Output 2 2 2 2 10 2 2 3" xfId="57494"/>
    <cellStyle name="Output 2 2 2 2 10 2 2 4" xfId="57495"/>
    <cellStyle name="Output 2 2 2 2 10 2 2 5" xfId="57496"/>
    <cellStyle name="Output 2 2 2 2 10 2 3" xfId="57497"/>
    <cellStyle name="Output 2 2 2 2 10 2 3 2" xfId="57498"/>
    <cellStyle name="Output 2 2 2 2 10 2 3 3" xfId="57499"/>
    <cellStyle name="Output 2 2 2 2 10 2 3 4" xfId="57500"/>
    <cellStyle name="Output 2 2 2 2 10 2 3 5" xfId="57501"/>
    <cellStyle name="Output 2 2 2 2 10 2 4" xfId="57502"/>
    <cellStyle name="Output 2 2 2 2 10 2 5" xfId="57503"/>
    <cellStyle name="Output 2 2 2 2 10 2 6" xfId="57504"/>
    <cellStyle name="Output 2 2 2 2 10 2 7" xfId="57505"/>
    <cellStyle name="Output 2 2 2 2 10 3" xfId="57506"/>
    <cellStyle name="Output 2 2 2 2 10 3 2" xfId="57507"/>
    <cellStyle name="Output 2 2 2 2 10 3 3" xfId="57508"/>
    <cellStyle name="Output 2 2 2 2 10 3 4" xfId="57509"/>
    <cellStyle name="Output 2 2 2 2 10 3 5" xfId="57510"/>
    <cellStyle name="Output 2 2 2 2 10 4" xfId="57511"/>
    <cellStyle name="Output 2 2 2 2 10 4 2" xfId="57512"/>
    <cellStyle name="Output 2 2 2 2 10 4 3" xfId="57513"/>
    <cellStyle name="Output 2 2 2 2 10 4 4" xfId="57514"/>
    <cellStyle name="Output 2 2 2 2 10 4 5" xfId="57515"/>
    <cellStyle name="Output 2 2 2 2 10 5" xfId="57516"/>
    <cellStyle name="Output 2 2 2 2 10 6" xfId="57517"/>
    <cellStyle name="Output 2 2 2 2 10 7" xfId="57518"/>
    <cellStyle name="Output 2 2 2 2 10 8" xfId="57519"/>
    <cellStyle name="Output 2 2 2 2 11" xfId="57520"/>
    <cellStyle name="Output 2 2 2 2 11 2" xfId="57521"/>
    <cellStyle name="Output 2 2 2 2 11 2 2" xfId="57522"/>
    <cellStyle name="Output 2 2 2 2 11 2 2 2" xfId="57523"/>
    <cellStyle name="Output 2 2 2 2 11 2 2 3" xfId="57524"/>
    <cellStyle name="Output 2 2 2 2 11 2 2 4" xfId="57525"/>
    <cellStyle name="Output 2 2 2 2 11 2 2 5" xfId="57526"/>
    <cellStyle name="Output 2 2 2 2 11 2 3" xfId="57527"/>
    <cellStyle name="Output 2 2 2 2 11 2 3 2" xfId="57528"/>
    <cellStyle name="Output 2 2 2 2 11 2 3 3" xfId="57529"/>
    <cellStyle name="Output 2 2 2 2 11 2 3 4" xfId="57530"/>
    <cellStyle name="Output 2 2 2 2 11 2 3 5" xfId="57531"/>
    <cellStyle name="Output 2 2 2 2 11 2 4" xfId="57532"/>
    <cellStyle name="Output 2 2 2 2 11 2 5" xfId="57533"/>
    <cellStyle name="Output 2 2 2 2 11 2 6" xfId="57534"/>
    <cellStyle name="Output 2 2 2 2 11 2 7" xfId="57535"/>
    <cellStyle name="Output 2 2 2 2 11 3" xfId="57536"/>
    <cellStyle name="Output 2 2 2 2 11 3 2" xfId="57537"/>
    <cellStyle name="Output 2 2 2 2 11 3 3" xfId="57538"/>
    <cellStyle name="Output 2 2 2 2 11 3 4" xfId="57539"/>
    <cellStyle name="Output 2 2 2 2 11 3 5" xfId="57540"/>
    <cellStyle name="Output 2 2 2 2 11 4" xfId="57541"/>
    <cellStyle name="Output 2 2 2 2 11 4 2" xfId="57542"/>
    <cellStyle name="Output 2 2 2 2 11 4 3" xfId="57543"/>
    <cellStyle name="Output 2 2 2 2 11 4 4" xfId="57544"/>
    <cellStyle name="Output 2 2 2 2 11 4 5" xfId="57545"/>
    <cellStyle name="Output 2 2 2 2 11 5" xfId="57546"/>
    <cellStyle name="Output 2 2 2 2 11 6" xfId="57547"/>
    <cellStyle name="Output 2 2 2 2 11 7" xfId="57548"/>
    <cellStyle name="Output 2 2 2 2 11 8" xfId="57549"/>
    <cellStyle name="Output 2 2 2 2 12" xfId="57550"/>
    <cellStyle name="Output 2 2 2 2 12 2" xfId="57551"/>
    <cellStyle name="Output 2 2 2 2 12 2 2" xfId="57552"/>
    <cellStyle name="Output 2 2 2 2 12 2 2 2" xfId="57553"/>
    <cellStyle name="Output 2 2 2 2 12 2 2 3" xfId="57554"/>
    <cellStyle name="Output 2 2 2 2 12 2 2 4" xfId="57555"/>
    <cellStyle name="Output 2 2 2 2 12 2 2 5" xfId="57556"/>
    <cellStyle name="Output 2 2 2 2 12 2 3" xfId="57557"/>
    <cellStyle name="Output 2 2 2 2 12 2 3 2" xfId="57558"/>
    <cellStyle name="Output 2 2 2 2 12 2 3 3" xfId="57559"/>
    <cellStyle name="Output 2 2 2 2 12 2 3 4" xfId="57560"/>
    <cellStyle name="Output 2 2 2 2 12 2 3 5" xfId="57561"/>
    <cellStyle name="Output 2 2 2 2 12 2 4" xfId="57562"/>
    <cellStyle name="Output 2 2 2 2 12 2 5" xfId="57563"/>
    <cellStyle name="Output 2 2 2 2 12 2 6" xfId="57564"/>
    <cellStyle name="Output 2 2 2 2 12 2 7" xfId="57565"/>
    <cellStyle name="Output 2 2 2 2 12 3" xfId="57566"/>
    <cellStyle name="Output 2 2 2 2 12 3 2" xfId="57567"/>
    <cellStyle name="Output 2 2 2 2 12 3 3" xfId="57568"/>
    <cellStyle name="Output 2 2 2 2 12 3 4" xfId="57569"/>
    <cellStyle name="Output 2 2 2 2 12 3 5" xfId="57570"/>
    <cellStyle name="Output 2 2 2 2 12 4" xfId="57571"/>
    <cellStyle name="Output 2 2 2 2 12 4 2" xfId="57572"/>
    <cellStyle name="Output 2 2 2 2 12 4 3" xfId="57573"/>
    <cellStyle name="Output 2 2 2 2 12 4 4" xfId="57574"/>
    <cellStyle name="Output 2 2 2 2 12 4 5" xfId="57575"/>
    <cellStyle name="Output 2 2 2 2 12 5" xfId="57576"/>
    <cellStyle name="Output 2 2 2 2 12 6" xfId="57577"/>
    <cellStyle name="Output 2 2 2 2 12 7" xfId="57578"/>
    <cellStyle name="Output 2 2 2 2 12 8" xfId="57579"/>
    <cellStyle name="Output 2 2 2 2 13" xfId="57580"/>
    <cellStyle name="Output 2 2 2 2 13 2" xfId="57581"/>
    <cellStyle name="Output 2 2 2 2 13 2 2" xfId="57582"/>
    <cellStyle name="Output 2 2 2 2 13 2 2 2" xfId="57583"/>
    <cellStyle name="Output 2 2 2 2 13 2 2 3" xfId="57584"/>
    <cellStyle name="Output 2 2 2 2 13 2 2 4" xfId="57585"/>
    <cellStyle name="Output 2 2 2 2 13 2 2 5" xfId="57586"/>
    <cellStyle name="Output 2 2 2 2 13 2 3" xfId="57587"/>
    <cellStyle name="Output 2 2 2 2 13 2 3 2" xfId="57588"/>
    <cellStyle name="Output 2 2 2 2 13 2 3 3" xfId="57589"/>
    <cellStyle name="Output 2 2 2 2 13 2 3 4" xfId="57590"/>
    <cellStyle name="Output 2 2 2 2 13 2 3 5" xfId="57591"/>
    <cellStyle name="Output 2 2 2 2 13 2 4" xfId="57592"/>
    <cellStyle name="Output 2 2 2 2 13 2 5" xfId="57593"/>
    <cellStyle name="Output 2 2 2 2 13 2 6" xfId="57594"/>
    <cellStyle name="Output 2 2 2 2 13 2 7" xfId="57595"/>
    <cellStyle name="Output 2 2 2 2 13 3" xfId="57596"/>
    <cellStyle name="Output 2 2 2 2 13 3 2" xfId="57597"/>
    <cellStyle name="Output 2 2 2 2 13 3 3" xfId="57598"/>
    <cellStyle name="Output 2 2 2 2 13 3 4" xfId="57599"/>
    <cellStyle name="Output 2 2 2 2 13 3 5" xfId="57600"/>
    <cellStyle name="Output 2 2 2 2 13 4" xfId="57601"/>
    <cellStyle name="Output 2 2 2 2 13 4 2" xfId="57602"/>
    <cellStyle name="Output 2 2 2 2 13 4 3" xfId="57603"/>
    <cellStyle name="Output 2 2 2 2 13 4 4" xfId="57604"/>
    <cellStyle name="Output 2 2 2 2 13 4 5" xfId="57605"/>
    <cellStyle name="Output 2 2 2 2 13 5" xfId="57606"/>
    <cellStyle name="Output 2 2 2 2 13 6" xfId="57607"/>
    <cellStyle name="Output 2 2 2 2 13 7" xfId="57608"/>
    <cellStyle name="Output 2 2 2 2 13 8" xfId="57609"/>
    <cellStyle name="Output 2 2 2 2 14" xfId="57610"/>
    <cellStyle name="Output 2 2 2 2 14 2" xfId="57611"/>
    <cellStyle name="Output 2 2 2 2 14 2 2" xfId="57612"/>
    <cellStyle name="Output 2 2 2 2 14 2 2 2" xfId="57613"/>
    <cellStyle name="Output 2 2 2 2 14 2 2 3" xfId="57614"/>
    <cellStyle name="Output 2 2 2 2 14 2 2 4" xfId="57615"/>
    <cellStyle name="Output 2 2 2 2 14 2 2 5" xfId="57616"/>
    <cellStyle name="Output 2 2 2 2 14 2 3" xfId="57617"/>
    <cellStyle name="Output 2 2 2 2 14 2 3 2" xfId="57618"/>
    <cellStyle name="Output 2 2 2 2 14 2 3 3" xfId="57619"/>
    <cellStyle name="Output 2 2 2 2 14 2 3 4" xfId="57620"/>
    <cellStyle name="Output 2 2 2 2 14 2 3 5" xfId="57621"/>
    <cellStyle name="Output 2 2 2 2 14 2 4" xfId="57622"/>
    <cellStyle name="Output 2 2 2 2 14 2 5" xfId="57623"/>
    <cellStyle name="Output 2 2 2 2 14 2 6" xfId="57624"/>
    <cellStyle name="Output 2 2 2 2 14 2 7" xfId="57625"/>
    <cellStyle name="Output 2 2 2 2 14 3" xfId="57626"/>
    <cellStyle name="Output 2 2 2 2 14 3 2" xfId="57627"/>
    <cellStyle name="Output 2 2 2 2 14 3 3" xfId="57628"/>
    <cellStyle name="Output 2 2 2 2 14 3 4" xfId="57629"/>
    <cellStyle name="Output 2 2 2 2 14 3 5" xfId="57630"/>
    <cellStyle name="Output 2 2 2 2 14 4" xfId="57631"/>
    <cellStyle name="Output 2 2 2 2 14 4 2" xfId="57632"/>
    <cellStyle name="Output 2 2 2 2 14 4 3" xfId="57633"/>
    <cellStyle name="Output 2 2 2 2 14 4 4" xfId="57634"/>
    <cellStyle name="Output 2 2 2 2 14 4 5" xfId="57635"/>
    <cellStyle name="Output 2 2 2 2 14 5" xfId="57636"/>
    <cellStyle name="Output 2 2 2 2 14 6" xfId="57637"/>
    <cellStyle name="Output 2 2 2 2 14 7" xfId="57638"/>
    <cellStyle name="Output 2 2 2 2 14 8" xfId="57639"/>
    <cellStyle name="Output 2 2 2 2 15" xfId="57640"/>
    <cellStyle name="Output 2 2 2 2 15 2" xfId="57641"/>
    <cellStyle name="Output 2 2 2 2 15 2 2" xfId="57642"/>
    <cellStyle name="Output 2 2 2 2 15 2 3" xfId="57643"/>
    <cellStyle name="Output 2 2 2 2 15 2 4" xfId="57644"/>
    <cellStyle name="Output 2 2 2 2 15 2 5" xfId="57645"/>
    <cellStyle name="Output 2 2 2 2 15 3" xfId="57646"/>
    <cellStyle name="Output 2 2 2 2 15 3 2" xfId="57647"/>
    <cellStyle name="Output 2 2 2 2 15 3 3" xfId="57648"/>
    <cellStyle name="Output 2 2 2 2 15 3 4" xfId="57649"/>
    <cellStyle name="Output 2 2 2 2 15 3 5" xfId="57650"/>
    <cellStyle name="Output 2 2 2 2 15 4" xfId="57651"/>
    <cellStyle name="Output 2 2 2 2 15 5" xfId="57652"/>
    <cellStyle name="Output 2 2 2 2 15 6" xfId="57653"/>
    <cellStyle name="Output 2 2 2 2 15 7" xfId="57654"/>
    <cellStyle name="Output 2 2 2 2 16" xfId="57655"/>
    <cellStyle name="Output 2 2 2 2 16 2" xfId="57656"/>
    <cellStyle name="Output 2 2 2 2 16 3" xfId="57657"/>
    <cellStyle name="Output 2 2 2 2 16 4" xfId="57658"/>
    <cellStyle name="Output 2 2 2 2 16 5" xfId="57659"/>
    <cellStyle name="Output 2 2 2 2 17" xfId="57660"/>
    <cellStyle name="Output 2 2 2 2 17 2" xfId="57661"/>
    <cellStyle name="Output 2 2 2 2 17 3" xfId="57662"/>
    <cellStyle name="Output 2 2 2 2 17 4" xfId="57663"/>
    <cellStyle name="Output 2 2 2 2 17 5" xfId="57664"/>
    <cellStyle name="Output 2 2 2 2 18" xfId="57665"/>
    <cellStyle name="Output 2 2 2 2 19" xfId="57666"/>
    <cellStyle name="Output 2 2 2 2 2" xfId="57667"/>
    <cellStyle name="Output 2 2 2 2 2 2" xfId="57668"/>
    <cellStyle name="Output 2 2 2 2 2 2 2" xfId="57669"/>
    <cellStyle name="Output 2 2 2 2 2 2 2 2" xfId="57670"/>
    <cellStyle name="Output 2 2 2 2 2 2 2 3" xfId="57671"/>
    <cellStyle name="Output 2 2 2 2 2 2 2 4" xfId="57672"/>
    <cellStyle name="Output 2 2 2 2 2 2 2 5" xfId="57673"/>
    <cellStyle name="Output 2 2 2 2 2 2 3" xfId="57674"/>
    <cellStyle name="Output 2 2 2 2 2 2 3 2" xfId="57675"/>
    <cellStyle name="Output 2 2 2 2 2 2 3 3" xfId="57676"/>
    <cellStyle name="Output 2 2 2 2 2 2 3 4" xfId="57677"/>
    <cellStyle name="Output 2 2 2 2 2 2 3 5" xfId="57678"/>
    <cellStyle name="Output 2 2 2 2 2 2 4" xfId="57679"/>
    <cellStyle name="Output 2 2 2 2 2 2 5" xfId="57680"/>
    <cellStyle name="Output 2 2 2 2 2 2 6" xfId="57681"/>
    <cellStyle name="Output 2 2 2 2 2 2 7" xfId="57682"/>
    <cellStyle name="Output 2 2 2 2 2 3" xfId="57683"/>
    <cellStyle name="Output 2 2 2 2 2 3 2" xfId="57684"/>
    <cellStyle name="Output 2 2 2 2 2 3 3" xfId="57685"/>
    <cellStyle name="Output 2 2 2 2 2 3 4" xfId="57686"/>
    <cellStyle name="Output 2 2 2 2 2 3 5" xfId="57687"/>
    <cellStyle name="Output 2 2 2 2 2 4" xfId="57688"/>
    <cellStyle name="Output 2 2 2 2 2 4 2" xfId="57689"/>
    <cellStyle name="Output 2 2 2 2 2 4 3" xfId="57690"/>
    <cellStyle name="Output 2 2 2 2 2 4 4" xfId="57691"/>
    <cellStyle name="Output 2 2 2 2 2 4 5" xfId="57692"/>
    <cellStyle name="Output 2 2 2 2 2 5" xfId="57693"/>
    <cellStyle name="Output 2 2 2 2 2 6" xfId="57694"/>
    <cellStyle name="Output 2 2 2 2 2 7" xfId="57695"/>
    <cellStyle name="Output 2 2 2 2 2 8" xfId="57696"/>
    <cellStyle name="Output 2 2 2 2 20" xfId="57697"/>
    <cellStyle name="Output 2 2 2 2 21" xfId="57698"/>
    <cellStyle name="Output 2 2 2 2 3" xfId="57699"/>
    <cellStyle name="Output 2 2 2 2 3 2" xfId="57700"/>
    <cellStyle name="Output 2 2 2 2 3 2 2" xfId="57701"/>
    <cellStyle name="Output 2 2 2 2 3 2 2 2" xfId="57702"/>
    <cellStyle name="Output 2 2 2 2 3 2 2 3" xfId="57703"/>
    <cellStyle name="Output 2 2 2 2 3 2 2 4" xfId="57704"/>
    <cellStyle name="Output 2 2 2 2 3 2 2 5" xfId="57705"/>
    <cellStyle name="Output 2 2 2 2 3 2 3" xfId="57706"/>
    <cellStyle name="Output 2 2 2 2 3 2 3 2" xfId="57707"/>
    <cellStyle name="Output 2 2 2 2 3 2 3 3" xfId="57708"/>
    <cellStyle name="Output 2 2 2 2 3 2 3 4" xfId="57709"/>
    <cellStyle name="Output 2 2 2 2 3 2 3 5" xfId="57710"/>
    <cellStyle name="Output 2 2 2 2 3 2 4" xfId="57711"/>
    <cellStyle name="Output 2 2 2 2 3 2 5" xfId="57712"/>
    <cellStyle name="Output 2 2 2 2 3 2 6" xfId="57713"/>
    <cellStyle name="Output 2 2 2 2 3 2 7" xfId="57714"/>
    <cellStyle name="Output 2 2 2 2 3 3" xfId="57715"/>
    <cellStyle name="Output 2 2 2 2 3 3 2" xfId="57716"/>
    <cellStyle name="Output 2 2 2 2 3 3 3" xfId="57717"/>
    <cellStyle name="Output 2 2 2 2 3 3 4" xfId="57718"/>
    <cellStyle name="Output 2 2 2 2 3 3 5" xfId="57719"/>
    <cellStyle name="Output 2 2 2 2 3 4" xfId="57720"/>
    <cellStyle name="Output 2 2 2 2 3 4 2" xfId="57721"/>
    <cellStyle name="Output 2 2 2 2 3 4 3" xfId="57722"/>
    <cellStyle name="Output 2 2 2 2 3 4 4" xfId="57723"/>
    <cellStyle name="Output 2 2 2 2 3 4 5" xfId="57724"/>
    <cellStyle name="Output 2 2 2 2 3 5" xfId="57725"/>
    <cellStyle name="Output 2 2 2 2 3 6" xfId="57726"/>
    <cellStyle name="Output 2 2 2 2 3 7" xfId="57727"/>
    <cellStyle name="Output 2 2 2 2 3 8" xfId="57728"/>
    <cellStyle name="Output 2 2 2 2 4" xfId="57729"/>
    <cellStyle name="Output 2 2 2 2 4 2" xfId="57730"/>
    <cellStyle name="Output 2 2 2 2 4 2 2" xfId="57731"/>
    <cellStyle name="Output 2 2 2 2 4 2 2 2" xfId="57732"/>
    <cellStyle name="Output 2 2 2 2 4 2 2 3" xfId="57733"/>
    <cellStyle name="Output 2 2 2 2 4 2 2 4" xfId="57734"/>
    <cellStyle name="Output 2 2 2 2 4 2 2 5" xfId="57735"/>
    <cellStyle name="Output 2 2 2 2 4 2 3" xfId="57736"/>
    <cellStyle name="Output 2 2 2 2 4 2 3 2" xfId="57737"/>
    <cellStyle name="Output 2 2 2 2 4 2 3 3" xfId="57738"/>
    <cellStyle name="Output 2 2 2 2 4 2 3 4" xfId="57739"/>
    <cellStyle name="Output 2 2 2 2 4 2 3 5" xfId="57740"/>
    <cellStyle name="Output 2 2 2 2 4 2 4" xfId="57741"/>
    <cellStyle name="Output 2 2 2 2 4 2 5" xfId="57742"/>
    <cellStyle name="Output 2 2 2 2 4 2 6" xfId="57743"/>
    <cellStyle name="Output 2 2 2 2 4 2 7" xfId="57744"/>
    <cellStyle name="Output 2 2 2 2 4 3" xfId="57745"/>
    <cellStyle name="Output 2 2 2 2 4 3 2" xfId="57746"/>
    <cellStyle name="Output 2 2 2 2 4 3 3" xfId="57747"/>
    <cellStyle name="Output 2 2 2 2 4 3 4" xfId="57748"/>
    <cellStyle name="Output 2 2 2 2 4 3 5" xfId="57749"/>
    <cellStyle name="Output 2 2 2 2 4 4" xfId="57750"/>
    <cellStyle name="Output 2 2 2 2 4 4 2" xfId="57751"/>
    <cellStyle name="Output 2 2 2 2 4 4 3" xfId="57752"/>
    <cellStyle name="Output 2 2 2 2 4 4 4" xfId="57753"/>
    <cellStyle name="Output 2 2 2 2 4 4 5" xfId="57754"/>
    <cellStyle name="Output 2 2 2 2 4 5" xfId="57755"/>
    <cellStyle name="Output 2 2 2 2 4 6" xfId="57756"/>
    <cellStyle name="Output 2 2 2 2 4 7" xfId="57757"/>
    <cellStyle name="Output 2 2 2 2 4 8" xfId="57758"/>
    <cellStyle name="Output 2 2 2 2 5" xfId="57759"/>
    <cellStyle name="Output 2 2 2 2 5 2" xfId="57760"/>
    <cellStyle name="Output 2 2 2 2 5 2 2" xfId="57761"/>
    <cellStyle name="Output 2 2 2 2 5 2 2 2" xfId="57762"/>
    <cellStyle name="Output 2 2 2 2 5 2 2 3" xfId="57763"/>
    <cellStyle name="Output 2 2 2 2 5 2 2 4" xfId="57764"/>
    <cellStyle name="Output 2 2 2 2 5 2 2 5" xfId="57765"/>
    <cellStyle name="Output 2 2 2 2 5 2 3" xfId="57766"/>
    <cellStyle name="Output 2 2 2 2 5 2 3 2" xfId="57767"/>
    <cellStyle name="Output 2 2 2 2 5 2 3 3" xfId="57768"/>
    <cellStyle name="Output 2 2 2 2 5 2 3 4" xfId="57769"/>
    <cellStyle name="Output 2 2 2 2 5 2 3 5" xfId="57770"/>
    <cellStyle name="Output 2 2 2 2 5 2 4" xfId="57771"/>
    <cellStyle name="Output 2 2 2 2 5 2 5" xfId="57772"/>
    <cellStyle name="Output 2 2 2 2 5 2 6" xfId="57773"/>
    <cellStyle name="Output 2 2 2 2 5 2 7" xfId="57774"/>
    <cellStyle name="Output 2 2 2 2 5 3" xfId="57775"/>
    <cellStyle name="Output 2 2 2 2 5 3 2" xfId="57776"/>
    <cellStyle name="Output 2 2 2 2 5 3 3" xfId="57777"/>
    <cellStyle name="Output 2 2 2 2 5 3 4" xfId="57778"/>
    <cellStyle name="Output 2 2 2 2 5 3 5" xfId="57779"/>
    <cellStyle name="Output 2 2 2 2 5 4" xfId="57780"/>
    <cellStyle name="Output 2 2 2 2 5 4 2" xfId="57781"/>
    <cellStyle name="Output 2 2 2 2 5 4 3" xfId="57782"/>
    <cellStyle name="Output 2 2 2 2 5 4 4" xfId="57783"/>
    <cellStyle name="Output 2 2 2 2 5 4 5" xfId="57784"/>
    <cellStyle name="Output 2 2 2 2 5 5" xfId="57785"/>
    <cellStyle name="Output 2 2 2 2 5 6" xfId="57786"/>
    <cellStyle name="Output 2 2 2 2 5 7" xfId="57787"/>
    <cellStyle name="Output 2 2 2 2 5 8" xfId="57788"/>
    <cellStyle name="Output 2 2 2 2 6" xfId="57789"/>
    <cellStyle name="Output 2 2 2 2 6 2" xfId="57790"/>
    <cellStyle name="Output 2 2 2 2 6 2 2" xfId="57791"/>
    <cellStyle name="Output 2 2 2 2 6 2 2 2" xfId="57792"/>
    <cellStyle name="Output 2 2 2 2 6 2 2 3" xfId="57793"/>
    <cellStyle name="Output 2 2 2 2 6 2 2 4" xfId="57794"/>
    <cellStyle name="Output 2 2 2 2 6 2 2 5" xfId="57795"/>
    <cellStyle name="Output 2 2 2 2 6 2 3" xfId="57796"/>
    <cellStyle name="Output 2 2 2 2 6 2 3 2" xfId="57797"/>
    <cellStyle name="Output 2 2 2 2 6 2 3 3" xfId="57798"/>
    <cellStyle name="Output 2 2 2 2 6 2 3 4" xfId="57799"/>
    <cellStyle name="Output 2 2 2 2 6 2 3 5" xfId="57800"/>
    <cellStyle name="Output 2 2 2 2 6 2 4" xfId="57801"/>
    <cellStyle name="Output 2 2 2 2 6 2 5" xfId="57802"/>
    <cellStyle name="Output 2 2 2 2 6 2 6" xfId="57803"/>
    <cellStyle name="Output 2 2 2 2 6 2 7" xfId="57804"/>
    <cellStyle name="Output 2 2 2 2 6 3" xfId="57805"/>
    <cellStyle name="Output 2 2 2 2 6 3 2" xfId="57806"/>
    <cellStyle name="Output 2 2 2 2 6 3 3" xfId="57807"/>
    <cellStyle name="Output 2 2 2 2 6 3 4" xfId="57808"/>
    <cellStyle name="Output 2 2 2 2 6 3 5" xfId="57809"/>
    <cellStyle name="Output 2 2 2 2 6 4" xfId="57810"/>
    <cellStyle name="Output 2 2 2 2 6 4 2" xfId="57811"/>
    <cellStyle name="Output 2 2 2 2 6 4 3" xfId="57812"/>
    <cellStyle name="Output 2 2 2 2 6 4 4" xfId="57813"/>
    <cellStyle name="Output 2 2 2 2 6 4 5" xfId="57814"/>
    <cellStyle name="Output 2 2 2 2 6 5" xfId="57815"/>
    <cellStyle name="Output 2 2 2 2 6 6" xfId="57816"/>
    <cellStyle name="Output 2 2 2 2 6 7" xfId="57817"/>
    <cellStyle name="Output 2 2 2 2 6 8" xfId="57818"/>
    <cellStyle name="Output 2 2 2 2 7" xfId="57819"/>
    <cellStyle name="Output 2 2 2 2 7 2" xfId="57820"/>
    <cellStyle name="Output 2 2 2 2 7 2 2" xfId="57821"/>
    <cellStyle name="Output 2 2 2 2 7 2 2 2" xfId="57822"/>
    <cellStyle name="Output 2 2 2 2 7 2 2 3" xfId="57823"/>
    <cellStyle name="Output 2 2 2 2 7 2 2 4" xfId="57824"/>
    <cellStyle name="Output 2 2 2 2 7 2 2 5" xfId="57825"/>
    <cellStyle name="Output 2 2 2 2 7 2 3" xfId="57826"/>
    <cellStyle name="Output 2 2 2 2 7 2 3 2" xfId="57827"/>
    <cellStyle name="Output 2 2 2 2 7 2 3 3" xfId="57828"/>
    <cellStyle name="Output 2 2 2 2 7 2 3 4" xfId="57829"/>
    <cellStyle name="Output 2 2 2 2 7 2 3 5" xfId="57830"/>
    <cellStyle name="Output 2 2 2 2 7 2 4" xfId="57831"/>
    <cellStyle name="Output 2 2 2 2 7 2 5" xfId="57832"/>
    <cellStyle name="Output 2 2 2 2 7 2 6" xfId="57833"/>
    <cellStyle name="Output 2 2 2 2 7 2 7" xfId="57834"/>
    <cellStyle name="Output 2 2 2 2 7 3" xfId="57835"/>
    <cellStyle name="Output 2 2 2 2 7 3 2" xfId="57836"/>
    <cellStyle name="Output 2 2 2 2 7 3 3" xfId="57837"/>
    <cellStyle name="Output 2 2 2 2 7 3 4" xfId="57838"/>
    <cellStyle name="Output 2 2 2 2 7 3 5" xfId="57839"/>
    <cellStyle name="Output 2 2 2 2 7 4" xfId="57840"/>
    <cellStyle name="Output 2 2 2 2 7 4 2" xfId="57841"/>
    <cellStyle name="Output 2 2 2 2 7 4 3" xfId="57842"/>
    <cellStyle name="Output 2 2 2 2 7 4 4" xfId="57843"/>
    <cellStyle name="Output 2 2 2 2 7 4 5" xfId="57844"/>
    <cellStyle name="Output 2 2 2 2 7 5" xfId="57845"/>
    <cellStyle name="Output 2 2 2 2 7 6" xfId="57846"/>
    <cellStyle name="Output 2 2 2 2 7 7" xfId="57847"/>
    <cellStyle name="Output 2 2 2 2 7 8" xfId="57848"/>
    <cellStyle name="Output 2 2 2 2 8" xfId="57849"/>
    <cellStyle name="Output 2 2 2 2 8 2" xfId="57850"/>
    <cellStyle name="Output 2 2 2 2 8 2 2" xfId="57851"/>
    <cellStyle name="Output 2 2 2 2 8 2 2 2" xfId="57852"/>
    <cellStyle name="Output 2 2 2 2 8 2 2 3" xfId="57853"/>
    <cellStyle name="Output 2 2 2 2 8 2 2 4" xfId="57854"/>
    <cellStyle name="Output 2 2 2 2 8 2 2 5" xfId="57855"/>
    <cellStyle name="Output 2 2 2 2 8 2 3" xfId="57856"/>
    <cellStyle name="Output 2 2 2 2 8 2 3 2" xfId="57857"/>
    <cellStyle name="Output 2 2 2 2 8 2 3 3" xfId="57858"/>
    <cellStyle name="Output 2 2 2 2 8 2 3 4" xfId="57859"/>
    <cellStyle name="Output 2 2 2 2 8 2 3 5" xfId="57860"/>
    <cellStyle name="Output 2 2 2 2 8 2 4" xfId="57861"/>
    <cellStyle name="Output 2 2 2 2 8 2 5" xfId="57862"/>
    <cellStyle name="Output 2 2 2 2 8 2 6" xfId="57863"/>
    <cellStyle name="Output 2 2 2 2 8 2 7" xfId="57864"/>
    <cellStyle name="Output 2 2 2 2 8 3" xfId="57865"/>
    <cellStyle name="Output 2 2 2 2 8 3 2" xfId="57866"/>
    <cellStyle name="Output 2 2 2 2 8 3 3" xfId="57867"/>
    <cellStyle name="Output 2 2 2 2 8 3 4" xfId="57868"/>
    <cellStyle name="Output 2 2 2 2 8 3 5" xfId="57869"/>
    <cellStyle name="Output 2 2 2 2 8 4" xfId="57870"/>
    <cellStyle name="Output 2 2 2 2 8 4 2" xfId="57871"/>
    <cellStyle name="Output 2 2 2 2 8 4 3" xfId="57872"/>
    <cellStyle name="Output 2 2 2 2 8 4 4" xfId="57873"/>
    <cellStyle name="Output 2 2 2 2 8 4 5" xfId="57874"/>
    <cellStyle name="Output 2 2 2 2 8 5" xfId="57875"/>
    <cellStyle name="Output 2 2 2 2 8 6" xfId="57876"/>
    <cellStyle name="Output 2 2 2 2 8 7" xfId="57877"/>
    <cellStyle name="Output 2 2 2 2 8 8" xfId="57878"/>
    <cellStyle name="Output 2 2 2 2 9" xfId="57879"/>
    <cellStyle name="Output 2 2 2 2 9 2" xfId="57880"/>
    <cellStyle name="Output 2 2 2 2 9 2 2" xfId="57881"/>
    <cellStyle name="Output 2 2 2 2 9 2 2 2" xfId="57882"/>
    <cellStyle name="Output 2 2 2 2 9 2 2 3" xfId="57883"/>
    <cellStyle name="Output 2 2 2 2 9 2 2 4" xfId="57884"/>
    <cellStyle name="Output 2 2 2 2 9 2 2 5" xfId="57885"/>
    <cellStyle name="Output 2 2 2 2 9 2 3" xfId="57886"/>
    <cellStyle name="Output 2 2 2 2 9 2 3 2" xfId="57887"/>
    <cellStyle name="Output 2 2 2 2 9 2 3 3" xfId="57888"/>
    <cellStyle name="Output 2 2 2 2 9 2 3 4" xfId="57889"/>
    <cellStyle name="Output 2 2 2 2 9 2 3 5" xfId="57890"/>
    <cellStyle name="Output 2 2 2 2 9 2 4" xfId="57891"/>
    <cellStyle name="Output 2 2 2 2 9 2 5" xfId="57892"/>
    <cellStyle name="Output 2 2 2 2 9 2 6" xfId="57893"/>
    <cellStyle name="Output 2 2 2 2 9 2 7" xfId="57894"/>
    <cellStyle name="Output 2 2 2 2 9 3" xfId="57895"/>
    <cellStyle name="Output 2 2 2 2 9 3 2" xfId="57896"/>
    <cellStyle name="Output 2 2 2 2 9 3 3" xfId="57897"/>
    <cellStyle name="Output 2 2 2 2 9 3 4" xfId="57898"/>
    <cellStyle name="Output 2 2 2 2 9 3 5" xfId="57899"/>
    <cellStyle name="Output 2 2 2 2 9 4" xfId="57900"/>
    <cellStyle name="Output 2 2 2 2 9 4 2" xfId="57901"/>
    <cellStyle name="Output 2 2 2 2 9 4 3" xfId="57902"/>
    <cellStyle name="Output 2 2 2 2 9 4 4" xfId="57903"/>
    <cellStyle name="Output 2 2 2 2 9 4 5" xfId="57904"/>
    <cellStyle name="Output 2 2 2 2 9 5" xfId="57905"/>
    <cellStyle name="Output 2 2 2 2 9 6" xfId="57906"/>
    <cellStyle name="Output 2 2 2 2 9 7" xfId="57907"/>
    <cellStyle name="Output 2 2 2 2 9 8" xfId="57908"/>
    <cellStyle name="Output 2 2 2 3" xfId="57909"/>
    <cellStyle name="Output 2 2 2 3 2" xfId="57910"/>
    <cellStyle name="Output 2 2 2 3 2 2" xfId="57911"/>
    <cellStyle name="Output 2 2 2 3 3" xfId="57912"/>
    <cellStyle name="Output 2 2 2 3 4" xfId="57913"/>
    <cellStyle name="Output 2 2 2 3 5" xfId="57914"/>
    <cellStyle name="Output 2 2 2 4" xfId="57915"/>
    <cellStyle name="Output 2 2 2 4 2" xfId="57916"/>
    <cellStyle name="Output 2 2 2 4 2 2" xfId="57917"/>
    <cellStyle name="Output 2 2 2 4 3" xfId="57918"/>
    <cellStyle name="Output 2 2 2 4 4" xfId="57919"/>
    <cellStyle name="Output 2 2 2 4 5" xfId="57920"/>
    <cellStyle name="Output 2 2 2 5" xfId="57921"/>
    <cellStyle name="Output 2 2 2 5 2" xfId="57922"/>
    <cellStyle name="Output 2 2 2 6" xfId="57923"/>
    <cellStyle name="Output 2 2 2 7" xfId="57924"/>
    <cellStyle name="Output 2 2 2_T-straight with PEDs adjustor" xfId="57925"/>
    <cellStyle name="Output 2 2 3" xfId="57926"/>
    <cellStyle name="Output 2 2 3 10" xfId="57927"/>
    <cellStyle name="Output 2 2 3 10 2" xfId="57928"/>
    <cellStyle name="Output 2 2 3 10 2 2" xfId="57929"/>
    <cellStyle name="Output 2 2 3 10 2 2 2" xfId="57930"/>
    <cellStyle name="Output 2 2 3 10 2 2 3" xfId="57931"/>
    <cellStyle name="Output 2 2 3 10 2 2 4" xfId="57932"/>
    <cellStyle name="Output 2 2 3 10 2 2 5" xfId="57933"/>
    <cellStyle name="Output 2 2 3 10 2 3" xfId="57934"/>
    <cellStyle name="Output 2 2 3 10 2 3 2" xfId="57935"/>
    <cellStyle name="Output 2 2 3 10 2 3 3" xfId="57936"/>
    <cellStyle name="Output 2 2 3 10 2 3 4" xfId="57937"/>
    <cellStyle name="Output 2 2 3 10 2 3 5" xfId="57938"/>
    <cellStyle name="Output 2 2 3 10 2 4" xfId="57939"/>
    <cellStyle name="Output 2 2 3 10 2 5" xfId="57940"/>
    <cellStyle name="Output 2 2 3 10 2 6" xfId="57941"/>
    <cellStyle name="Output 2 2 3 10 2 7" xfId="57942"/>
    <cellStyle name="Output 2 2 3 10 3" xfId="57943"/>
    <cellStyle name="Output 2 2 3 10 3 2" xfId="57944"/>
    <cellStyle name="Output 2 2 3 10 3 3" xfId="57945"/>
    <cellStyle name="Output 2 2 3 10 3 4" xfId="57946"/>
    <cellStyle name="Output 2 2 3 10 3 5" xfId="57947"/>
    <cellStyle name="Output 2 2 3 10 4" xfId="57948"/>
    <cellStyle name="Output 2 2 3 10 4 2" xfId="57949"/>
    <cellStyle name="Output 2 2 3 10 4 3" xfId="57950"/>
    <cellStyle name="Output 2 2 3 10 4 4" xfId="57951"/>
    <cellStyle name="Output 2 2 3 10 4 5" xfId="57952"/>
    <cellStyle name="Output 2 2 3 10 5" xfId="57953"/>
    <cellStyle name="Output 2 2 3 10 6" xfId="57954"/>
    <cellStyle name="Output 2 2 3 10 7" xfId="57955"/>
    <cellStyle name="Output 2 2 3 10 8" xfId="57956"/>
    <cellStyle name="Output 2 2 3 11" xfId="57957"/>
    <cellStyle name="Output 2 2 3 11 2" xfId="57958"/>
    <cellStyle name="Output 2 2 3 11 2 2" xfId="57959"/>
    <cellStyle name="Output 2 2 3 11 2 2 2" xfId="57960"/>
    <cellStyle name="Output 2 2 3 11 2 2 3" xfId="57961"/>
    <cellStyle name="Output 2 2 3 11 2 2 4" xfId="57962"/>
    <cellStyle name="Output 2 2 3 11 2 2 5" xfId="57963"/>
    <cellStyle name="Output 2 2 3 11 2 3" xfId="57964"/>
    <cellStyle name="Output 2 2 3 11 2 3 2" xfId="57965"/>
    <cellStyle name="Output 2 2 3 11 2 3 3" xfId="57966"/>
    <cellStyle name="Output 2 2 3 11 2 3 4" xfId="57967"/>
    <cellStyle name="Output 2 2 3 11 2 3 5" xfId="57968"/>
    <cellStyle name="Output 2 2 3 11 2 4" xfId="57969"/>
    <cellStyle name="Output 2 2 3 11 2 5" xfId="57970"/>
    <cellStyle name="Output 2 2 3 11 2 6" xfId="57971"/>
    <cellStyle name="Output 2 2 3 11 2 7" xfId="57972"/>
    <cellStyle name="Output 2 2 3 11 3" xfId="57973"/>
    <cellStyle name="Output 2 2 3 11 3 2" xfId="57974"/>
    <cellStyle name="Output 2 2 3 11 3 3" xfId="57975"/>
    <cellStyle name="Output 2 2 3 11 3 4" xfId="57976"/>
    <cellStyle name="Output 2 2 3 11 3 5" xfId="57977"/>
    <cellStyle name="Output 2 2 3 11 4" xfId="57978"/>
    <cellStyle name="Output 2 2 3 11 4 2" xfId="57979"/>
    <cellStyle name="Output 2 2 3 11 4 3" xfId="57980"/>
    <cellStyle name="Output 2 2 3 11 4 4" xfId="57981"/>
    <cellStyle name="Output 2 2 3 11 4 5" xfId="57982"/>
    <cellStyle name="Output 2 2 3 11 5" xfId="57983"/>
    <cellStyle name="Output 2 2 3 11 6" xfId="57984"/>
    <cellStyle name="Output 2 2 3 11 7" xfId="57985"/>
    <cellStyle name="Output 2 2 3 11 8" xfId="57986"/>
    <cellStyle name="Output 2 2 3 12" xfId="57987"/>
    <cellStyle name="Output 2 2 3 12 2" xfId="57988"/>
    <cellStyle name="Output 2 2 3 12 2 2" xfId="57989"/>
    <cellStyle name="Output 2 2 3 12 2 2 2" xfId="57990"/>
    <cellStyle name="Output 2 2 3 12 2 2 3" xfId="57991"/>
    <cellStyle name="Output 2 2 3 12 2 2 4" xfId="57992"/>
    <cellStyle name="Output 2 2 3 12 2 2 5" xfId="57993"/>
    <cellStyle name="Output 2 2 3 12 2 3" xfId="57994"/>
    <cellStyle name="Output 2 2 3 12 2 3 2" xfId="57995"/>
    <cellStyle name="Output 2 2 3 12 2 3 3" xfId="57996"/>
    <cellStyle name="Output 2 2 3 12 2 3 4" xfId="57997"/>
    <cellStyle name="Output 2 2 3 12 2 3 5" xfId="57998"/>
    <cellStyle name="Output 2 2 3 12 2 4" xfId="57999"/>
    <cellStyle name="Output 2 2 3 12 2 5" xfId="58000"/>
    <cellStyle name="Output 2 2 3 12 2 6" xfId="58001"/>
    <cellStyle name="Output 2 2 3 12 2 7" xfId="58002"/>
    <cellStyle name="Output 2 2 3 12 3" xfId="58003"/>
    <cellStyle name="Output 2 2 3 12 3 2" xfId="58004"/>
    <cellStyle name="Output 2 2 3 12 3 3" xfId="58005"/>
    <cellStyle name="Output 2 2 3 12 3 4" xfId="58006"/>
    <cellStyle name="Output 2 2 3 12 3 5" xfId="58007"/>
    <cellStyle name="Output 2 2 3 12 4" xfId="58008"/>
    <cellStyle name="Output 2 2 3 12 4 2" xfId="58009"/>
    <cellStyle name="Output 2 2 3 12 4 3" xfId="58010"/>
    <cellStyle name="Output 2 2 3 12 4 4" xfId="58011"/>
    <cellStyle name="Output 2 2 3 12 4 5" xfId="58012"/>
    <cellStyle name="Output 2 2 3 12 5" xfId="58013"/>
    <cellStyle name="Output 2 2 3 12 6" xfId="58014"/>
    <cellStyle name="Output 2 2 3 12 7" xfId="58015"/>
    <cellStyle name="Output 2 2 3 12 8" xfId="58016"/>
    <cellStyle name="Output 2 2 3 13" xfId="58017"/>
    <cellStyle name="Output 2 2 3 13 2" xfId="58018"/>
    <cellStyle name="Output 2 2 3 13 2 2" xfId="58019"/>
    <cellStyle name="Output 2 2 3 13 2 2 2" xfId="58020"/>
    <cellStyle name="Output 2 2 3 13 2 2 3" xfId="58021"/>
    <cellStyle name="Output 2 2 3 13 2 2 4" xfId="58022"/>
    <cellStyle name="Output 2 2 3 13 2 2 5" xfId="58023"/>
    <cellStyle name="Output 2 2 3 13 2 3" xfId="58024"/>
    <cellStyle name="Output 2 2 3 13 2 3 2" xfId="58025"/>
    <cellStyle name="Output 2 2 3 13 2 3 3" xfId="58026"/>
    <cellStyle name="Output 2 2 3 13 2 3 4" xfId="58027"/>
    <cellStyle name="Output 2 2 3 13 2 3 5" xfId="58028"/>
    <cellStyle name="Output 2 2 3 13 2 4" xfId="58029"/>
    <cellStyle name="Output 2 2 3 13 2 5" xfId="58030"/>
    <cellStyle name="Output 2 2 3 13 2 6" xfId="58031"/>
    <cellStyle name="Output 2 2 3 13 2 7" xfId="58032"/>
    <cellStyle name="Output 2 2 3 13 3" xfId="58033"/>
    <cellStyle name="Output 2 2 3 13 3 2" xfId="58034"/>
    <cellStyle name="Output 2 2 3 13 3 3" xfId="58035"/>
    <cellStyle name="Output 2 2 3 13 3 4" xfId="58036"/>
    <cellStyle name="Output 2 2 3 13 3 5" xfId="58037"/>
    <cellStyle name="Output 2 2 3 13 4" xfId="58038"/>
    <cellStyle name="Output 2 2 3 13 4 2" xfId="58039"/>
    <cellStyle name="Output 2 2 3 13 4 3" xfId="58040"/>
    <cellStyle name="Output 2 2 3 13 4 4" xfId="58041"/>
    <cellStyle name="Output 2 2 3 13 4 5" xfId="58042"/>
    <cellStyle name="Output 2 2 3 13 5" xfId="58043"/>
    <cellStyle name="Output 2 2 3 13 6" xfId="58044"/>
    <cellStyle name="Output 2 2 3 13 7" xfId="58045"/>
    <cellStyle name="Output 2 2 3 13 8" xfId="58046"/>
    <cellStyle name="Output 2 2 3 14" xfId="58047"/>
    <cellStyle name="Output 2 2 3 14 2" xfId="58048"/>
    <cellStyle name="Output 2 2 3 14 2 2" xfId="58049"/>
    <cellStyle name="Output 2 2 3 14 2 2 2" xfId="58050"/>
    <cellStyle name="Output 2 2 3 14 2 2 3" xfId="58051"/>
    <cellStyle name="Output 2 2 3 14 2 2 4" xfId="58052"/>
    <cellStyle name="Output 2 2 3 14 2 2 5" xfId="58053"/>
    <cellStyle name="Output 2 2 3 14 2 3" xfId="58054"/>
    <cellStyle name="Output 2 2 3 14 2 3 2" xfId="58055"/>
    <cellStyle name="Output 2 2 3 14 2 3 3" xfId="58056"/>
    <cellStyle name="Output 2 2 3 14 2 3 4" xfId="58057"/>
    <cellStyle name="Output 2 2 3 14 2 3 5" xfId="58058"/>
    <cellStyle name="Output 2 2 3 14 2 4" xfId="58059"/>
    <cellStyle name="Output 2 2 3 14 2 5" xfId="58060"/>
    <cellStyle name="Output 2 2 3 14 2 6" xfId="58061"/>
    <cellStyle name="Output 2 2 3 14 2 7" xfId="58062"/>
    <cellStyle name="Output 2 2 3 14 3" xfId="58063"/>
    <cellStyle name="Output 2 2 3 14 3 2" xfId="58064"/>
    <cellStyle name="Output 2 2 3 14 3 3" xfId="58065"/>
    <cellStyle name="Output 2 2 3 14 3 4" xfId="58066"/>
    <cellStyle name="Output 2 2 3 14 3 5" xfId="58067"/>
    <cellStyle name="Output 2 2 3 14 4" xfId="58068"/>
    <cellStyle name="Output 2 2 3 14 4 2" xfId="58069"/>
    <cellStyle name="Output 2 2 3 14 4 3" xfId="58070"/>
    <cellStyle name="Output 2 2 3 14 4 4" xfId="58071"/>
    <cellStyle name="Output 2 2 3 14 4 5" xfId="58072"/>
    <cellStyle name="Output 2 2 3 14 5" xfId="58073"/>
    <cellStyle name="Output 2 2 3 14 6" xfId="58074"/>
    <cellStyle name="Output 2 2 3 14 7" xfId="58075"/>
    <cellStyle name="Output 2 2 3 14 8" xfId="58076"/>
    <cellStyle name="Output 2 2 3 15" xfId="58077"/>
    <cellStyle name="Output 2 2 3 15 2" xfId="58078"/>
    <cellStyle name="Output 2 2 3 15 2 2" xfId="58079"/>
    <cellStyle name="Output 2 2 3 15 2 3" xfId="58080"/>
    <cellStyle name="Output 2 2 3 15 2 4" xfId="58081"/>
    <cellStyle name="Output 2 2 3 15 2 5" xfId="58082"/>
    <cellStyle name="Output 2 2 3 15 3" xfId="58083"/>
    <cellStyle name="Output 2 2 3 15 3 2" xfId="58084"/>
    <cellStyle name="Output 2 2 3 15 3 3" xfId="58085"/>
    <cellStyle name="Output 2 2 3 15 3 4" xfId="58086"/>
    <cellStyle name="Output 2 2 3 15 3 5" xfId="58087"/>
    <cellStyle name="Output 2 2 3 15 4" xfId="58088"/>
    <cellStyle name="Output 2 2 3 15 5" xfId="58089"/>
    <cellStyle name="Output 2 2 3 15 6" xfId="58090"/>
    <cellStyle name="Output 2 2 3 15 7" xfId="58091"/>
    <cellStyle name="Output 2 2 3 16" xfId="58092"/>
    <cellStyle name="Output 2 2 3 16 2" xfId="58093"/>
    <cellStyle name="Output 2 2 3 16 3" xfId="58094"/>
    <cellStyle name="Output 2 2 3 16 4" xfId="58095"/>
    <cellStyle name="Output 2 2 3 16 5" xfId="58096"/>
    <cellStyle name="Output 2 2 3 17" xfId="58097"/>
    <cellStyle name="Output 2 2 3 17 2" xfId="58098"/>
    <cellStyle name="Output 2 2 3 17 3" xfId="58099"/>
    <cellStyle name="Output 2 2 3 17 4" xfId="58100"/>
    <cellStyle name="Output 2 2 3 17 5" xfId="58101"/>
    <cellStyle name="Output 2 2 3 18" xfId="58102"/>
    <cellStyle name="Output 2 2 3 19" xfId="58103"/>
    <cellStyle name="Output 2 2 3 2" xfId="58104"/>
    <cellStyle name="Output 2 2 3 2 2" xfId="58105"/>
    <cellStyle name="Output 2 2 3 2 2 2" xfId="58106"/>
    <cellStyle name="Output 2 2 3 2 2 2 2" xfId="58107"/>
    <cellStyle name="Output 2 2 3 2 2 2 3" xfId="58108"/>
    <cellStyle name="Output 2 2 3 2 2 2 4" xfId="58109"/>
    <cellStyle name="Output 2 2 3 2 2 2 5" xfId="58110"/>
    <cellStyle name="Output 2 2 3 2 2 3" xfId="58111"/>
    <cellStyle name="Output 2 2 3 2 2 3 2" xfId="58112"/>
    <cellStyle name="Output 2 2 3 2 2 3 3" xfId="58113"/>
    <cellStyle name="Output 2 2 3 2 2 3 4" xfId="58114"/>
    <cellStyle name="Output 2 2 3 2 2 3 5" xfId="58115"/>
    <cellStyle name="Output 2 2 3 2 2 4" xfId="58116"/>
    <cellStyle name="Output 2 2 3 2 2 5" xfId="58117"/>
    <cellStyle name="Output 2 2 3 2 2 6" xfId="58118"/>
    <cellStyle name="Output 2 2 3 2 2 7" xfId="58119"/>
    <cellStyle name="Output 2 2 3 2 3" xfId="58120"/>
    <cellStyle name="Output 2 2 3 2 3 2" xfId="58121"/>
    <cellStyle name="Output 2 2 3 2 3 3" xfId="58122"/>
    <cellStyle name="Output 2 2 3 2 3 4" xfId="58123"/>
    <cellStyle name="Output 2 2 3 2 3 5" xfId="58124"/>
    <cellStyle name="Output 2 2 3 2 4" xfId="58125"/>
    <cellStyle name="Output 2 2 3 2 4 2" xfId="58126"/>
    <cellStyle name="Output 2 2 3 2 4 3" xfId="58127"/>
    <cellStyle name="Output 2 2 3 2 4 4" xfId="58128"/>
    <cellStyle name="Output 2 2 3 2 4 5" xfId="58129"/>
    <cellStyle name="Output 2 2 3 2 5" xfId="58130"/>
    <cellStyle name="Output 2 2 3 2 6" xfId="58131"/>
    <cellStyle name="Output 2 2 3 2 7" xfId="58132"/>
    <cellStyle name="Output 2 2 3 2 8" xfId="58133"/>
    <cellStyle name="Output 2 2 3 20" xfId="58134"/>
    <cellStyle name="Output 2 2 3 21" xfId="58135"/>
    <cellStyle name="Output 2 2 3 3" xfId="58136"/>
    <cellStyle name="Output 2 2 3 3 2" xfId="58137"/>
    <cellStyle name="Output 2 2 3 3 2 2" xfId="58138"/>
    <cellStyle name="Output 2 2 3 3 2 2 2" xfId="58139"/>
    <cellStyle name="Output 2 2 3 3 2 2 3" xfId="58140"/>
    <cellStyle name="Output 2 2 3 3 2 2 4" xfId="58141"/>
    <cellStyle name="Output 2 2 3 3 2 2 5" xfId="58142"/>
    <cellStyle name="Output 2 2 3 3 2 3" xfId="58143"/>
    <cellStyle name="Output 2 2 3 3 2 3 2" xfId="58144"/>
    <cellStyle name="Output 2 2 3 3 2 3 3" xfId="58145"/>
    <cellStyle name="Output 2 2 3 3 2 3 4" xfId="58146"/>
    <cellStyle name="Output 2 2 3 3 2 3 5" xfId="58147"/>
    <cellStyle name="Output 2 2 3 3 2 4" xfId="58148"/>
    <cellStyle name="Output 2 2 3 3 2 5" xfId="58149"/>
    <cellStyle name="Output 2 2 3 3 2 6" xfId="58150"/>
    <cellStyle name="Output 2 2 3 3 2 7" xfId="58151"/>
    <cellStyle name="Output 2 2 3 3 3" xfId="58152"/>
    <cellStyle name="Output 2 2 3 3 3 2" xfId="58153"/>
    <cellStyle name="Output 2 2 3 3 3 3" xfId="58154"/>
    <cellStyle name="Output 2 2 3 3 3 4" xfId="58155"/>
    <cellStyle name="Output 2 2 3 3 3 5" xfId="58156"/>
    <cellStyle name="Output 2 2 3 3 4" xfId="58157"/>
    <cellStyle name="Output 2 2 3 3 4 2" xfId="58158"/>
    <cellStyle name="Output 2 2 3 3 4 3" xfId="58159"/>
    <cellStyle name="Output 2 2 3 3 4 4" xfId="58160"/>
    <cellStyle name="Output 2 2 3 3 4 5" xfId="58161"/>
    <cellStyle name="Output 2 2 3 3 5" xfId="58162"/>
    <cellStyle name="Output 2 2 3 3 6" xfId="58163"/>
    <cellStyle name="Output 2 2 3 3 7" xfId="58164"/>
    <cellStyle name="Output 2 2 3 3 8" xfId="58165"/>
    <cellStyle name="Output 2 2 3 4" xfId="58166"/>
    <cellStyle name="Output 2 2 3 4 2" xfId="58167"/>
    <cellStyle name="Output 2 2 3 4 2 2" xfId="58168"/>
    <cellStyle name="Output 2 2 3 4 2 2 2" xfId="58169"/>
    <cellStyle name="Output 2 2 3 4 2 2 3" xfId="58170"/>
    <cellStyle name="Output 2 2 3 4 2 2 4" xfId="58171"/>
    <cellStyle name="Output 2 2 3 4 2 2 5" xfId="58172"/>
    <cellStyle name="Output 2 2 3 4 2 3" xfId="58173"/>
    <cellStyle name="Output 2 2 3 4 2 3 2" xfId="58174"/>
    <cellStyle name="Output 2 2 3 4 2 3 3" xfId="58175"/>
    <cellStyle name="Output 2 2 3 4 2 3 4" xfId="58176"/>
    <cellStyle name="Output 2 2 3 4 2 3 5" xfId="58177"/>
    <cellStyle name="Output 2 2 3 4 2 4" xfId="58178"/>
    <cellStyle name="Output 2 2 3 4 2 5" xfId="58179"/>
    <cellStyle name="Output 2 2 3 4 2 6" xfId="58180"/>
    <cellStyle name="Output 2 2 3 4 2 7" xfId="58181"/>
    <cellStyle name="Output 2 2 3 4 3" xfId="58182"/>
    <cellStyle name="Output 2 2 3 4 3 2" xfId="58183"/>
    <cellStyle name="Output 2 2 3 4 3 3" xfId="58184"/>
    <cellStyle name="Output 2 2 3 4 3 4" xfId="58185"/>
    <cellStyle name="Output 2 2 3 4 3 5" xfId="58186"/>
    <cellStyle name="Output 2 2 3 4 4" xfId="58187"/>
    <cellStyle name="Output 2 2 3 4 4 2" xfId="58188"/>
    <cellStyle name="Output 2 2 3 4 4 3" xfId="58189"/>
    <cellStyle name="Output 2 2 3 4 4 4" xfId="58190"/>
    <cellStyle name="Output 2 2 3 4 4 5" xfId="58191"/>
    <cellStyle name="Output 2 2 3 4 5" xfId="58192"/>
    <cellStyle name="Output 2 2 3 4 6" xfId="58193"/>
    <cellStyle name="Output 2 2 3 4 7" xfId="58194"/>
    <cellStyle name="Output 2 2 3 4 8" xfId="58195"/>
    <cellStyle name="Output 2 2 3 5" xfId="58196"/>
    <cellStyle name="Output 2 2 3 5 2" xfId="58197"/>
    <cellStyle name="Output 2 2 3 5 2 2" xfId="58198"/>
    <cellStyle name="Output 2 2 3 5 2 2 2" xfId="58199"/>
    <cellStyle name="Output 2 2 3 5 2 2 3" xfId="58200"/>
    <cellStyle name="Output 2 2 3 5 2 2 4" xfId="58201"/>
    <cellStyle name="Output 2 2 3 5 2 2 5" xfId="58202"/>
    <cellStyle name="Output 2 2 3 5 2 3" xfId="58203"/>
    <cellStyle name="Output 2 2 3 5 2 3 2" xfId="58204"/>
    <cellStyle name="Output 2 2 3 5 2 3 3" xfId="58205"/>
    <cellStyle name="Output 2 2 3 5 2 3 4" xfId="58206"/>
    <cellStyle name="Output 2 2 3 5 2 3 5" xfId="58207"/>
    <cellStyle name="Output 2 2 3 5 2 4" xfId="58208"/>
    <cellStyle name="Output 2 2 3 5 2 5" xfId="58209"/>
    <cellStyle name="Output 2 2 3 5 2 6" xfId="58210"/>
    <cellStyle name="Output 2 2 3 5 2 7" xfId="58211"/>
    <cellStyle name="Output 2 2 3 5 3" xfId="58212"/>
    <cellStyle name="Output 2 2 3 5 3 2" xfId="58213"/>
    <cellStyle name="Output 2 2 3 5 3 3" xfId="58214"/>
    <cellStyle name="Output 2 2 3 5 3 4" xfId="58215"/>
    <cellStyle name="Output 2 2 3 5 3 5" xfId="58216"/>
    <cellStyle name="Output 2 2 3 5 4" xfId="58217"/>
    <cellStyle name="Output 2 2 3 5 4 2" xfId="58218"/>
    <cellStyle name="Output 2 2 3 5 4 3" xfId="58219"/>
    <cellStyle name="Output 2 2 3 5 4 4" xfId="58220"/>
    <cellStyle name="Output 2 2 3 5 4 5" xfId="58221"/>
    <cellStyle name="Output 2 2 3 5 5" xfId="58222"/>
    <cellStyle name="Output 2 2 3 5 6" xfId="58223"/>
    <cellStyle name="Output 2 2 3 5 7" xfId="58224"/>
    <cellStyle name="Output 2 2 3 5 8" xfId="58225"/>
    <cellStyle name="Output 2 2 3 6" xfId="58226"/>
    <cellStyle name="Output 2 2 3 6 2" xfId="58227"/>
    <cellStyle name="Output 2 2 3 6 2 2" xfId="58228"/>
    <cellStyle name="Output 2 2 3 6 2 2 2" xfId="58229"/>
    <cellStyle name="Output 2 2 3 6 2 2 3" xfId="58230"/>
    <cellStyle name="Output 2 2 3 6 2 2 4" xfId="58231"/>
    <cellStyle name="Output 2 2 3 6 2 2 5" xfId="58232"/>
    <cellStyle name="Output 2 2 3 6 2 3" xfId="58233"/>
    <cellStyle name="Output 2 2 3 6 2 3 2" xfId="58234"/>
    <cellStyle name="Output 2 2 3 6 2 3 3" xfId="58235"/>
    <cellStyle name="Output 2 2 3 6 2 3 4" xfId="58236"/>
    <cellStyle name="Output 2 2 3 6 2 3 5" xfId="58237"/>
    <cellStyle name="Output 2 2 3 6 2 4" xfId="58238"/>
    <cellStyle name="Output 2 2 3 6 2 5" xfId="58239"/>
    <cellStyle name="Output 2 2 3 6 2 6" xfId="58240"/>
    <cellStyle name="Output 2 2 3 6 2 7" xfId="58241"/>
    <cellStyle name="Output 2 2 3 6 3" xfId="58242"/>
    <cellStyle name="Output 2 2 3 6 3 2" xfId="58243"/>
    <cellStyle name="Output 2 2 3 6 3 3" xfId="58244"/>
    <cellStyle name="Output 2 2 3 6 3 4" xfId="58245"/>
    <cellStyle name="Output 2 2 3 6 3 5" xfId="58246"/>
    <cellStyle name="Output 2 2 3 6 4" xfId="58247"/>
    <cellStyle name="Output 2 2 3 6 4 2" xfId="58248"/>
    <cellStyle name="Output 2 2 3 6 4 3" xfId="58249"/>
    <cellStyle name="Output 2 2 3 6 4 4" xfId="58250"/>
    <cellStyle name="Output 2 2 3 6 4 5" xfId="58251"/>
    <cellStyle name="Output 2 2 3 6 5" xfId="58252"/>
    <cellStyle name="Output 2 2 3 6 6" xfId="58253"/>
    <cellStyle name="Output 2 2 3 6 7" xfId="58254"/>
    <cellStyle name="Output 2 2 3 6 8" xfId="58255"/>
    <cellStyle name="Output 2 2 3 7" xfId="58256"/>
    <cellStyle name="Output 2 2 3 7 2" xfId="58257"/>
    <cellStyle name="Output 2 2 3 7 2 2" xfId="58258"/>
    <cellStyle name="Output 2 2 3 7 2 2 2" xfId="58259"/>
    <cellStyle name="Output 2 2 3 7 2 2 3" xfId="58260"/>
    <cellStyle name="Output 2 2 3 7 2 2 4" xfId="58261"/>
    <cellStyle name="Output 2 2 3 7 2 2 5" xfId="58262"/>
    <cellStyle name="Output 2 2 3 7 2 3" xfId="58263"/>
    <cellStyle name="Output 2 2 3 7 2 3 2" xfId="58264"/>
    <cellStyle name="Output 2 2 3 7 2 3 3" xfId="58265"/>
    <cellStyle name="Output 2 2 3 7 2 3 4" xfId="58266"/>
    <cellStyle name="Output 2 2 3 7 2 3 5" xfId="58267"/>
    <cellStyle name="Output 2 2 3 7 2 4" xfId="58268"/>
    <cellStyle name="Output 2 2 3 7 2 5" xfId="58269"/>
    <cellStyle name="Output 2 2 3 7 2 6" xfId="58270"/>
    <cellStyle name="Output 2 2 3 7 2 7" xfId="58271"/>
    <cellStyle name="Output 2 2 3 7 3" xfId="58272"/>
    <cellStyle name="Output 2 2 3 7 3 2" xfId="58273"/>
    <cellStyle name="Output 2 2 3 7 3 3" xfId="58274"/>
    <cellStyle name="Output 2 2 3 7 3 4" xfId="58275"/>
    <cellStyle name="Output 2 2 3 7 3 5" xfId="58276"/>
    <cellStyle name="Output 2 2 3 7 4" xfId="58277"/>
    <cellStyle name="Output 2 2 3 7 4 2" xfId="58278"/>
    <cellStyle name="Output 2 2 3 7 4 3" xfId="58279"/>
    <cellStyle name="Output 2 2 3 7 4 4" xfId="58280"/>
    <cellStyle name="Output 2 2 3 7 4 5" xfId="58281"/>
    <cellStyle name="Output 2 2 3 7 5" xfId="58282"/>
    <cellStyle name="Output 2 2 3 7 6" xfId="58283"/>
    <cellStyle name="Output 2 2 3 7 7" xfId="58284"/>
    <cellStyle name="Output 2 2 3 7 8" xfId="58285"/>
    <cellStyle name="Output 2 2 3 8" xfId="58286"/>
    <cellStyle name="Output 2 2 3 8 2" xfId="58287"/>
    <cellStyle name="Output 2 2 3 8 2 2" xfId="58288"/>
    <cellStyle name="Output 2 2 3 8 2 2 2" xfId="58289"/>
    <cellStyle name="Output 2 2 3 8 2 2 3" xfId="58290"/>
    <cellStyle name="Output 2 2 3 8 2 2 4" xfId="58291"/>
    <cellStyle name="Output 2 2 3 8 2 2 5" xfId="58292"/>
    <cellStyle name="Output 2 2 3 8 2 3" xfId="58293"/>
    <cellStyle name="Output 2 2 3 8 2 3 2" xfId="58294"/>
    <cellStyle name="Output 2 2 3 8 2 3 3" xfId="58295"/>
    <cellStyle name="Output 2 2 3 8 2 3 4" xfId="58296"/>
    <cellStyle name="Output 2 2 3 8 2 3 5" xfId="58297"/>
    <cellStyle name="Output 2 2 3 8 2 4" xfId="58298"/>
    <cellStyle name="Output 2 2 3 8 2 5" xfId="58299"/>
    <cellStyle name="Output 2 2 3 8 2 6" xfId="58300"/>
    <cellStyle name="Output 2 2 3 8 2 7" xfId="58301"/>
    <cellStyle name="Output 2 2 3 8 3" xfId="58302"/>
    <cellStyle name="Output 2 2 3 8 3 2" xfId="58303"/>
    <cellStyle name="Output 2 2 3 8 3 3" xfId="58304"/>
    <cellStyle name="Output 2 2 3 8 3 4" xfId="58305"/>
    <cellStyle name="Output 2 2 3 8 3 5" xfId="58306"/>
    <cellStyle name="Output 2 2 3 8 4" xfId="58307"/>
    <cellStyle name="Output 2 2 3 8 4 2" xfId="58308"/>
    <cellStyle name="Output 2 2 3 8 4 3" xfId="58309"/>
    <cellStyle name="Output 2 2 3 8 4 4" xfId="58310"/>
    <cellStyle name="Output 2 2 3 8 4 5" xfId="58311"/>
    <cellStyle name="Output 2 2 3 8 5" xfId="58312"/>
    <cellStyle name="Output 2 2 3 8 6" xfId="58313"/>
    <cellStyle name="Output 2 2 3 8 7" xfId="58314"/>
    <cellStyle name="Output 2 2 3 8 8" xfId="58315"/>
    <cellStyle name="Output 2 2 3 9" xfId="58316"/>
    <cellStyle name="Output 2 2 3 9 2" xfId="58317"/>
    <cellStyle name="Output 2 2 3 9 2 2" xfId="58318"/>
    <cellStyle name="Output 2 2 3 9 2 2 2" xfId="58319"/>
    <cellStyle name="Output 2 2 3 9 2 2 3" xfId="58320"/>
    <cellStyle name="Output 2 2 3 9 2 2 4" xfId="58321"/>
    <cellStyle name="Output 2 2 3 9 2 2 5" xfId="58322"/>
    <cellStyle name="Output 2 2 3 9 2 3" xfId="58323"/>
    <cellStyle name="Output 2 2 3 9 2 3 2" xfId="58324"/>
    <cellStyle name="Output 2 2 3 9 2 3 3" xfId="58325"/>
    <cellStyle name="Output 2 2 3 9 2 3 4" xfId="58326"/>
    <cellStyle name="Output 2 2 3 9 2 3 5" xfId="58327"/>
    <cellStyle name="Output 2 2 3 9 2 4" xfId="58328"/>
    <cellStyle name="Output 2 2 3 9 2 5" xfId="58329"/>
    <cellStyle name="Output 2 2 3 9 2 6" xfId="58330"/>
    <cellStyle name="Output 2 2 3 9 2 7" xfId="58331"/>
    <cellStyle name="Output 2 2 3 9 3" xfId="58332"/>
    <cellStyle name="Output 2 2 3 9 3 2" xfId="58333"/>
    <cellStyle name="Output 2 2 3 9 3 3" xfId="58334"/>
    <cellStyle name="Output 2 2 3 9 3 4" xfId="58335"/>
    <cellStyle name="Output 2 2 3 9 3 5" xfId="58336"/>
    <cellStyle name="Output 2 2 3 9 4" xfId="58337"/>
    <cellStyle name="Output 2 2 3 9 4 2" xfId="58338"/>
    <cellStyle name="Output 2 2 3 9 4 3" xfId="58339"/>
    <cellStyle name="Output 2 2 3 9 4 4" xfId="58340"/>
    <cellStyle name="Output 2 2 3 9 4 5" xfId="58341"/>
    <cellStyle name="Output 2 2 3 9 5" xfId="58342"/>
    <cellStyle name="Output 2 2 3 9 6" xfId="58343"/>
    <cellStyle name="Output 2 2 3 9 7" xfId="58344"/>
    <cellStyle name="Output 2 2 3 9 8" xfId="58345"/>
    <cellStyle name="Output 2 2 4" xfId="58346"/>
    <cellStyle name="Output 2 2 4 2" xfId="58347"/>
    <cellStyle name="Output 2 2 4 2 2" xfId="58348"/>
    <cellStyle name="Output 2 2 4 3" xfId="58349"/>
    <cellStyle name="Output 2 2 4 4" xfId="58350"/>
    <cellStyle name="Output 2 2 4 5" xfId="58351"/>
    <cellStyle name="Output 2 2 5" xfId="58352"/>
    <cellStyle name="Output 2 2 5 2" xfId="58353"/>
    <cellStyle name="Output 2 2 5 2 2" xfId="58354"/>
    <cellStyle name="Output 2 2 5 3" xfId="58355"/>
    <cellStyle name="Output 2 2 5 4" xfId="58356"/>
    <cellStyle name="Output 2 2 5 5" xfId="58357"/>
    <cellStyle name="Output 2 2 6" xfId="58358"/>
    <cellStyle name="Output 2 2 6 2" xfId="58359"/>
    <cellStyle name="Output 2 2 7" xfId="58360"/>
    <cellStyle name="Output 2 2 8" xfId="58361"/>
    <cellStyle name="Output 2 2_T-straight with PEDs adjustor" xfId="58362"/>
    <cellStyle name="Output 2 3" xfId="58363"/>
    <cellStyle name="Output 2 3 2" xfId="58364"/>
    <cellStyle name="Output 2 3 2 10" xfId="58365"/>
    <cellStyle name="Output 2 3 2 10 2" xfId="58366"/>
    <cellStyle name="Output 2 3 2 10 2 2" xfId="58367"/>
    <cellStyle name="Output 2 3 2 10 2 2 2" xfId="58368"/>
    <cellStyle name="Output 2 3 2 10 2 2 3" xfId="58369"/>
    <cellStyle name="Output 2 3 2 10 2 2 4" xfId="58370"/>
    <cellStyle name="Output 2 3 2 10 2 2 5" xfId="58371"/>
    <cellStyle name="Output 2 3 2 10 2 3" xfId="58372"/>
    <cellStyle name="Output 2 3 2 10 2 3 2" xfId="58373"/>
    <cellStyle name="Output 2 3 2 10 2 3 3" xfId="58374"/>
    <cellStyle name="Output 2 3 2 10 2 3 4" xfId="58375"/>
    <cellStyle name="Output 2 3 2 10 2 3 5" xfId="58376"/>
    <cellStyle name="Output 2 3 2 10 2 4" xfId="58377"/>
    <cellStyle name="Output 2 3 2 10 2 5" xfId="58378"/>
    <cellStyle name="Output 2 3 2 10 2 6" xfId="58379"/>
    <cellStyle name="Output 2 3 2 10 2 7" xfId="58380"/>
    <cellStyle name="Output 2 3 2 10 3" xfId="58381"/>
    <cellStyle name="Output 2 3 2 10 3 2" xfId="58382"/>
    <cellStyle name="Output 2 3 2 10 3 3" xfId="58383"/>
    <cellStyle name="Output 2 3 2 10 3 4" xfId="58384"/>
    <cellStyle name="Output 2 3 2 10 3 5" xfId="58385"/>
    <cellStyle name="Output 2 3 2 10 4" xfId="58386"/>
    <cellStyle name="Output 2 3 2 10 4 2" xfId="58387"/>
    <cellStyle name="Output 2 3 2 10 4 3" xfId="58388"/>
    <cellStyle name="Output 2 3 2 10 4 4" xfId="58389"/>
    <cellStyle name="Output 2 3 2 10 4 5" xfId="58390"/>
    <cellStyle name="Output 2 3 2 10 5" xfId="58391"/>
    <cellStyle name="Output 2 3 2 10 6" xfId="58392"/>
    <cellStyle name="Output 2 3 2 10 7" xfId="58393"/>
    <cellStyle name="Output 2 3 2 10 8" xfId="58394"/>
    <cellStyle name="Output 2 3 2 11" xfId="58395"/>
    <cellStyle name="Output 2 3 2 11 2" xfId="58396"/>
    <cellStyle name="Output 2 3 2 11 2 2" xfId="58397"/>
    <cellStyle name="Output 2 3 2 11 2 2 2" xfId="58398"/>
    <cellStyle name="Output 2 3 2 11 2 2 3" xfId="58399"/>
    <cellStyle name="Output 2 3 2 11 2 2 4" xfId="58400"/>
    <cellStyle name="Output 2 3 2 11 2 2 5" xfId="58401"/>
    <cellStyle name="Output 2 3 2 11 2 3" xfId="58402"/>
    <cellStyle name="Output 2 3 2 11 2 3 2" xfId="58403"/>
    <cellStyle name="Output 2 3 2 11 2 3 3" xfId="58404"/>
    <cellStyle name="Output 2 3 2 11 2 3 4" xfId="58405"/>
    <cellStyle name="Output 2 3 2 11 2 3 5" xfId="58406"/>
    <cellStyle name="Output 2 3 2 11 2 4" xfId="58407"/>
    <cellStyle name="Output 2 3 2 11 2 5" xfId="58408"/>
    <cellStyle name="Output 2 3 2 11 2 6" xfId="58409"/>
    <cellStyle name="Output 2 3 2 11 2 7" xfId="58410"/>
    <cellStyle name="Output 2 3 2 11 3" xfId="58411"/>
    <cellStyle name="Output 2 3 2 11 3 2" xfId="58412"/>
    <cellStyle name="Output 2 3 2 11 3 3" xfId="58413"/>
    <cellStyle name="Output 2 3 2 11 3 4" xfId="58414"/>
    <cellStyle name="Output 2 3 2 11 3 5" xfId="58415"/>
    <cellStyle name="Output 2 3 2 11 4" xfId="58416"/>
    <cellStyle name="Output 2 3 2 11 4 2" xfId="58417"/>
    <cellStyle name="Output 2 3 2 11 4 3" xfId="58418"/>
    <cellStyle name="Output 2 3 2 11 4 4" xfId="58419"/>
    <cellStyle name="Output 2 3 2 11 4 5" xfId="58420"/>
    <cellStyle name="Output 2 3 2 11 5" xfId="58421"/>
    <cellStyle name="Output 2 3 2 11 6" xfId="58422"/>
    <cellStyle name="Output 2 3 2 11 7" xfId="58423"/>
    <cellStyle name="Output 2 3 2 11 8" xfId="58424"/>
    <cellStyle name="Output 2 3 2 12" xfId="58425"/>
    <cellStyle name="Output 2 3 2 12 2" xfId="58426"/>
    <cellStyle name="Output 2 3 2 12 2 2" xfId="58427"/>
    <cellStyle name="Output 2 3 2 12 2 2 2" xfId="58428"/>
    <cellStyle name="Output 2 3 2 12 2 2 3" xfId="58429"/>
    <cellStyle name="Output 2 3 2 12 2 2 4" xfId="58430"/>
    <cellStyle name="Output 2 3 2 12 2 2 5" xfId="58431"/>
    <cellStyle name="Output 2 3 2 12 2 3" xfId="58432"/>
    <cellStyle name="Output 2 3 2 12 2 3 2" xfId="58433"/>
    <cellStyle name="Output 2 3 2 12 2 3 3" xfId="58434"/>
    <cellStyle name="Output 2 3 2 12 2 3 4" xfId="58435"/>
    <cellStyle name="Output 2 3 2 12 2 3 5" xfId="58436"/>
    <cellStyle name="Output 2 3 2 12 2 4" xfId="58437"/>
    <cellStyle name="Output 2 3 2 12 2 5" xfId="58438"/>
    <cellStyle name="Output 2 3 2 12 2 6" xfId="58439"/>
    <cellStyle name="Output 2 3 2 12 2 7" xfId="58440"/>
    <cellStyle name="Output 2 3 2 12 3" xfId="58441"/>
    <cellStyle name="Output 2 3 2 12 3 2" xfId="58442"/>
    <cellStyle name="Output 2 3 2 12 3 3" xfId="58443"/>
    <cellStyle name="Output 2 3 2 12 3 4" xfId="58444"/>
    <cellStyle name="Output 2 3 2 12 3 5" xfId="58445"/>
    <cellStyle name="Output 2 3 2 12 4" xfId="58446"/>
    <cellStyle name="Output 2 3 2 12 4 2" xfId="58447"/>
    <cellStyle name="Output 2 3 2 12 4 3" xfId="58448"/>
    <cellStyle name="Output 2 3 2 12 4 4" xfId="58449"/>
    <cellStyle name="Output 2 3 2 12 4 5" xfId="58450"/>
    <cellStyle name="Output 2 3 2 12 5" xfId="58451"/>
    <cellStyle name="Output 2 3 2 12 6" xfId="58452"/>
    <cellStyle name="Output 2 3 2 12 7" xfId="58453"/>
    <cellStyle name="Output 2 3 2 12 8" xfId="58454"/>
    <cellStyle name="Output 2 3 2 13" xfId="58455"/>
    <cellStyle name="Output 2 3 2 13 2" xfId="58456"/>
    <cellStyle name="Output 2 3 2 13 2 2" xfId="58457"/>
    <cellStyle name="Output 2 3 2 13 2 2 2" xfId="58458"/>
    <cellStyle name="Output 2 3 2 13 2 2 3" xfId="58459"/>
    <cellStyle name="Output 2 3 2 13 2 2 4" xfId="58460"/>
    <cellStyle name="Output 2 3 2 13 2 2 5" xfId="58461"/>
    <cellStyle name="Output 2 3 2 13 2 3" xfId="58462"/>
    <cellStyle name="Output 2 3 2 13 2 3 2" xfId="58463"/>
    <cellStyle name="Output 2 3 2 13 2 3 3" xfId="58464"/>
    <cellStyle name="Output 2 3 2 13 2 3 4" xfId="58465"/>
    <cellStyle name="Output 2 3 2 13 2 3 5" xfId="58466"/>
    <cellStyle name="Output 2 3 2 13 2 4" xfId="58467"/>
    <cellStyle name="Output 2 3 2 13 2 5" xfId="58468"/>
    <cellStyle name="Output 2 3 2 13 2 6" xfId="58469"/>
    <cellStyle name="Output 2 3 2 13 2 7" xfId="58470"/>
    <cellStyle name="Output 2 3 2 13 3" xfId="58471"/>
    <cellStyle name="Output 2 3 2 13 3 2" xfId="58472"/>
    <cellStyle name="Output 2 3 2 13 3 3" xfId="58473"/>
    <cellStyle name="Output 2 3 2 13 3 4" xfId="58474"/>
    <cellStyle name="Output 2 3 2 13 3 5" xfId="58475"/>
    <cellStyle name="Output 2 3 2 13 4" xfId="58476"/>
    <cellStyle name="Output 2 3 2 13 4 2" xfId="58477"/>
    <cellStyle name="Output 2 3 2 13 4 3" xfId="58478"/>
    <cellStyle name="Output 2 3 2 13 4 4" xfId="58479"/>
    <cellStyle name="Output 2 3 2 13 4 5" xfId="58480"/>
    <cellStyle name="Output 2 3 2 13 5" xfId="58481"/>
    <cellStyle name="Output 2 3 2 13 6" xfId="58482"/>
    <cellStyle name="Output 2 3 2 13 7" xfId="58483"/>
    <cellStyle name="Output 2 3 2 13 8" xfId="58484"/>
    <cellStyle name="Output 2 3 2 14" xfId="58485"/>
    <cellStyle name="Output 2 3 2 14 2" xfId="58486"/>
    <cellStyle name="Output 2 3 2 14 2 2" xfId="58487"/>
    <cellStyle name="Output 2 3 2 14 2 2 2" xfId="58488"/>
    <cellStyle name="Output 2 3 2 14 2 2 3" xfId="58489"/>
    <cellStyle name="Output 2 3 2 14 2 2 4" xfId="58490"/>
    <cellStyle name="Output 2 3 2 14 2 2 5" xfId="58491"/>
    <cellStyle name="Output 2 3 2 14 2 3" xfId="58492"/>
    <cellStyle name="Output 2 3 2 14 2 3 2" xfId="58493"/>
    <cellStyle name="Output 2 3 2 14 2 3 3" xfId="58494"/>
    <cellStyle name="Output 2 3 2 14 2 3 4" xfId="58495"/>
    <cellStyle name="Output 2 3 2 14 2 3 5" xfId="58496"/>
    <cellStyle name="Output 2 3 2 14 2 4" xfId="58497"/>
    <cellStyle name="Output 2 3 2 14 2 5" xfId="58498"/>
    <cellStyle name="Output 2 3 2 14 2 6" xfId="58499"/>
    <cellStyle name="Output 2 3 2 14 2 7" xfId="58500"/>
    <cellStyle name="Output 2 3 2 14 3" xfId="58501"/>
    <cellStyle name="Output 2 3 2 14 3 2" xfId="58502"/>
    <cellStyle name="Output 2 3 2 14 3 3" xfId="58503"/>
    <cellStyle name="Output 2 3 2 14 3 4" xfId="58504"/>
    <cellStyle name="Output 2 3 2 14 3 5" xfId="58505"/>
    <cellStyle name="Output 2 3 2 14 4" xfId="58506"/>
    <cellStyle name="Output 2 3 2 14 4 2" xfId="58507"/>
    <cellStyle name="Output 2 3 2 14 4 3" xfId="58508"/>
    <cellStyle name="Output 2 3 2 14 4 4" xfId="58509"/>
    <cellStyle name="Output 2 3 2 14 4 5" xfId="58510"/>
    <cellStyle name="Output 2 3 2 14 5" xfId="58511"/>
    <cellStyle name="Output 2 3 2 14 6" xfId="58512"/>
    <cellStyle name="Output 2 3 2 14 7" xfId="58513"/>
    <cellStyle name="Output 2 3 2 14 8" xfId="58514"/>
    <cellStyle name="Output 2 3 2 15" xfId="58515"/>
    <cellStyle name="Output 2 3 2 15 2" xfId="58516"/>
    <cellStyle name="Output 2 3 2 15 2 2" xfId="58517"/>
    <cellStyle name="Output 2 3 2 15 2 3" xfId="58518"/>
    <cellStyle name="Output 2 3 2 15 2 4" xfId="58519"/>
    <cellStyle name="Output 2 3 2 15 2 5" xfId="58520"/>
    <cellStyle name="Output 2 3 2 15 3" xfId="58521"/>
    <cellStyle name="Output 2 3 2 15 3 2" xfId="58522"/>
    <cellStyle name="Output 2 3 2 15 3 3" xfId="58523"/>
    <cellStyle name="Output 2 3 2 15 3 4" xfId="58524"/>
    <cellStyle name="Output 2 3 2 15 3 5" xfId="58525"/>
    <cellStyle name="Output 2 3 2 15 4" xfId="58526"/>
    <cellStyle name="Output 2 3 2 15 5" xfId="58527"/>
    <cellStyle name="Output 2 3 2 15 6" xfId="58528"/>
    <cellStyle name="Output 2 3 2 15 7" xfId="58529"/>
    <cellStyle name="Output 2 3 2 16" xfId="58530"/>
    <cellStyle name="Output 2 3 2 16 2" xfId="58531"/>
    <cellStyle name="Output 2 3 2 16 3" xfId="58532"/>
    <cellStyle name="Output 2 3 2 16 4" xfId="58533"/>
    <cellStyle name="Output 2 3 2 16 5" xfId="58534"/>
    <cellStyle name="Output 2 3 2 17" xfId="58535"/>
    <cellStyle name="Output 2 3 2 17 2" xfId="58536"/>
    <cellStyle name="Output 2 3 2 17 3" xfId="58537"/>
    <cellStyle name="Output 2 3 2 17 4" xfId="58538"/>
    <cellStyle name="Output 2 3 2 17 5" xfId="58539"/>
    <cellStyle name="Output 2 3 2 18" xfId="58540"/>
    <cellStyle name="Output 2 3 2 19" xfId="58541"/>
    <cellStyle name="Output 2 3 2 2" xfId="58542"/>
    <cellStyle name="Output 2 3 2 2 2" xfId="58543"/>
    <cellStyle name="Output 2 3 2 2 2 2" xfId="58544"/>
    <cellStyle name="Output 2 3 2 2 2 2 2" xfId="58545"/>
    <cellStyle name="Output 2 3 2 2 2 2 3" xfId="58546"/>
    <cellStyle name="Output 2 3 2 2 2 2 4" xfId="58547"/>
    <cellStyle name="Output 2 3 2 2 2 2 5" xfId="58548"/>
    <cellStyle name="Output 2 3 2 2 2 3" xfId="58549"/>
    <cellStyle name="Output 2 3 2 2 2 3 2" xfId="58550"/>
    <cellStyle name="Output 2 3 2 2 2 3 3" xfId="58551"/>
    <cellStyle name="Output 2 3 2 2 2 3 4" xfId="58552"/>
    <cellStyle name="Output 2 3 2 2 2 3 5" xfId="58553"/>
    <cellStyle name="Output 2 3 2 2 2 4" xfId="58554"/>
    <cellStyle name="Output 2 3 2 2 2 5" xfId="58555"/>
    <cellStyle name="Output 2 3 2 2 2 6" xfId="58556"/>
    <cellStyle name="Output 2 3 2 2 2 7" xfId="58557"/>
    <cellStyle name="Output 2 3 2 2 3" xfId="58558"/>
    <cellStyle name="Output 2 3 2 2 3 2" xfId="58559"/>
    <cellStyle name="Output 2 3 2 2 3 3" xfId="58560"/>
    <cellStyle name="Output 2 3 2 2 3 4" xfId="58561"/>
    <cellStyle name="Output 2 3 2 2 3 5" xfId="58562"/>
    <cellStyle name="Output 2 3 2 2 4" xfId="58563"/>
    <cellStyle name="Output 2 3 2 2 4 2" xfId="58564"/>
    <cellStyle name="Output 2 3 2 2 4 3" xfId="58565"/>
    <cellStyle name="Output 2 3 2 2 4 4" xfId="58566"/>
    <cellStyle name="Output 2 3 2 2 4 5" xfId="58567"/>
    <cellStyle name="Output 2 3 2 2 5" xfId="58568"/>
    <cellStyle name="Output 2 3 2 2 6" xfId="58569"/>
    <cellStyle name="Output 2 3 2 2 7" xfId="58570"/>
    <cellStyle name="Output 2 3 2 2 8" xfId="58571"/>
    <cellStyle name="Output 2 3 2 20" xfId="58572"/>
    <cellStyle name="Output 2 3 2 21" xfId="58573"/>
    <cellStyle name="Output 2 3 2 3" xfId="58574"/>
    <cellStyle name="Output 2 3 2 3 2" xfId="58575"/>
    <cellStyle name="Output 2 3 2 3 2 2" xfId="58576"/>
    <cellStyle name="Output 2 3 2 3 2 2 2" xfId="58577"/>
    <cellStyle name="Output 2 3 2 3 2 2 3" xfId="58578"/>
    <cellStyle name="Output 2 3 2 3 2 2 4" xfId="58579"/>
    <cellStyle name="Output 2 3 2 3 2 2 5" xfId="58580"/>
    <cellStyle name="Output 2 3 2 3 2 3" xfId="58581"/>
    <cellStyle name="Output 2 3 2 3 2 3 2" xfId="58582"/>
    <cellStyle name="Output 2 3 2 3 2 3 3" xfId="58583"/>
    <cellStyle name="Output 2 3 2 3 2 3 4" xfId="58584"/>
    <cellStyle name="Output 2 3 2 3 2 3 5" xfId="58585"/>
    <cellStyle name="Output 2 3 2 3 2 4" xfId="58586"/>
    <cellStyle name="Output 2 3 2 3 2 5" xfId="58587"/>
    <cellStyle name="Output 2 3 2 3 2 6" xfId="58588"/>
    <cellStyle name="Output 2 3 2 3 2 7" xfId="58589"/>
    <cellStyle name="Output 2 3 2 3 3" xfId="58590"/>
    <cellStyle name="Output 2 3 2 3 3 2" xfId="58591"/>
    <cellStyle name="Output 2 3 2 3 3 3" xfId="58592"/>
    <cellStyle name="Output 2 3 2 3 3 4" xfId="58593"/>
    <cellStyle name="Output 2 3 2 3 3 5" xfId="58594"/>
    <cellStyle name="Output 2 3 2 3 4" xfId="58595"/>
    <cellStyle name="Output 2 3 2 3 4 2" xfId="58596"/>
    <cellStyle name="Output 2 3 2 3 4 3" xfId="58597"/>
    <cellStyle name="Output 2 3 2 3 4 4" xfId="58598"/>
    <cellStyle name="Output 2 3 2 3 4 5" xfId="58599"/>
    <cellStyle name="Output 2 3 2 3 5" xfId="58600"/>
    <cellStyle name="Output 2 3 2 3 6" xfId="58601"/>
    <cellStyle name="Output 2 3 2 3 7" xfId="58602"/>
    <cellStyle name="Output 2 3 2 3 8" xfId="58603"/>
    <cellStyle name="Output 2 3 2 4" xfId="58604"/>
    <cellStyle name="Output 2 3 2 4 2" xfId="58605"/>
    <cellStyle name="Output 2 3 2 4 2 2" xfId="58606"/>
    <cellStyle name="Output 2 3 2 4 2 2 2" xfId="58607"/>
    <cellStyle name="Output 2 3 2 4 2 2 3" xfId="58608"/>
    <cellStyle name="Output 2 3 2 4 2 2 4" xfId="58609"/>
    <cellStyle name="Output 2 3 2 4 2 2 5" xfId="58610"/>
    <cellStyle name="Output 2 3 2 4 2 3" xfId="58611"/>
    <cellStyle name="Output 2 3 2 4 2 3 2" xfId="58612"/>
    <cellStyle name="Output 2 3 2 4 2 3 3" xfId="58613"/>
    <cellStyle name="Output 2 3 2 4 2 3 4" xfId="58614"/>
    <cellStyle name="Output 2 3 2 4 2 3 5" xfId="58615"/>
    <cellStyle name="Output 2 3 2 4 2 4" xfId="58616"/>
    <cellStyle name="Output 2 3 2 4 2 5" xfId="58617"/>
    <cellStyle name="Output 2 3 2 4 2 6" xfId="58618"/>
    <cellStyle name="Output 2 3 2 4 2 7" xfId="58619"/>
    <cellStyle name="Output 2 3 2 4 3" xfId="58620"/>
    <cellStyle name="Output 2 3 2 4 3 2" xfId="58621"/>
    <cellStyle name="Output 2 3 2 4 3 3" xfId="58622"/>
    <cellStyle name="Output 2 3 2 4 3 4" xfId="58623"/>
    <cellStyle name="Output 2 3 2 4 3 5" xfId="58624"/>
    <cellStyle name="Output 2 3 2 4 4" xfId="58625"/>
    <cellStyle name="Output 2 3 2 4 4 2" xfId="58626"/>
    <cellStyle name="Output 2 3 2 4 4 3" xfId="58627"/>
    <cellStyle name="Output 2 3 2 4 4 4" xfId="58628"/>
    <cellStyle name="Output 2 3 2 4 4 5" xfId="58629"/>
    <cellStyle name="Output 2 3 2 4 5" xfId="58630"/>
    <cellStyle name="Output 2 3 2 4 6" xfId="58631"/>
    <cellStyle name="Output 2 3 2 4 7" xfId="58632"/>
    <cellStyle name="Output 2 3 2 4 8" xfId="58633"/>
    <cellStyle name="Output 2 3 2 5" xfId="58634"/>
    <cellStyle name="Output 2 3 2 5 2" xfId="58635"/>
    <cellStyle name="Output 2 3 2 5 2 2" xfId="58636"/>
    <cellStyle name="Output 2 3 2 5 2 2 2" xfId="58637"/>
    <cellStyle name="Output 2 3 2 5 2 2 3" xfId="58638"/>
    <cellStyle name="Output 2 3 2 5 2 2 4" xfId="58639"/>
    <cellStyle name="Output 2 3 2 5 2 2 5" xfId="58640"/>
    <cellStyle name="Output 2 3 2 5 2 3" xfId="58641"/>
    <cellStyle name="Output 2 3 2 5 2 3 2" xfId="58642"/>
    <cellStyle name="Output 2 3 2 5 2 3 3" xfId="58643"/>
    <cellStyle name="Output 2 3 2 5 2 3 4" xfId="58644"/>
    <cellStyle name="Output 2 3 2 5 2 3 5" xfId="58645"/>
    <cellStyle name="Output 2 3 2 5 2 4" xfId="58646"/>
    <cellStyle name="Output 2 3 2 5 2 5" xfId="58647"/>
    <cellStyle name="Output 2 3 2 5 2 6" xfId="58648"/>
    <cellStyle name="Output 2 3 2 5 2 7" xfId="58649"/>
    <cellStyle name="Output 2 3 2 5 3" xfId="58650"/>
    <cellStyle name="Output 2 3 2 5 3 2" xfId="58651"/>
    <cellStyle name="Output 2 3 2 5 3 3" xfId="58652"/>
    <cellStyle name="Output 2 3 2 5 3 4" xfId="58653"/>
    <cellStyle name="Output 2 3 2 5 3 5" xfId="58654"/>
    <cellStyle name="Output 2 3 2 5 4" xfId="58655"/>
    <cellStyle name="Output 2 3 2 5 4 2" xfId="58656"/>
    <cellStyle name="Output 2 3 2 5 4 3" xfId="58657"/>
    <cellStyle name="Output 2 3 2 5 4 4" xfId="58658"/>
    <cellStyle name="Output 2 3 2 5 4 5" xfId="58659"/>
    <cellStyle name="Output 2 3 2 5 5" xfId="58660"/>
    <cellStyle name="Output 2 3 2 5 6" xfId="58661"/>
    <cellStyle name="Output 2 3 2 5 7" xfId="58662"/>
    <cellStyle name="Output 2 3 2 5 8" xfId="58663"/>
    <cellStyle name="Output 2 3 2 6" xfId="58664"/>
    <cellStyle name="Output 2 3 2 6 2" xfId="58665"/>
    <cellStyle name="Output 2 3 2 6 2 2" xfId="58666"/>
    <cellStyle name="Output 2 3 2 6 2 2 2" xfId="58667"/>
    <cellStyle name="Output 2 3 2 6 2 2 3" xfId="58668"/>
    <cellStyle name="Output 2 3 2 6 2 2 4" xfId="58669"/>
    <cellStyle name="Output 2 3 2 6 2 2 5" xfId="58670"/>
    <cellStyle name="Output 2 3 2 6 2 3" xfId="58671"/>
    <cellStyle name="Output 2 3 2 6 2 3 2" xfId="58672"/>
    <cellStyle name="Output 2 3 2 6 2 3 3" xfId="58673"/>
    <cellStyle name="Output 2 3 2 6 2 3 4" xfId="58674"/>
    <cellStyle name="Output 2 3 2 6 2 3 5" xfId="58675"/>
    <cellStyle name="Output 2 3 2 6 2 4" xfId="58676"/>
    <cellStyle name="Output 2 3 2 6 2 5" xfId="58677"/>
    <cellStyle name="Output 2 3 2 6 2 6" xfId="58678"/>
    <cellStyle name="Output 2 3 2 6 2 7" xfId="58679"/>
    <cellStyle name="Output 2 3 2 6 3" xfId="58680"/>
    <cellStyle name="Output 2 3 2 6 3 2" xfId="58681"/>
    <cellStyle name="Output 2 3 2 6 3 3" xfId="58682"/>
    <cellStyle name="Output 2 3 2 6 3 4" xfId="58683"/>
    <cellStyle name="Output 2 3 2 6 3 5" xfId="58684"/>
    <cellStyle name="Output 2 3 2 6 4" xfId="58685"/>
    <cellStyle name="Output 2 3 2 6 4 2" xfId="58686"/>
    <cellStyle name="Output 2 3 2 6 4 3" xfId="58687"/>
    <cellStyle name="Output 2 3 2 6 4 4" xfId="58688"/>
    <cellStyle name="Output 2 3 2 6 4 5" xfId="58689"/>
    <cellStyle name="Output 2 3 2 6 5" xfId="58690"/>
    <cellStyle name="Output 2 3 2 6 6" xfId="58691"/>
    <cellStyle name="Output 2 3 2 6 7" xfId="58692"/>
    <cellStyle name="Output 2 3 2 6 8" xfId="58693"/>
    <cellStyle name="Output 2 3 2 7" xfId="58694"/>
    <cellStyle name="Output 2 3 2 7 2" xfId="58695"/>
    <cellStyle name="Output 2 3 2 7 2 2" xfId="58696"/>
    <cellStyle name="Output 2 3 2 7 2 2 2" xfId="58697"/>
    <cellStyle name="Output 2 3 2 7 2 2 3" xfId="58698"/>
    <cellStyle name="Output 2 3 2 7 2 2 4" xfId="58699"/>
    <cellStyle name="Output 2 3 2 7 2 2 5" xfId="58700"/>
    <cellStyle name="Output 2 3 2 7 2 3" xfId="58701"/>
    <cellStyle name="Output 2 3 2 7 2 3 2" xfId="58702"/>
    <cellStyle name="Output 2 3 2 7 2 3 3" xfId="58703"/>
    <cellStyle name="Output 2 3 2 7 2 3 4" xfId="58704"/>
    <cellStyle name="Output 2 3 2 7 2 3 5" xfId="58705"/>
    <cellStyle name="Output 2 3 2 7 2 4" xfId="58706"/>
    <cellStyle name="Output 2 3 2 7 2 5" xfId="58707"/>
    <cellStyle name="Output 2 3 2 7 2 6" xfId="58708"/>
    <cellStyle name="Output 2 3 2 7 2 7" xfId="58709"/>
    <cellStyle name="Output 2 3 2 7 3" xfId="58710"/>
    <cellStyle name="Output 2 3 2 7 3 2" xfId="58711"/>
    <cellStyle name="Output 2 3 2 7 3 3" xfId="58712"/>
    <cellStyle name="Output 2 3 2 7 3 4" xfId="58713"/>
    <cellStyle name="Output 2 3 2 7 3 5" xfId="58714"/>
    <cellStyle name="Output 2 3 2 7 4" xfId="58715"/>
    <cellStyle name="Output 2 3 2 7 4 2" xfId="58716"/>
    <cellStyle name="Output 2 3 2 7 4 3" xfId="58717"/>
    <cellStyle name="Output 2 3 2 7 4 4" xfId="58718"/>
    <cellStyle name="Output 2 3 2 7 4 5" xfId="58719"/>
    <cellStyle name="Output 2 3 2 7 5" xfId="58720"/>
    <cellStyle name="Output 2 3 2 7 6" xfId="58721"/>
    <cellStyle name="Output 2 3 2 7 7" xfId="58722"/>
    <cellStyle name="Output 2 3 2 7 8" xfId="58723"/>
    <cellStyle name="Output 2 3 2 8" xfId="58724"/>
    <cellStyle name="Output 2 3 2 8 2" xfId="58725"/>
    <cellStyle name="Output 2 3 2 8 2 2" xfId="58726"/>
    <cellStyle name="Output 2 3 2 8 2 2 2" xfId="58727"/>
    <cellStyle name="Output 2 3 2 8 2 2 3" xfId="58728"/>
    <cellStyle name="Output 2 3 2 8 2 2 4" xfId="58729"/>
    <cellStyle name="Output 2 3 2 8 2 2 5" xfId="58730"/>
    <cellStyle name="Output 2 3 2 8 2 3" xfId="58731"/>
    <cellStyle name="Output 2 3 2 8 2 3 2" xfId="58732"/>
    <cellStyle name="Output 2 3 2 8 2 3 3" xfId="58733"/>
    <cellStyle name="Output 2 3 2 8 2 3 4" xfId="58734"/>
    <cellStyle name="Output 2 3 2 8 2 3 5" xfId="58735"/>
    <cellStyle name="Output 2 3 2 8 2 4" xfId="58736"/>
    <cellStyle name="Output 2 3 2 8 2 5" xfId="58737"/>
    <cellStyle name="Output 2 3 2 8 2 6" xfId="58738"/>
    <cellStyle name="Output 2 3 2 8 2 7" xfId="58739"/>
    <cellStyle name="Output 2 3 2 8 3" xfId="58740"/>
    <cellStyle name="Output 2 3 2 8 3 2" xfId="58741"/>
    <cellStyle name="Output 2 3 2 8 3 3" xfId="58742"/>
    <cellStyle name="Output 2 3 2 8 3 4" xfId="58743"/>
    <cellStyle name="Output 2 3 2 8 3 5" xfId="58744"/>
    <cellStyle name="Output 2 3 2 8 4" xfId="58745"/>
    <cellStyle name="Output 2 3 2 8 4 2" xfId="58746"/>
    <cellStyle name="Output 2 3 2 8 4 3" xfId="58747"/>
    <cellStyle name="Output 2 3 2 8 4 4" xfId="58748"/>
    <cellStyle name="Output 2 3 2 8 4 5" xfId="58749"/>
    <cellStyle name="Output 2 3 2 8 5" xfId="58750"/>
    <cellStyle name="Output 2 3 2 8 6" xfId="58751"/>
    <cellStyle name="Output 2 3 2 8 7" xfId="58752"/>
    <cellStyle name="Output 2 3 2 8 8" xfId="58753"/>
    <cellStyle name="Output 2 3 2 9" xfId="58754"/>
    <cellStyle name="Output 2 3 2 9 2" xfId="58755"/>
    <cellStyle name="Output 2 3 2 9 2 2" xfId="58756"/>
    <cellStyle name="Output 2 3 2 9 2 2 2" xfId="58757"/>
    <cellStyle name="Output 2 3 2 9 2 2 3" xfId="58758"/>
    <cellStyle name="Output 2 3 2 9 2 2 4" xfId="58759"/>
    <cellStyle name="Output 2 3 2 9 2 2 5" xfId="58760"/>
    <cellStyle name="Output 2 3 2 9 2 3" xfId="58761"/>
    <cellStyle name="Output 2 3 2 9 2 3 2" xfId="58762"/>
    <cellStyle name="Output 2 3 2 9 2 3 3" xfId="58763"/>
    <cellStyle name="Output 2 3 2 9 2 3 4" xfId="58764"/>
    <cellStyle name="Output 2 3 2 9 2 3 5" xfId="58765"/>
    <cellStyle name="Output 2 3 2 9 2 4" xfId="58766"/>
    <cellStyle name="Output 2 3 2 9 2 5" xfId="58767"/>
    <cellStyle name="Output 2 3 2 9 2 6" xfId="58768"/>
    <cellStyle name="Output 2 3 2 9 2 7" xfId="58769"/>
    <cellStyle name="Output 2 3 2 9 3" xfId="58770"/>
    <cellStyle name="Output 2 3 2 9 3 2" xfId="58771"/>
    <cellStyle name="Output 2 3 2 9 3 3" xfId="58772"/>
    <cellStyle name="Output 2 3 2 9 3 4" xfId="58773"/>
    <cellStyle name="Output 2 3 2 9 3 5" xfId="58774"/>
    <cellStyle name="Output 2 3 2 9 4" xfId="58775"/>
    <cellStyle name="Output 2 3 2 9 4 2" xfId="58776"/>
    <cellStyle name="Output 2 3 2 9 4 3" xfId="58777"/>
    <cellStyle name="Output 2 3 2 9 4 4" xfId="58778"/>
    <cellStyle name="Output 2 3 2 9 4 5" xfId="58779"/>
    <cellStyle name="Output 2 3 2 9 5" xfId="58780"/>
    <cellStyle name="Output 2 3 2 9 6" xfId="58781"/>
    <cellStyle name="Output 2 3 2 9 7" xfId="58782"/>
    <cellStyle name="Output 2 3 2 9 8" xfId="58783"/>
    <cellStyle name="Output 2 3 3" xfId="58784"/>
    <cellStyle name="Output 2 3 3 2" xfId="58785"/>
    <cellStyle name="Output 2 3 3 2 2" xfId="58786"/>
    <cellStyle name="Output 2 3 3 3" xfId="58787"/>
    <cellStyle name="Output 2 3 3 4" xfId="58788"/>
    <cellStyle name="Output 2 3 3 5" xfId="58789"/>
    <cellStyle name="Output 2 3 4" xfId="58790"/>
    <cellStyle name="Output 2 3 4 2" xfId="58791"/>
    <cellStyle name="Output 2 3 4 2 2" xfId="58792"/>
    <cellStyle name="Output 2 3 4 3" xfId="58793"/>
    <cellStyle name="Output 2 3 4 4" xfId="58794"/>
    <cellStyle name="Output 2 3 4 5" xfId="58795"/>
    <cellStyle name="Output 2 3 5" xfId="58796"/>
    <cellStyle name="Output 2 3 5 2" xfId="58797"/>
    <cellStyle name="Output 2 3 6" xfId="58798"/>
    <cellStyle name="Output 2 3 7" xfId="58799"/>
    <cellStyle name="Output 2 3_T-straight with PEDs adjustor" xfId="58800"/>
    <cellStyle name="Output 2 4" xfId="58801"/>
    <cellStyle name="Output 2 4 2" xfId="58802"/>
    <cellStyle name="Output 2 4 3" xfId="58803"/>
    <cellStyle name="Output 2 4_T-straight with PEDs adjustor" xfId="58804"/>
    <cellStyle name="Output 2 5" xfId="58805"/>
    <cellStyle name="Output 2 5 10" xfId="58806"/>
    <cellStyle name="Output 2 5 10 2" xfId="58807"/>
    <cellStyle name="Output 2 5 10 2 2" xfId="58808"/>
    <cellStyle name="Output 2 5 10 2 2 2" xfId="58809"/>
    <cellStyle name="Output 2 5 10 2 2 3" xfId="58810"/>
    <cellStyle name="Output 2 5 10 2 2 4" xfId="58811"/>
    <cellStyle name="Output 2 5 10 2 2 5" xfId="58812"/>
    <cellStyle name="Output 2 5 10 2 3" xfId="58813"/>
    <cellStyle name="Output 2 5 10 2 3 2" xfId="58814"/>
    <cellStyle name="Output 2 5 10 2 3 3" xfId="58815"/>
    <cellStyle name="Output 2 5 10 2 3 4" xfId="58816"/>
    <cellStyle name="Output 2 5 10 2 3 5" xfId="58817"/>
    <cellStyle name="Output 2 5 10 2 4" xfId="58818"/>
    <cellStyle name="Output 2 5 10 2 5" xfId="58819"/>
    <cellStyle name="Output 2 5 10 2 6" xfId="58820"/>
    <cellStyle name="Output 2 5 10 2 7" xfId="58821"/>
    <cellStyle name="Output 2 5 10 3" xfId="58822"/>
    <cellStyle name="Output 2 5 10 3 2" xfId="58823"/>
    <cellStyle name="Output 2 5 10 3 3" xfId="58824"/>
    <cellStyle name="Output 2 5 10 3 4" xfId="58825"/>
    <cellStyle name="Output 2 5 10 3 5" xfId="58826"/>
    <cellStyle name="Output 2 5 10 4" xfId="58827"/>
    <cellStyle name="Output 2 5 10 4 2" xfId="58828"/>
    <cellStyle name="Output 2 5 10 4 3" xfId="58829"/>
    <cellStyle name="Output 2 5 10 4 4" xfId="58830"/>
    <cellStyle name="Output 2 5 10 4 5" xfId="58831"/>
    <cellStyle name="Output 2 5 10 5" xfId="58832"/>
    <cellStyle name="Output 2 5 10 6" xfId="58833"/>
    <cellStyle name="Output 2 5 10 7" xfId="58834"/>
    <cellStyle name="Output 2 5 10 8" xfId="58835"/>
    <cellStyle name="Output 2 5 11" xfId="58836"/>
    <cellStyle name="Output 2 5 11 2" xfId="58837"/>
    <cellStyle name="Output 2 5 11 2 2" xfId="58838"/>
    <cellStyle name="Output 2 5 11 2 2 2" xfId="58839"/>
    <cellStyle name="Output 2 5 11 2 2 3" xfId="58840"/>
    <cellStyle name="Output 2 5 11 2 2 4" xfId="58841"/>
    <cellStyle name="Output 2 5 11 2 2 5" xfId="58842"/>
    <cellStyle name="Output 2 5 11 2 3" xfId="58843"/>
    <cellStyle name="Output 2 5 11 2 3 2" xfId="58844"/>
    <cellStyle name="Output 2 5 11 2 3 3" xfId="58845"/>
    <cellStyle name="Output 2 5 11 2 3 4" xfId="58846"/>
    <cellStyle name="Output 2 5 11 2 3 5" xfId="58847"/>
    <cellStyle name="Output 2 5 11 2 4" xfId="58848"/>
    <cellStyle name="Output 2 5 11 2 5" xfId="58849"/>
    <cellStyle name="Output 2 5 11 2 6" xfId="58850"/>
    <cellStyle name="Output 2 5 11 2 7" xfId="58851"/>
    <cellStyle name="Output 2 5 11 3" xfId="58852"/>
    <cellStyle name="Output 2 5 11 3 2" xfId="58853"/>
    <cellStyle name="Output 2 5 11 3 3" xfId="58854"/>
    <cellStyle name="Output 2 5 11 3 4" xfId="58855"/>
    <cellStyle name="Output 2 5 11 3 5" xfId="58856"/>
    <cellStyle name="Output 2 5 11 4" xfId="58857"/>
    <cellStyle name="Output 2 5 11 4 2" xfId="58858"/>
    <cellStyle name="Output 2 5 11 4 3" xfId="58859"/>
    <cellStyle name="Output 2 5 11 4 4" xfId="58860"/>
    <cellStyle name="Output 2 5 11 4 5" xfId="58861"/>
    <cellStyle name="Output 2 5 11 5" xfId="58862"/>
    <cellStyle name="Output 2 5 11 6" xfId="58863"/>
    <cellStyle name="Output 2 5 11 7" xfId="58864"/>
    <cellStyle name="Output 2 5 11 8" xfId="58865"/>
    <cellStyle name="Output 2 5 12" xfId="58866"/>
    <cellStyle name="Output 2 5 12 2" xfId="58867"/>
    <cellStyle name="Output 2 5 12 2 2" xfId="58868"/>
    <cellStyle name="Output 2 5 12 2 2 2" xfId="58869"/>
    <cellStyle name="Output 2 5 12 2 2 3" xfId="58870"/>
    <cellStyle name="Output 2 5 12 2 2 4" xfId="58871"/>
    <cellStyle name="Output 2 5 12 2 2 5" xfId="58872"/>
    <cellStyle name="Output 2 5 12 2 3" xfId="58873"/>
    <cellStyle name="Output 2 5 12 2 3 2" xfId="58874"/>
    <cellStyle name="Output 2 5 12 2 3 3" xfId="58875"/>
    <cellStyle name="Output 2 5 12 2 3 4" xfId="58876"/>
    <cellStyle name="Output 2 5 12 2 3 5" xfId="58877"/>
    <cellStyle name="Output 2 5 12 2 4" xfId="58878"/>
    <cellStyle name="Output 2 5 12 2 5" xfId="58879"/>
    <cellStyle name="Output 2 5 12 2 6" xfId="58880"/>
    <cellStyle name="Output 2 5 12 2 7" xfId="58881"/>
    <cellStyle name="Output 2 5 12 3" xfId="58882"/>
    <cellStyle name="Output 2 5 12 3 2" xfId="58883"/>
    <cellStyle name="Output 2 5 12 3 3" xfId="58884"/>
    <cellStyle name="Output 2 5 12 3 4" xfId="58885"/>
    <cellStyle name="Output 2 5 12 3 5" xfId="58886"/>
    <cellStyle name="Output 2 5 12 4" xfId="58887"/>
    <cellStyle name="Output 2 5 12 4 2" xfId="58888"/>
    <cellStyle name="Output 2 5 12 4 3" xfId="58889"/>
    <cellStyle name="Output 2 5 12 4 4" xfId="58890"/>
    <cellStyle name="Output 2 5 12 4 5" xfId="58891"/>
    <cellStyle name="Output 2 5 12 5" xfId="58892"/>
    <cellStyle name="Output 2 5 12 6" xfId="58893"/>
    <cellStyle name="Output 2 5 12 7" xfId="58894"/>
    <cellStyle name="Output 2 5 12 8" xfId="58895"/>
    <cellStyle name="Output 2 5 13" xfId="58896"/>
    <cellStyle name="Output 2 5 13 2" xfId="58897"/>
    <cellStyle name="Output 2 5 13 2 2" xfId="58898"/>
    <cellStyle name="Output 2 5 13 2 2 2" xfId="58899"/>
    <cellStyle name="Output 2 5 13 2 2 3" xfId="58900"/>
    <cellStyle name="Output 2 5 13 2 2 4" xfId="58901"/>
    <cellStyle name="Output 2 5 13 2 2 5" xfId="58902"/>
    <cellStyle name="Output 2 5 13 2 3" xfId="58903"/>
    <cellStyle name="Output 2 5 13 2 3 2" xfId="58904"/>
    <cellStyle name="Output 2 5 13 2 3 3" xfId="58905"/>
    <cellStyle name="Output 2 5 13 2 3 4" xfId="58906"/>
    <cellStyle name="Output 2 5 13 2 3 5" xfId="58907"/>
    <cellStyle name="Output 2 5 13 2 4" xfId="58908"/>
    <cellStyle name="Output 2 5 13 2 5" xfId="58909"/>
    <cellStyle name="Output 2 5 13 2 6" xfId="58910"/>
    <cellStyle name="Output 2 5 13 2 7" xfId="58911"/>
    <cellStyle name="Output 2 5 13 3" xfId="58912"/>
    <cellStyle name="Output 2 5 13 3 2" xfId="58913"/>
    <cellStyle name="Output 2 5 13 3 3" xfId="58914"/>
    <cellStyle name="Output 2 5 13 3 4" xfId="58915"/>
    <cellStyle name="Output 2 5 13 3 5" xfId="58916"/>
    <cellStyle name="Output 2 5 13 4" xfId="58917"/>
    <cellStyle name="Output 2 5 13 4 2" xfId="58918"/>
    <cellStyle name="Output 2 5 13 4 3" xfId="58919"/>
    <cellStyle name="Output 2 5 13 4 4" xfId="58920"/>
    <cellStyle name="Output 2 5 13 4 5" xfId="58921"/>
    <cellStyle name="Output 2 5 13 5" xfId="58922"/>
    <cellStyle name="Output 2 5 13 6" xfId="58923"/>
    <cellStyle name="Output 2 5 13 7" xfId="58924"/>
    <cellStyle name="Output 2 5 13 8" xfId="58925"/>
    <cellStyle name="Output 2 5 14" xfId="58926"/>
    <cellStyle name="Output 2 5 14 2" xfId="58927"/>
    <cellStyle name="Output 2 5 14 2 2" xfId="58928"/>
    <cellStyle name="Output 2 5 14 2 2 2" xfId="58929"/>
    <cellStyle name="Output 2 5 14 2 2 3" xfId="58930"/>
    <cellStyle name="Output 2 5 14 2 2 4" xfId="58931"/>
    <cellStyle name="Output 2 5 14 2 2 5" xfId="58932"/>
    <cellStyle name="Output 2 5 14 2 3" xfId="58933"/>
    <cellStyle name="Output 2 5 14 2 3 2" xfId="58934"/>
    <cellStyle name="Output 2 5 14 2 3 3" xfId="58935"/>
    <cellStyle name="Output 2 5 14 2 3 4" xfId="58936"/>
    <cellStyle name="Output 2 5 14 2 3 5" xfId="58937"/>
    <cellStyle name="Output 2 5 14 2 4" xfId="58938"/>
    <cellStyle name="Output 2 5 14 2 5" xfId="58939"/>
    <cellStyle name="Output 2 5 14 2 6" xfId="58940"/>
    <cellStyle name="Output 2 5 14 2 7" xfId="58941"/>
    <cellStyle name="Output 2 5 14 3" xfId="58942"/>
    <cellStyle name="Output 2 5 14 3 2" xfId="58943"/>
    <cellStyle name="Output 2 5 14 3 3" xfId="58944"/>
    <cellStyle name="Output 2 5 14 3 4" xfId="58945"/>
    <cellStyle name="Output 2 5 14 3 5" xfId="58946"/>
    <cellStyle name="Output 2 5 14 4" xfId="58947"/>
    <cellStyle name="Output 2 5 14 4 2" xfId="58948"/>
    <cellStyle name="Output 2 5 14 4 3" xfId="58949"/>
    <cellStyle name="Output 2 5 14 4 4" xfId="58950"/>
    <cellStyle name="Output 2 5 14 4 5" xfId="58951"/>
    <cellStyle name="Output 2 5 14 5" xfId="58952"/>
    <cellStyle name="Output 2 5 14 6" xfId="58953"/>
    <cellStyle name="Output 2 5 14 7" xfId="58954"/>
    <cellStyle name="Output 2 5 14 8" xfId="58955"/>
    <cellStyle name="Output 2 5 15" xfId="58956"/>
    <cellStyle name="Output 2 5 15 2" xfId="58957"/>
    <cellStyle name="Output 2 5 15 2 2" xfId="58958"/>
    <cellStyle name="Output 2 5 15 2 3" xfId="58959"/>
    <cellStyle name="Output 2 5 15 2 4" xfId="58960"/>
    <cellStyle name="Output 2 5 15 2 5" xfId="58961"/>
    <cellStyle name="Output 2 5 15 3" xfId="58962"/>
    <cellStyle name="Output 2 5 15 3 2" xfId="58963"/>
    <cellStyle name="Output 2 5 15 3 3" xfId="58964"/>
    <cellStyle name="Output 2 5 15 3 4" xfId="58965"/>
    <cellStyle name="Output 2 5 15 3 5" xfId="58966"/>
    <cellStyle name="Output 2 5 15 4" xfId="58967"/>
    <cellStyle name="Output 2 5 15 5" xfId="58968"/>
    <cellStyle name="Output 2 5 15 6" xfId="58969"/>
    <cellStyle name="Output 2 5 15 7" xfId="58970"/>
    <cellStyle name="Output 2 5 16" xfId="58971"/>
    <cellStyle name="Output 2 5 16 2" xfId="58972"/>
    <cellStyle name="Output 2 5 16 3" xfId="58973"/>
    <cellStyle name="Output 2 5 16 4" xfId="58974"/>
    <cellStyle name="Output 2 5 16 5" xfId="58975"/>
    <cellStyle name="Output 2 5 17" xfId="58976"/>
    <cellStyle name="Output 2 5 17 2" xfId="58977"/>
    <cellStyle name="Output 2 5 17 3" xfId="58978"/>
    <cellStyle name="Output 2 5 17 4" xfId="58979"/>
    <cellStyle name="Output 2 5 17 5" xfId="58980"/>
    <cellStyle name="Output 2 5 18" xfId="58981"/>
    <cellStyle name="Output 2 5 19" xfId="58982"/>
    <cellStyle name="Output 2 5 2" xfId="58983"/>
    <cellStyle name="Output 2 5 2 2" xfId="58984"/>
    <cellStyle name="Output 2 5 2 2 2" xfId="58985"/>
    <cellStyle name="Output 2 5 2 2 2 2" xfId="58986"/>
    <cellStyle name="Output 2 5 2 2 2 3" xfId="58987"/>
    <cellStyle name="Output 2 5 2 2 2 4" xfId="58988"/>
    <cellStyle name="Output 2 5 2 2 2 5" xfId="58989"/>
    <cellStyle name="Output 2 5 2 2 3" xfId="58990"/>
    <cellStyle name="Output 2 5 2 2 3 2" xfId="58991"/>
    <cellStyle name="Output 2 5 2 2 3 3" xfId="58992"/>
    <cellStyle name="Output 2 5 2 2 3 4" xfId="58993"/>
    <cellStyle name="Output 2 5 2 2 3 5" xfId="58994"/>
    <cellStyle name="Output 2 5 2 2 4" xfId="58995"/>
    <cellStyle name="Output 2 5 2 2 5" xfId="58996"/>
    <cellStyle name="Output 2 5 2 2 6" xfId="58997"/>
    <cellStyle name="Output 2 5 2 2 7" xfId="58998"/>
    <cellStyle name="Output 2 5 2 3" xfId="58999"/>
    <cellStyle name="Output 2 5 2 3 2" xfId="59000"/>
    <cellStyle name="Output 2 5 2 3 3" xfId="59001"/>
    <cellStyle name="Output 2 5 2 3 4" xfId="59002"/>
    <cellStyle name="Output 2 5 2 3 5" xfId="59003"/>
    <cellStyle name="Output 2 5 2 4" xfId="59004"/>
    <cellStyle name="Output 2 5 2 4 2" xfId="59005"/>
    <cellStyle name="Output 2 5 2 4 3" xfId="59006"/>
    <cellStyle name="Output 2 5 2 4 4" xfId="59007"/>
    <cellStyle name="Output 2 5 2 4 5" xfId="59008"/>
    <cellStyle name="Output 2 5 2 5" xfId="59009"/>
    <cellStyle name="Output 2 5 2 6" xfId="59010"/>
    <cellStyle name="Output 2 5 2 7" xfId="59011"/>
    <cellStyle name="Output 2 5 2 8" xfId="59012"/>
    <cellStyle name="Output 2 5 20" xfId="59013"/>
    <cellStyle name="Output 2 5 21" xfId="59014"/>
    <cellStyle name="Output 2 5 3" xfId="59015"/>
    <cellStyle name="Output 2 5 3 2" xfId="59016"/>
    <cellStyle name="Output 2 5 3 2 2" xfId="59017"/>
    <cellStyle name="Output 2 5 3 2 2 2" xfId="59018"/>
    <cellStyle name="Output 2 5 3 2 2 3" xfId="59019"/>
    <cellStyle name="Output 2 5 3 2 2 4" xfId="59020"/>
    <cellStyle name="Output 2 5 3 2 2 5" xfId="59021"/>
    <cellStyle name="Output 2 5 3 2 3" xfId="59022"/>
    <cellStyle name="Output 2 5 3 2 3 2" xfId="59023"/>
    <cellStyle name="Output 2 5 3 2 3 3" xfId="59024"/>
    <cellStyle name="Output 2 5 3 2 3 4" xfId="59025"/>
    <cellStyle name="Output 2 5 3 2 3 5" xfId="59026"/>
    <cellStyle name="Output 2 5 3 2 4" xfId="59027"/>
    <cellStyle name="Output 2 5 3 2 5" xfId="59028"/>
    <cellStyle name="Output 2 5 3 2 6" xfId="59029"/>
    <cellStyle name="Output 2 5 3 2 7" xfId="59030"/>
    <cellStyle name="Output 2 5 3 3" xfId="59031"/>
    <cellStyle name="Output 2 5 3 3 2" xfId="59032"/>
    <cellStyle name="Output 2 5 3 3 3" xfId="59033"/>
    <cellStyle name="Output 2 5 3 3 4" xfId="59034"/>
    <cellStyle name="Output 2 5 3 3 5" xfId="59035"/>
    <cellStyle name="Output 2 5 3 4" xfId="59036"/>
    <cellStyle name="Output 2 5 3 4 2" xfId="59037"/>
    <cellStyle name="Output 2 5 3 4 3" xfId="59038"/>
    <cellStyle name="Output 2 5 3 4 4" xfId="59039"/>
    <cellStyle name="Output 2 5 3 4 5" xfId="59040"/>
    <cellStyle name="Output 2 5 3 5" xfId="59041"/>
    <cellStyle name="Output 2 5 3 6" xfId="59042"/>
    <cellStyle name="Output 2 5 3 7" xfId="59043"/>
    <cellStyle name="Output 2 5 3 8" xfId="59044"/>
    <cellStyle name="Output 2 5 4" xfId="59045"/>
    <cellStyle name="Output 2 5 4 2" xfId="59046"/>
    <cellStyle name="Output 2 5 4 2 2" xfId="59047"/>
    <cellStyle name="Output 2 5 4 2 2 2" xfId="59048"/>
    <cellStyle name="Output 2 5 4 2 2 3" xfId="59049"/>
    <cellStyle name="Output 2 5 4 2 2 4" xfId="59050"/>
    <cellStyle name="Output 2 5 4 2 2 5" xfId="59051"/>
    <cellStyle name="Output 2 5 4 2 3" xfId="59052"/>
    <cellStyle name="Output 2 5 4 2 3 2" xfId="59053"/>
    <cellStyle name="Output 2 5 4 2 3 3" xfId="59054"/>
    <cellStyle name="Output 2 5 4 2 3 4" xfId="59055"/>
    <cellStyle name="Output 2 5 4 2 3 5" xfId="59056"/>
    <cellStyle name="Output 2 5 4 2 4" xfId="59057"/>
    <cellStyle name="Output 2 5 4 2 5" xfId="59058"/>
    <cellStyle name="Output 2 5 4 2 6" xfId="59059"/>
    <cellStyle name="Output 2 5 4 2 7" xfId="59060"/>
    <cellStyle name="Output 2 5 4 3" xfId="59061"/>
    <cellStyle name="Output 2 5 4 3 2" xfId="59062"/>
    <cellStyle name="Output 2 5 4 3 3" xfId="59063"/>
    <cellStyle name="Output 2 5 4 3 4" xfId="59064"/>
    <cellStyle name="Output 2 5 4 3 5" xfId="59065"/>
    <cellStyle name="Output 2 5 4 4" xfId="59066"/>
    <cellStyle name="Output 2 5 4 4 2" xfId="59067"/>
    <cellStyle name="Output 2 5 4 4 3" xfId="59068"/>
    <cellStyle name="Output 2 5 4 4 4" xfId="59069"/>
    <cellStyle name="Output 2 5 4 4 5" xfId="59070"/>
    <cellStyle name="Output 2 5 4 5" xfId="59071"/>
    <cellStyle name="Output 2 5 4 6" xfId="59072"/>
    <cellStyle name="Output 2 5 4 7" xfId="59073"/>
    <cellStyle name="Output 2 5 4 8" xfId="59074"/>
    <cellStyle name="Output 2 5 5" xfId="59075"/>
    <cellStyle name="Output 2 5 5 2" xfId="59076"/>
    <cellStyle name="Output 2 5 5 2 2" xfId="59077"/>
    <cellStyle name="Output 2 5 5 2 2 2" xfId="59078"/>
    <cellStyle name="Output 2 5 5 2 2 3" xfId="59079"/>
    <cellStyle name="Output 2 5 5 2 2 4" xfId="59080"/>
    <cellStyle name="Output 2 5 5 2 2 5" xfId="59081"/>
    <cellStyle name="Output 2 5 5 2 3" xfId="59082"/>
    <cellStyle name="Output 2 5 5 2 3 2" xfId="59083"/>
    <cellStyle name="Output 2 5 5 2 3 3" xfId="59084"/>
    <cellStyle name="Output 2 5 5 2 3 4" xfId="59085"/>
    <cellStyle name="Output 2 5 5 2 3 5" xfId="59086"/>
    <cellStyle name="Output 2 5 5 2 4" xfId="59087"/>
    <cellStyle name="Output 2 5 5 2 5" xfId="59088"/>
    <cellStyle name="Output 2 5 5 2 6" xfId="59089"/>
    <cellStyle name="Output 2 5 5 2 7" xfId="59090"/>
    <cellStyle name="Output 2 5 5 3" xfId="59091"/>
    <cellStyle name="Output 2 5 5 3 2" xfId="59092"/>
    <cellStyle name="Output 2 5 5 3 3" xfId="59093"/>
    <cellStyle name="Output 2 5 5 3 4" xfId="59094"/>
    <cellStyle name="Output 2 5 5 3 5" xfId="59095"/>
    <cellStyle name="Output 2 5 5 4" xfId="59096"/>
    <cellStyle name="Output 2 5 5 4 2" xfId="59097"/>
    <cellStyle name="Output 2 5 5 4 3" xfId="59098"/>
    <cellStyle name="Output 2 5 5 4 4" xfId="59099"/>
    <cellStyle name="Output 2 5 5 4 5" xfId="59100"/>
    <cellStyle name="Output 2 5 5 5" xfId="59101"/>
    <cellStyle name="Output 2 5 5 6" xfId="59102"/>
    <cellStyle name="Output 2 5 5 7" xfId="59103"/>
    <cellStyle name="Output 2 5 5 8" xfId="59104"/>
    <cellStyle name="Output 2 5 6" xfId="59105"/>
    <cellStyle name="Output 2 5 6 2" xfId="59106"/>
    <cellStyle name="Output 2 5 6 2 2" xfId="59107"/>
    <cellStyle name="Output 2 5 6 2 2 2" xfId="59108"/>
    <cellStyle name="Output 2 5 6 2 2 3" xfId="59109"/>
    <cellStyle name="Output 2 5 6 2 2 4" xfId="59110"/>
    <cellStyle name="Output 2 5 6 2 2 5" xfId="59111"/>
    <cellStyle name="Output 2 5 6 2 3" xfId="59112"/>
    <cellStyle name="Output 2 5 6 2 3 2" xfId="59113"/>
    <cellStyle name="Output 2 5 6 2 3 3" xfId="59114"/>
    <cellStyle name="Output 2 5 6 2 3 4" xfId="59115"/>
    <cellStyle name="Output 2 5 6 2 3 5" xfId="59116"/>
    <cellStyle name="Output 2 5 6 2 4" xfId="59117"/>
    <cellStyle name="Output 2 5 6 2 5" xfId="59118"/>
    <cellStyle name="Output 2 5 6 2 6" xfId="59119"/>
    <cellStyle name="Output 2 5 6 2 7" xfId="59120"/>
    <cellStyle name="Output 2 5 6 3" xfId="59121"/>
    <cellStyle name="Output 2 5 6 3 2" xfId="59122"/>
    <cellStyle name="Output 2 5 6 3 3" xfId="59123"/>
    <cellStyle name="Output 2 5 6 3 4" xfId="59124"/>
    <cellStyle name="Output 2 5 6 3 5" xfId="59125"/>
    <cellStyle name="Output 2 5 6 4" xfId="59126"/>
    <cellStyle name="Output 2 5 6 4 2" xfId="59127"/>
    <cellStyle name="Output 2 5 6 4 3" xfId="59128"/>
    <cellStyle name="Output 2 5 6 4 4" xfId="59129"/>
    <cellStyle name="Output 2 5 6 4 5" xfId="59130"/>
    <cellStyle name="Output 2 5 6 5" xfId="59131"/>
    <cellStyle name="Output 2 5 6 6" xfId="59132"/>
    <cellStyle name="Output 2 5 6 7" xfId="59133"/>
    <cellStyle name="Output 2 5 6 8" xfId="59134"/>
    <cellStyle name="Output 2 5 7" xfId="59135"/>
    <cellStyle name="Output 2 5 7 2" xfId="59136"/>
    <cellStyle name="Output 2 5 7 2 2" xfId="59137"/>
    <cellStyle name="Output 2 5 7 2 2 2" xfId="59138"/>
    <cellStyle name="Output 2 5 7 2 2 3" xfId="59139"/>
    <cellStyle name="Output 2 5 7 2 2 4" xfId="59140"/>
    <cellStyle name="Output 2 5 7 2 2 5" xfId="59141"/>
    <cellStyle name="Output 2 5 7 2 3" xfId="59142"/>
    <cellStyle name="Output 2 5 7 2 3 2" xfId="59143"/>
    <cellStyle name="Output 2 5 7 2 3 3" xfId="59144"/>
    <cellStyle name="Output 2 5 7 2 3 4" xfId="59145"/>
    <cellStyle name="Output 2 5 7 2 3 5" xfId="59146"/>
    <cellStyle name="Output 2 5 7 2 4" xfId="59147"/>
    <cellStyle name="Output 2 5 7 2 5" xfId="59148"/>
    <cellStyle name="Output 2 5 7 2 6" xfId="59149"/>
    <cellStyle name="Output 2 5 7 2 7" xfId="59150"/>
    <cellStyle name="Output 2 5 7 3" xfId="59151"/>
    <cellStyle name="Output 2 5 7 3 2" xfId="59152"/>
    <cellStyle name="Output 2 5 7 3 3" xfId="59153"/>
    <cellStyle name="Output 2 5 7 3 4" xfId="59154"/>
    <cellStyle name="Output 2 5 7 3 5" xfId="59155"/>
    <cellStyle name="Output 2 5 7 4" xfId="59156"/>
    <cellStyle name="Output 2 5 7 4 2" xfId="59157"/>
    <cellStyle name="Output 2 5 7 4 3" xfId="59158"/>
    <cellStyle name="Output 2 5 7 4 4" xfId="59159"/>
    <cellStyle name="Output 2 5 7 4 5" xfId="59160"/>
    <cellStyle name="Output 2 5 7 5" xfId="59161"/>
    <cellStyle name="Output 2 5 7 6" xfId="59162"/>
    <cellStyle name="Output 2 5 7 7" xfId="59163"/>
    <cellStyle name="Output 2 5 7 8" xfId="59164"/>
    <cellStyle name="Output 2 5 8" xfId="59165"/>
    <cellStyle name="Output 2 5 8 2" xfId="59166"/>
    <cellStyle name="Output 2 5 8 2 2" xfId="59167"/>
    <cellStyle name="Output 2 5 8 2 2 2" xfId="59168"/>
    <cellStyle name="Output 2 5 8 2 2 3" xfId="59169"/>
    <cellStyle name="Output 2 5 8 2 2 4" xfId="59170"/>
    <cellStyle name="Output 2 5 8 2 2 5" xfId="59171"/>
    <cellStyle name="Output 2 5 8 2 3" xfId="59172"/>
    <cellStyle name="Output 2 5 8 2 3 2" xfId="59173"/>
    <cellStyle name="Output 2 5 8 2 3 3" xfId="59174"/>
    <cellStyle name="Output 2 5 8 2 3 4" xfId="59175"/>
    <cellStyle name="Output 2 5 8 2 3 5" xfId="59176"/>
    <cellStyle name="Output 2 5 8 2 4" xfId="59177"/>
    <cellStyle name="Output 2 5 8 2 5" xfId="59178"/>
    <cellStyle name="Output 2 5 8 2 6" xfId="59179"/>
    <cellStyle name="Output 2 5 8 2 7" xfId="59180"/>
    <cellStyle name="Output 2 5 8 3" xfId="59181"/>
    <cellStyle name="Output 2 5 8 3 2" xfId="59182"/>
    <cellStyle name="Output 2 5 8 3 3" xfId="59183"/>
    <cellStyle name="Output 2 5 8 3 4" xfId="59184"/>
    <cellStyle name="Output 2 5 8 3 5" xfId="59185"/>
    <cellStyle name="Output 2 5 8 4" xfId="59186"/>
    <cellStyle name="Output 2 5 8 4 2" xfId="59187"/>
    <cellStyle name="Output 2 5 8 4 3" xfId="59188"/>
    <cellStyle name="Output 2 5 8 4 4" xfId="59189"/>
    <cellStyle name="Output 2 5 8 4 5" xfId="59190"/>
    <cellStyle name="Output 2 5 8 5" xfId="59191"/>
    <cellStyle name="Output 2 5 8 6" xfId="59192"/>
    <cellStyle name="Output 2 5 8 7" xfId="59193"/>
    <cellStyle name="Output 2 5 8 8" xfId="59194"/>
    <cellStyle name="Output 2 5 9" xfId="59195"/>
    <cellStyle name="Output 2 5 9 2" xfId="59196"/>
    <cellStyle name="Output 2 5 9 2 2" xfId="59197"/>
    <cellStyle name="Output 2 5 9 2 2 2" xfId="59198"/>
    <cellStyle name="Output 2 5 9 2 2 3" xfId="59199"/>
    <cellStyle name="Output 2 5 9 2 2 4" xfId="59200"/>
    <cellStyle name="Output 2 5 9 2 2 5" xfId="59201"/>
    <cellStyle name="Output 2 5 9 2 3" xfId="59202"/>
    <cellStyle name="Output 2 5 9 2 3 2" xfId="59203"/>
    <cellStyle name="Output 2 5 9 2 3 3" xfId="59204"/>
    <cellStyle name="Output 2 5 9 2 3 4" xfId="59205"/>
    <cellStyle name="Output 2 5 9 2 3 5" xfId="59206"/>
    <cellStyle name="Output 2 5 9 2 4" xfId="59207"/>
    <cellStyle name="Output 2 5 9 2 5" xfId="59208"/>
    <cellStyle name="Output 2 5 9 2 6" xfId="59209"/>
    <cellStyle name="Output 2 5 9 2 7" xfId="59210"/>
    <cellStyle name="Output 2 5 9 3" xfId="59211"/>
    <cellStyle name="Output 2 5 9 3 2" xfId="59212"/>
    <cellStyle name="Output 2 5 9 3 3" xfId="59213"/>
    <cellStyle name="Output 2 5 9 3 4" xfId="59214"/>
    <cellStyle name="Output 2 5 9 3 5" xfId="59215"/>
    <cellStyle name="Output 2 5 9 4" xfId="59216"/>
    <cellStyle name="Output 2 5 9 4 2" xfId="59217"/>
    <cellStyle name="Output 2 5 9 4 3" xfId="59218"/>
    <cellStyle name="Output 2 5 9 4 4" xfId="59219"/>
    <cellStyle name="Output 2 5 9 4 5" xfId="59220"/>
    <cellStyle name="Output 2 5 9 5" xfId="59221"/>
    <cellStyle name="Output 2 5 9 6" xfId="59222"/>
    <cellStyle name="Output 2 5 9 7" xfId="59223"/>
    <cellStyle name="Output 2 5 9 8" xfId="59224"/>
    <cellStyle name="Output 2 6" xfId="59225"/>
    <cellStyle name="Output 2 6 2" xfId="59226"/>
    <cellStyle name="Output 2 6 2 2" xfId="59227"/>
    <cellStyle name="Output 2 6 3" xfId="59228"/>
    <cellStyle name="Output 2 6 4" xfId="59229"/>
    <cellStyle name="Output 2 6 5" xfId="59230"/>
    <cellStyle name="Output 2 7" xfId="59231"/>
    <cellStyle name="Output 2 7 2" xfId="59232"/>
    <cellStyle name="Output 2 7 2 2" xfId="59233"/>
    <cellStyle name="Output 2 7 3" xfId="59234"/>
    <cellStyle name="Output 2 7 4" xfId="59235"/>
    <cellStyle name="Output 2 7 5" xfId="59236"/>
    <cellStyle name="Output 2 8" xfId="59237"/>
    <cellStyle name="Output 2 8 2" xfId="59238"/>
    <cellStyle name="Output 2 9" xfId="59239"/>
    <cellStyle name="Output 2_T-straight with PEDs adjustor" xfId="59240"/>
    <cellStyle name="Output 3" xfId="59241"/>
    <cellStyle name="Output 3 2" xfId="59242"/>
    <cellStyle name="Output 3 2 2" xfId="59243"/>
    <cellStyle name="Output 3 2 2 10" xfId="59244"/>
    <cellStyle name="Output 3 2 2 10 2" xfId="59245"/>
    <cellStyle name="Output 3 2 2 10 2 2" xfId="59246"/>
    <cellStyle name="Output 3 2 2 10 2 2 2" xfId="59247"/>
    <cellStyle name="Output 3 2 2 10 2 2 3" xfId="59248"/>
    <cellStyle name="Output 3 2 2 10 2 2 4" xfId="59249"/>
    <cellStyle name="Output 3 2 2 10 2 2 5" xfId="59250"/>
    <cellStyle name="Output 3 2 2 10 2 3" xfId="59251"/>
    <cellStyle name="Output 3 2 2 10 2 3 2" xfId="59252"/>
    <cellStyle name="Output 3 2 2 10 2 3 3" xfId="59253"/>
    <cellStyle name="Output 3 2 2 10 2 3 4" xfId="59254"/>
    <cellStyle name="Output 3 2 2 10 2 3 5" xfId="59255"/>
    <cellStyle name="Output 3 2 2 10 2 4" xfId="59256"/>
    <cellStyle name="Output 3 2 2 10 2 5" xfId="59257"/>
    <cellStyle name="Output 3 2 2 10 2 6" xfId="59258"/>
    <cellStyle name="Output 3 2 2 10 2 7" xfId="59259"/>
    <cellStyle name="Output 3 2 2 10 3" xfId="59260"/>
    <cellStyle name="Output 3 2 2 10 3 2" xfId="59261"/>
    <cellStyle name="Output 3 2 2 10 3 3" xfId="59262"/>
    <cellStyle name="Output 3 2 2 10 3 4" xfId="59263"/>
    <cellStyle name="Output 3 2 2 10 3 5" xfId="59264"/>
    <cellStyle name="Output 3 2 2 10 4" xfId="59265"/>
    <cellStyle name="Output 3 2 2 10 4 2" xfId="59266"/>
    <cellStyle name="Output 3 2 2 10 4 3" xfId="59267"/>
    <cellStyle name="Output 3 2 2 10 4 4" xfId="59268"/>
    <cellStyle name="Output 3 2 2 10 4 5" xfId="59269"/>
    <cellStyle name="Output 3 2 2 10 5" xfId="59270"/>
    <cellStyle name="Output 3 2 2 10 6" xfId="59271"/>
    <cellStyle name="Output 3 2 2 10 7" xfId="59272"/>
    <cellStyle name="Output 3 2 2 10 8" xfId="59273"/>
    <cellStyle name="Output 3 2 2 11" xfId="59274"/>
    <cellStyle name="Output 3 2 2 11 2" xfId="59275"/>
    <cellStyle name="Output 3 2 2 11 2 2" xfId="59276"/>
    <cellStyle name="Output 3 2 2 11 2 2 2" xfId="59277"/>
    <cellStyle name="Output 3 2 2 11 2 2 3" xfId="59278"/>
    <cellStyle name="Output 3 2 2 11 2 2 4" xfId="59279"/>
    <cellStyle name="Output 3 2 2 11 2 2 5" xfId="59280"/>
    <cellStyle name="Output 3 2 2 11 2 3" xfId="59281"/>
    <cellStyle name="Output 3 2 2 11 2 3 2" xfId="59282"/>
    <cellStyle name="Output 3 2 2 11 2 3 3" xfId="59283"/>
    <cellStyle name="Output 3 2 2 11 2 3 4" xfId="59284"/>
    <cellStyle name="Output 3 2 2 11 2 3 5" xfId="59285"/>
    <cellStyle name="Output 3 2 2 11 2 4" xfId="59286"/>
    <cellStyle name="Output 3 2 2 11 2 5" xfId="59287"/>
    <cellStyle name="Output 3 2 2 11 2 6" xfId="59288"/>
    <cellStyle name="Output 3 2 2 11 2 7" xfId="59289"/>
    <cellStyle name="Output 3 2 2 11 3" xfId="59290"/>
    <cellStyle name="Output 3 2 2 11 3 2" xfId="59291"/>
    <cellStyle name="Output 3 2 2 11 3 3" xfId="59292"/>
    <cellStyle name="Output 3 2 2 11 3 4" xfId="59293"/>
    <cellStyle name="Output 3 2 2 11 3 5" xfId="59294"/>
    <cellStyle name="Output 3 2 2 11 4" xfId="59295"/>
    <cellStyle name="Output 3 2 2 11 4 2" xfId="59296"/>
    <cellStyle name="Output 3 2 2 11 4 3" xfId="59297"/>
    <cellStyle name="Output 3 2 2 11 4 4" xfId="59298"/>
    <cellStyle name="Output 3 2 2 11 4 5" xfId="59299"/>
    <cellStyle name="Output 3 2 2 11 5" xfId="59300"/>
    <cellStyle name="Output 3 2 2 11 6" xfId="59301"/>
    <cellStyle name="Output 3 2 2 11 7" xfId="59302"/>
    <cellStyle name="Output 3 2 2 11 8" xfId="59303"/>
    <cellStyle name="Output 3 2 2 12" xfId="59304"/>
    <cellStyle name="Output 3 2 2 12 2" xfId="59305"/>
    <cellStyle name="Output 3 2 2 12 2 2" xfId="59306"/>
    <cellStyle name="Output 3 2 2 12 2 2 2" xfId="59307"/>
    <cellStyle name="Output 3 2 2 12 2 2 3" xfId="59308"/>
    <cellStyle name="Output 3 2 2 12 2 2 4" xfId="59309"/>
    <cellStyle name="Output 3 2 2 12 2 2 5" xfId="59310"/>
    <cellStyle name="Output 3 2 2 12 2 3" xfId="59311"/>
    <cellStyle name="Output 3 2 2 12 2 3 2" xfId="59312"/>
    <cellStyle name="Output 3 2 2 12 2 3 3" xfId="59313"/>
    <cellStyle name="Output 3 2 2 12 2 3 4" xfId="59314"/>
    <cellStyle name="Output 3 2 2 12 2 3 5" xfId="59315"/>
    <cellStyle name="Output 3 2 2 12 2 4" xfId="59316"/>
    <cellStyle name="Output 3 2 2 12 2 5" xfId="59317"/>
    <cellStyle name="Output 3 2 2 12 2 6" xfId="59318"/>
    <cellStyle name="Output 3 2 2 12 2 7" xfId="59319"/>
    <cellStyle name="Output 3 2 2 12 3" xfId="59320"/>
    <cellStyle name="Output 3 2 2 12 3 2" xfId="59321"/>
    <cellStyle name="Output 3 2 2 12 3 3" xfId="59322"/>
    <cellStyle name="Output 3 2 2 12 3 4" xfId="59323"/>
    <cellStyle name="Output 3 2 2 12 3 5" xfId="59324"/>
    <cellStyle name="Output 3 2 2 12 4" xfId="59325"/>
    <cellStyle name="Output 3 2 2 12 4 2" xfId="59326"/>
    <cellStyle name="Output 3 2 2 12 4 3" xfId="59327"/>
    <cellStyle name="Output 3 2 2 12 4 4" xfId="59328"/>
    <cellStyle name="Output 3 2 2 12 4 5" xfId="59329"/>
    <cellStyle name="Output 3 2 2 12 5" xfId="59330"/>
    <cellStyle name="Output 3 2 2 12 6" xfId="59331"/>
    <cellStyle name="Output 3 2 2 12 7" xfId="59332"/>
    <cellStyle name="Output 3 2 2 12 8" xfId="59333"/>
    <cellStyle name="Output 3 2 2 13" xfId="59334"/>
    <cellStyle name="Output 3 2 2 13 2" xfId="59335"/>
    <cellStyle name="Output 3 2 2 13 2 2" xfId="59336"/>
    <cellStyle name="Output 3 2 2 13 2 2 2" xfId="59337"/>
    <cellStyle name="Output 3 2 2 13 2 2 3" xfId="59338"/>
    <cellStyle name="Output 3 2 2 13 2 2 4" xfId="59339"/>
    <cellStyle name="Output 3 2 2 13 2 2 5" xfId="59340"/>
    <cellStyle name="Output 3 2 2 13 2 3" xfId="59341"/>
    <cellStyle name="Output 3 2 2 13 2 3 2" xfId="59342"/>
    <cellStyle name="Output 3 2 2 13 2 3 3" xfId="59343"/>
    <cellStyle name="Output 3 2 2 13 2 3 4" xfId="59344"/>
    <cellStyle name="Output 3 2 2 13 2 3 5" xfId="59345"/>
    <cellStyle name="Output 3 2 2 13 2 4" xfId="59346"/>
    <cellStyle name="Output 3 2 2 13 2 5" xfId="59347"/>
    <cellStyle name="Output 3 2 2 13 2 6" xfId="59348"/>
    <cellStyle name="Output 3 2 2 13 2 7" xfId="59349"/>
    <cellStyle name="Output 3 2 2 13 3" xfId="59350"/>
    <cellStyle name="Output 3 2 2 13 3 2" xfId="59351"/>
    <cellStyle name="Output 3 2 2 13 3 3" xfId="59352"/>
    <cellStyle name="Output 3 2 2 13 3 4" xfId="59353"/>
    <cellStyle name="Output 3 2 2 13 3 5" xfId="59354"/>
    <cellStyle name="Output 3 2 2 13 4" xfId="59355"/>
    <cellStyle name="Output 3 2 2 13 4 2" xfId="59356"/>
    <cellStyle name="Output 3 2 2 13 4 3" xfId="59357"/>
    <cellStyle name="Output 3 2 2 13 4 4" xfId="59358"/>
    <cellStyle name="Output 3 2 2 13 4 5" xfId="59359"/>
    <cellStyle name="Output 3 2 2 13 5" xfId="59360"/>
    <cellStyle name="Output 3 2 2 13 6" xfId="59361"/>
    <cellStyle name="Output 3 2 2 13 7" xfId="59362"/>
    <cellStyle name="Output 3 2 2 13 8" xfId="59363"/>
    <cellStyle name="Output 3 2 2 14" xfId="59364"/>
    <cellStyle name="Output 3 2 2 14 2" xfId="59365"/>
    <cellStyle name="Output 3 2 2 14 2 2" xfId="59366"/>
    <cellStyle name="Output 3 2 2 14 2 2 2" xfId="59367"/>
    <cellStyle name="Output 3 2 2 14 2 2 3" xfId="59368"/>
    <cellStyle name="Output 3 2 2 14 2 2 4" xfId="59369"/>
    <cellStyle name="Output 3 2 2 14 2 2 5" xfId="59370"/>
    <cellStyle name="Output 3 2 2 14 2 3" xfId="59371"/>
    <cellStyle name="Output 3 2 2 14 2 3 2" xfId="59372"/>
    <cellStyle name="Output 3 2 2 14 2 3 3" xfId="59373"/>
    <cellStyle name="Output 3 2 2 14 2 3 4" xfId="59374"/>
    <cellStyle name="Output 3 2 2 14 2 3 5" xfId="59375"/>
    <cellStyle name="Output 3 2 2 14 2 4" xfId="59376"/>
    <cellStyle name="Output 3 2 2 14 2 5" xfId="59377"/>
    <cellStyle name="Output 3 2 2 14 2 6" xfId="59378"/>
    <cellStyle name="Output 3 2 2 14 2 7" xfId="59379"/>
    <cellStyle name="Output 3 2 2 14 3" xfId="59380"/>
    <cellStyle name="Output 3 2 2 14 3 2" xfId="59381"/>
    <cellStyle name="Output 3 2 2 14 3 3" xfId="59382"/>
    <cellStyle name="Output 3 2 2 14 3 4" xfId="59383"/>
    <cellStyle name="Output 3 2 2 14 3 5" xfId="59384"/>
    <cellStyle name="Output 3 2 2 14 4" xfId="59385"/>
    <cellStyle name="Output 3 2 2 14 4 2" xfId="59386"/>
    <cellStyle name="Output 3 2 2 14 4 3" xfId="59387"/>
    <cellStyle name="Output 3 2 2 14 4 4" xfId="59388"/>
    <cellStyle name="Output 3 2 2 14 4 5" xfId="59389"/>
    <cellStyle name="Output 3 2 2 14 5" xfId="59390"/>
    <cellStyle name="Output 3 2 2 14 6" xfId="59391"/>
    <cellStyle name="Output 3 2 2 14 7" xfId="59392"/>
    <cellStyle name="Output 3 2 2 14 8" xfId="59393"/>
    <cellStyle name="Output 3 2 2 15" xfId="59394"/>
    <cellStyle name="Output 3 2 2 15 2" xfId="59395"/>
    <cellStyle name="Output 3 2 2 15 2 2" xfId="59396"/>
    <cellStyle name="Output 3 2 2 15 2 3" xfId="59397"/>
    <cellStyle name="Output 3 2 2 15 2 4" xfId="59398"/>
    <cellStyle name="Output 3 2 2 15 2 5" xfId="59399"/>
    <cellStyle name="Output 3 2 2 15 3" xfId="59400"/>
    <cellStyle name="Output 3 2 2 15 3 2" xfId="59401"/>
    <cellStyle name="Output 3 2 2 15 3 3" xfId="59402"/>
    <cellStyle name="Output 3 2 2 15 3 4" xfId="59403"/>
    <cellStyle name="Output 3 2 2 15 3 5" xfId="59404"/>
    <cellStyle name="Output 3 2 2 15 4" xfId="59405"/>
    <cellStyle name="Output 3 2 2 15 5" xfId="59406"/>
    <cellStyle name="Output 3 2 2 15 6" xfId="59407"/>
    <cellStyle name="Output 3 2 2 15 7" xfId="59408"/>
    <cellStyle name="Output 3 2 2 16" xfId="59409"/>
    <cellStyle name="Output 3 2 2 16 2" xfId="59410"/>
    <cellStyle name="Output 3 2 2 16 3" xfId="59411"/>
    <cellStyle name="Output 3 2 2 16 4" xfId="59412"/>
    <cellStyle name="Output 3 2 2 16 5" xfId="59413"/>
    <cellStyle name="Output 3 2 2 17" xfId="59414"/>
    <cellStyle name="Output 3 2 2 17 2" xfId="59415"/>
    <cellStyle name="Output 3 2 2 17 3" xfId="59416"/>
    <cellStyle name="Output 3 2 2 17 4" xfId="59417"/>
    <cellStyle name="Output 3 2 2 17 5" xfId="59418"/>
    <cellStyle name="Output 3 2 2 18" xfId="59419"/>
    <cellStyle name="Output 3 2 2 18 2" xfId="59420"/>
    <cellStyle name="Output 3 2 2 19" xfId="59421"/>
    <cellStyle name="Output 3 2 2 2" xfId="59422"/>
    <cellStyle name="Output 3 2 2 2 2" xfId="59423"/>
    <cellStyle name="Output 3 2 2 2 2 2" xfId="59424"/>
    <cellStyle name="Output 3 2 2 2 2 2 2" xfId="59425"/>
    <cellStyle name="Output 3 2 2 2 2 2 3" xfId="59426"/>
    <cellStyle name="Output 3 2 2 2 2 2 4" xfId="59427"/>
    <cellStyle name="Output 3 2 2 2 2 2 5" xfId="59428"/>
    <cellStyle name="Output 3 2 2 2 2 3" xfId="59429"/>
    <cellStyle name="Output 3 2 2 2 2 3 2" xfId="59430"/>
    <cellStyle name="Output 3 2 2 2 2 3 3" xfId="59431"/>
    <cellStyle name="Output 3 2 2 2 2 3 4" xfId="59432"/>
    <cellStyle name="Output 3 2 2 2 2 3 5" xfId="59433"/>
    <cellStyle name="Output 3 2 2 2 2 4" xfId="59434"/>
    <cellStyle name="Output 3 2 2 2 2 5" xfId="59435"/>
    <cellStyle name="Output 3 2 2 2 2 6" xfId="59436"/>
    <cellStyle name="Output 3 2 2 2 2 7" xfId="59437"/>
    <cellStyle name="Output 3 2 2 2 3" xfId="59438"/>
    <cellStyle name="Output 3 2 2 2 3 2" xfId="59439"/>
    <cellStyle name="Output 3 2 2 2 3 3" xfId="59440"/>
    <cellStyle name="Output 3 2 2 2 3 4" xfId="59441"/>
    <cellStyle name="Output 3 2 2 2 3 5" xfId="59442"/>
    <cellStyle name="Output 3 2 2 2 4" xfId="59443"/>
    <cellStyle name="Output 3 2 2 2 4 2" xfId="59444"/>
    <cellStyle name="Output 3 2 2 2 4 3" xfId="59445"/>
    <cellStyle name="Output 3 2 2 2 4 4" xfId="59446"/>
    <cellStyle name="Output 3 2 2 2 4 5" xfId="59447"/>
    <cellStyle name="Output 3 2 2 2 5" xfId="59448"/>
    <cellStyle name="Output 3 2 2 2 6" xfId="59449"/>
    <cellStyle name="Output 3 2 2 2 7" xfId="59450"/>
    <cellStyle name="Output 3 2 2 2 8" xfId="59451"/>
    <cellStyle name="Output 3 2 2 20" xfId="59452"/>
    <cellStyle name="Output 3 2 2 21" xfId="59453"/>
    <cellStyle name="Output 3 2 2 3" xfId="59454"/>
    <cellStyle name="Output 3 2 2 3 2" xfId="59455"/>
    <cellStyle name="Output 3 2 2 3 2 2" xfId="59456"/>
    <cellStyle name="Output 3 2 2 3 2 2 2" xfId="59457"/>
    <cellStyle name="Output 3 2 2 3 2 2 3" xfId="59458"/>
    <cellStyle name="Output 3 2 2 3 2 2 4" xfId="59459"/>
    <cellStyle name="Output 3 2 2 3 2 2 5" xfId="59460"/>
    <cellStyle name="Output 3 2 2 3 2 3" xfId="59461"/>
    <cellStyle name="Output 3 2 2 3 2 3 2" xfId="59462"/>
    <cellStyle name="Output 3 2 2 3 2 3 3" xfId="59463"/>
    <cellStyle name="Output 3 2 2 3 2 3 4" xfId="59464"/>
    <cellStyle name="Output 3 2 2 3 2 3 5" xfId="59465"/>
    <cellStyle name="Output 3 2 2 3 2 4" xfId="59466"/>
    <cellStyle name="Output 3 2 2 3 2 5" xfId="59467"/>
    <cellStyle name="Output 3 2 2 3 2 6" xfId="59468"/>
    <cellStyle name="Output 3 2 2 3 2 7" xfId="59469"/>
    <cellStyle name="Output 3 2 2 3 3" xfId="59470"/>
    <cellStyle name="Output 3 2 2 3 3 2" xfId="59471"/>
    <cellStyle name="Output 3 2 2 3 3 3" xfId="59472"/>
    <cellStyle name="Output 3 2 2 3 3 4" xfId="59473"/>
    <cellStyle name="Output 3 2 2 3 3 5" xfId="59474"/>
    <cellStyle name="Output 3 2 2 3 4" xfId="59475"/>
    <cellStyle name="Output 3 2 2 3 4 2" xfId="59476"/>
    <cellStyle name="Output 3 2 2 3 4 3" xfId="59477"/>
    <cellStyle name="Output 3 2 2 3 4 4" xfId="59478"/>
    <cellStyle name="Output 3 2 2 3 4 5" xfId="59479"/>
    <cellStyle name="Output 3 2 2 3 5" xfId="59480"/>
    <cellStyle name="Output 3 2 2 3 6" xfId="59481"/>
    <cellStyle name="Output 3 2 2 3 7" xfId="59482"/>
    <cellStyle name="Output 3 2 2 3 8" xfId="59483"/>
    <cellStyle name="Output 3 2 2 4" xfId="59484"/>
    <cellStyle name="Output 3 2 2 4 2" xfId="59485"/>
    <cellStyle name="Output 3 2 2 4 2 2" xfId="59486"/>
    <cellStyle name="Output 3 2 2 4 2 2 2" xfId="59487"/>
    <cellStyle name="Output 3 2 2 4 2 2 3" xfId="59488"/>
    <cellStyle name="Output 3 2 2 4 2 2 4" xfId="59489"/>
    <cellStyle name="Output 3 2 2 4 2 2 5" xfId="59490"/>
    <cellStyle name="Output 3 2 2 4 2 3" xfId="59491"/>
    <cellStyle name="Output 3 2 2 4 2 3 2" xfId="59492"/>
    <cellStyle name="Output 3 2 2 4 2 3 3" xfId="59493"/>
    <cellStyle name="Output 3 2 2 4 2 3 4" xfId="59494"/>
    <cellStyle name="Output 3 2 2 4 2 3 5" xfId="59495"/>
    <cellStyle name="Output 3 2 2 4 2 4" xfId="59496"/>
    <cellStyle name="Output 3 2 2 4 2 5" xfId="59497"/>
    <cellStyle name="Output 3 2 2 4 2 6" xfId="59498"/>
    <cellStyle name="Output 3 2 2 4 2 7" xfId="59499"/>
    <cellStyle name="Output 3 2 2 4 3" xfId="59500"/>
    <cellStyle name="Output 3 2 2 4 3 2" xfId="59501"/>
    <cellStyle name="Output 3 2 2 4 3 3" xfId="59502"/>
    <cellStyle name="Output 3 2 2 4 3 4" xfId="59503"/>
    <cellStyle name="Output 3 2 2 4 3 5" xfId="59504"/>
    <cellStyle name="Output 3 2 2 4 4" xfId="59505"/>
    <cellStyle name="Output 3 2 2 4 4 2" xfId="59506"/>
    <cellStyle name="Output 3 2 2 4 4 3" xfId="59507"/>
    <cellStyle name="Output 3 2 2 4 4 4" xfId="59508"/>
    <cellStyle name="Output 3 2 2 4 4 5" xfId="59509"/>
    <cellStyle name="Output 3 2 2 4 5" xfId="59510"/>
    <cellStyle name="Output 3 2 2 4 6" xfId="59511"/>
    <cellStyle name="Output 3 2 2 4 7" xfId="59512"/>
    <cellStyle name="Output 3 2 2 4 8" xfId="59513"/>
    <cellStyle name="Output 3 2 2 5" xfId="59514"/>
    <cellStyle name="Output 3 2 2 5 2" xfId="59515"/>
    <cellStyle name="Output 3 2 2 5 2 2" xfId="59516"/>
    <cellStyle name="Output 3 2 2 5 2 2 2" xfId="59517"/>
    <cellStyle name="Output 3 2 2 5 2 2 3" xfId="59518"/>
    <cellStyle name="Output 3 2 2 5 2 2 4" xfId="59519"/>
    <cellStyle name="Output 3 2 2 5 2 2 5" xfId="59520"/>
    <cellStyle name="Output 3 2 2 5 2 3" xfId="59521"/>
    <cellStyle name="Output 3 2 2 5 2 3 2" xfId="59522"/>
    <cellStyle name="Output 3 2 2 5 2 3 3" xfId="59523"/>
    <cellStyle name="Output 3 2 2 5 2 3 4" xfId="59524"/>
    <cellStyle name="Output 3 2 2 5 2 3 5" xfId="59525"/>
    <cellStyle name="Output 3 2 2 5 2 4" xfId="59526"/>
    <cellStyle name="Output 3 2 2 5 2 5" xfId="59527"/>
    <cellStyle name="Output 3 2 2 5 2 6" xfId="59528"/>
    <cellStyle name="Output 3 2 2 5 2 7" xfId="59529"/>
    <cellStyle name="Output 3 2 2 5 3" xfId="59530"/>
    <cellStyle name="Output 3 2 2 5 3 2" xfId="59531"/>
    <cellStyle name="Output 3 2 2 5 3 3" xfId="59532"/>
    <cellStyle name="Output 3 2 2 5 3 4" xfId="59533"/>
    <cellStyle name="Output 3 2 2 5 3 5" xfId="59534"/>
    <cellStyle name="Output 3 2 2 5 4" xfId="59535"/>
    <cellStyle name="Output 3 2 2 5 4 2" xfId="59536"/>
    <cellStyle name="Output 3 2 2 5 4 3" xfId="59537"/>
    <cellStyle name="Output 3 2 2 5 4 4" xfId="59538"/>
    <cellStyle name="Output 3 2 2 5 4 5" xfId="59539"/>
    <cellStyle name="Output 3 2 2 5 5" xfId="59540"/>
    <cellStyle name="Output 3 2 2 5 6" xfId="59541"/>
    <cellStyle name="Output 3 2 2 5 7" xfId="59542"/>
    <cellStyle name="Output 3 2 2 5 8" xfId="59543"/>
    <cellStyle name="Output 3 2 2 6" xfId="59544"/>
    <cellStyle name="Output 3 2 2 6 2" xfId="59545"/>
    <cellStyle name="Output 3 2 2 6 2 2" xfId="59546"/>
    <cellStyle name="Output 3 2 2 6 2 2 2" xfId="59547"/>
    <cellStyle name="Output 3 2 2 6 2 2 3" xfId="59548"/>
    <cellStyle name="Output 3 2 2 6 2 2 4" xfId="59549"/>
    <cellStyle name="Output 3 2 2 6 2 2 5" xfId="59550"/>
    <cellStyle name="Output 3 2 2 6 2 3" xfId="59551"/>
    <cellStyle name="Output 3 2 2 6 2 3 2" xfId="59552"/>
    <cellStyle name="Output 3 2 2 6 2 3 3" xfId="59553"/>
    <cellStyle name="Output 3 2 2 6 2 3 4" xfId="59554"/>
    <cellStyle name="Output 3 2 2 6 2 3 5" xfId="59555"/>
    <cellStyle name="Output 3 2 2 6 2 4" xfId="59556"/>
    <cellStyle name="Output 3 2 2 6 2 5" xfId="59557"/>
    <cellStyle name="Output 3 2 2 6 2 6" xfId="59558"/>
    <cellStyle name="Output 3 2 2 6 2 7" xfId="59559"/>
    <cellStyle name="Output 3 2 2 6 3" xfId="59560"/>
    <cellStyle name="Output 3 2 2 6 3 2" xfId="59561"/>
    <cellStyle name="Output 3 2 2 6 3 3" xfId="59562"/>
    <cellStyle name="Output 3 2 2 6 3 4" xfId="59563"/>
    <cellStyle name="Output 3 2 2 6 3 5" xfId="59564"/>
    <cellStyle name="Output 3 2 2 6 4" xfId="59565"/>
    <cellStyle name="Output 3 2 2 6 4 2" xfId="59566"/>
    <cellStyle name="Output 3 2 2 6 4 3" xfId="59567"/>
    <cellStyle name="Output 3 2 2 6 4 4" xfId="59568"/>
    <cellStyle name="Output 3 2 2 6 4 5" xfId="59569"/>
    <cellStyle name="Output 3 2 2 6 5" xfId="59570"/>
    <cellStyle name="Output 3 2 2 6 6" xfId="59571"/>
    <cellStyle name="Output 3 2 2 6 7" xfId="59572"/>
    <cellStyle name="Output 3 2 2 6 8" xfId="59573"/>
    <cellStyle name="Output 3 2 2 7" xfId="59574"/>
    <cellStyle name="Output 3 2 2 7 2" xfId="59575"/>
    <cellStyle name="Output 3 2 2 7 2 2" xfId="59576"/>
    <cellStyle name="Output 3 2 2 7 2 2 2" xfId="59577"/>
    <cellStyle name="Output 3 2 2 7 2 2 3" xfId="59578"/>
    <cellStyle name="Output 3 2 2 7 2 2 4" xfId="59579"/>
    <cellStyle name="Output 3 2 2 7 2 2 5" xfId="59580"/>
    <cellStyle name="Output 3 2 2 7 2 3" xfId="59581"/>
    <cellStyle name="Output 3 2 2 7 2 3 2" xfId="59582"/>
    <cellStyle name="Output 3 2 2 7 2 3 3" xfId="59583"/>
    <cellStyle name="Output 3 2 2 7 2 3 4" xfId="59584"/>
    <cellStyle name="Output 3 2 2 7 2 3 5" xfId="59585"/>
    <cellStyle name="Output 3 2 2 7 2 4" xfId="59586"/>
    <cellStyle name="Output 3 2 2 7 2 5" xfId="59587"/>
    <cellStyle name="Output 3 2 2 7 2 6" xfId="59588"/>
    <cellStyle name="Output 3 2 2 7 2 7" xfId="59589"/>
    <cellStyle name="Output 3 2 2 7 3" xfId="59590"/>
    <cellStyle name="Output 3 2 2 7 3 2" xfId="59591"/>
    <cellStyle name="Output 3 2 2 7 3 3" xfId="59592"/>
    <cellStyle name="Output 3 2 2 7 3 4" xfId="59593"/>
    <cellStyle name="Output 3 2 2 7 3 5" xfId="59594"/>
    <cellStyle name="Output 3 2 2 7 4" xfId="59595"/>
    <cellStyle name="Output 3 2 2 7 4 2" xfId="59596"/>
    <cellStyle name="Output 3 2 2 7 4 3" xfId="59597"/>
    <cellStyle name="Output 3 2 2 7 4 4" xfId="59598"/>
    <cellStyle name="Output 3 2 2 7 4 5" xfId="59599"/>
    <cellStyle name="Output 3 2 2 7 5" xfId="59600"/>
    <cellStyle name="Output 3 2 2 7 6" xfId="59601"/>
    <cellStyle name="Output 3 2 2 7 7" xfId="59602"/>
    <cellStyle name="Output 3 2 2 7 8" xfId="59603"/>
    <cellStyle name="Output 3 2 2 8" xfId="59604"/>
    <cellStyle name="Output 3 2 2 8 2" xfId="59605"/>
    <cellStyle name="Output 3 2 2 8 2 2" xfId="59606"/>
    <cellStyle name="Output 3 2 2 8 2 2 2" xfId="59607"/>
    <cellStyle name="Output 3 2 2 8 2 2 3" xfId="59608"/>
    <cellStyle name="Output 3 2 2 8 2 2 4" xfId="59609"/>
    <cellStyle name="Output 3 2 2 8 2 2 5" xfId="59610"/>
    <cellStyle name="Output 3 2 2 8 2 3" xfId="59611"/>
    <cellStyle name="Output 3 2 2 8 2 3 2" xfId="59612"/>
    <cellStyle name="Output 3 2 2 8 2 3 3" xfId="59613"/>
    <cellStyle name="Output 3 2 2 8 2 3 4" xfId="59614"/>
    <cellStyle name="Output 3 2 2 8 2 3 5" xfId="59615"/>
    <cellStyle name="Output 3 2 2 8 2 4" xfId="59616"/>
    <cellStyle name="Output 3 2 2 8 2 5" xfId="59617"/>
    <cellStyle name="Output 3 2 2 8 2 6" xfId="59618"/>
    <cellStyle name="Output 3 2 2 8 2 7" xfId="59619"/>
    <cellStyle name="Output 3 2 2 8 3" xfId="59620"/>
    <cellStyle name="Output 3 2 2 8 3 2" xfId="59621"/>
    <cellStyle name="Output 3 2 2 8 3 3" xfId="59622"/>
    <cellStyle name="Output 3 2 2 8 3 4" xfId="59623"/>
    <cellStyle name="Output 3 2 2 8 3 5" xfId="59624"/>
    <cellStyle name="Output 3 2 2 8 4" xfId="59625"/>
    <cellStyle name="Output 3 2 2 8 4 2" xfId="59626"/>
    <cellStyle name="Output 3 2 2 8 4 3" xfId="59627"/>
    <cellStyle name="Output 3 2 2 8 4 4" xfId="59628"/>
    <cellStyle name="Output 3 2 2 8 4 5" xfId="59629"/>
    <cellStyle name="Output 3 2 2 8 5" xfId="59630"/>
    <cellStyle name="Output 3 2 2 8 6" xfId="59631"/>
    <cellStyle name="Output 3 2 2 8 7" xfId="59632"/>
    <cellStyle name="Output 3 2 2 8 8" xfId="59633"/>
    <cellStyle name="Output 3 2 2 9" xfId="59634"/>
    <cellStyle name="Output 3 2 2 9 2" xfId="59635"/>
    <cellStyle name="Output 3 2 2 9 2 2" xfId="59636"/>
    <cellStyle name="Output 3 2 2 9 2 2 2" xfId="59637"/>
    <cellStyle name="Output 3 2 2 9 2 2 3" xfId="59638"/>
    <cellStyle name="Output 3 2 2 9 2 2 4" xfId="59639"/>
    <cellStyle name="Output 3 2 2 9 2 2 5" xfId="59640"/>
    <cellStyle name="Output 3 2 2 9 2 3" xfId="59641"/>
    <cellStyle name="Output 3 2 2 9 2 3 2" xfId="59642"/>
    <cellStyle name="Output 3 2 2 9 2 3 3" xfId="59643"/>
    <cellStyle name="Output 3 2 2 9 2 3 4" xfId="59644"/>
    <cellStyle name="Output 3 2 2 9 2 3 5" xfId="59645"/>
    <cellStyle name="Output 3 2 2 9 2 4" xfId="59646"/>
    <cellStyle name="Output 3 2 2 9 2 5" xfId="59647"/>
    <cellStyle name="Output 3 2 2 9 2 6" xfId="59648"/>
    <cellStyle name="Output 3 2 2 9 2 7" xfId="59649"/>
    <cellStyle name="Output 3 2 2 9 3" xfId="59650"/>
    <cellStyle name="Output 3 2 2 9 3 2" xfId="59651"/>
    <cellStyle name="Output 3 2 2 9 3 3" xfId="59652"/>
    <cellStyle name="Output 3 2 2 9 3 4" xfId="59653"/>
    <cellStyle name="Output 3 2 2 9 3 5" xfId="59654"/>
    <cellStyle name="Output 3 2 2 9 4" xfId="59655"/>
    <cellStyle name="Output 3 2 2 9 4 2" xfId="59656"/>
    <cellStyle name="Output 3 2 2 9 4 3" xfId="59657"/>
    <cellStyle name="Output 3 2 2 9 4 4" xfId="59658"/>
    <cellStyle name="Output 3 2 2 9 4 5" xfId="59659"/>
    <cellStyle name="Output 3 2 2 9 5" xfId="59660"/>
    <cellStyle name="Output 3 2 2 9 6" xfId="59661"/>
    <cellStyle name="Output 3 2 2 9 7" xfId="59662"/>
    <cellStyle name="Output 3 2 2 9 8" xfId="59663"/>
    <cellStyle name="Output 3 2 3" xfId="59664"/>
    <cellStyle name="Output 3 2 3 2" xfId="59665"/>
    <cellStyle name="Output 3 2 3 2 2" xfId="59666"/>
    <cellStyle name="Output 3 2 3 3" xfId="59667"/>
    <cellStyle name="Output 3 2 3 4" xfId="59668"/>
    <cellStyle name="Output 3 2 3 5" xfId="59669"/>
    <cellStyle name="Output 3 2 4" xfId="59670"/>
    <cellStyle name="Output 3 2 4 2" xfId="59671"/>
    <cellStyle name="Output 3 2 4 2 2" xfId="59672"/>
    <cellStyle name="Output 3 2 4 3" xfId="59673"/>
    <cellStyle name="Output 3 2 4 4" xfId="59674"/>
    <cellStyle name="Output 3 2 4 5" xfId="59675"/>
    <cellStyle name="Output 3 2 5" xfId="59676"/>
    <cellStyle name="Output 3 2 5 2" xfId="59677"/>
    <cellStyle name="Output 3 2 6" xfId="59678"/>
    <cellStyle name="Output 3 2 7" xfId="59679"/>
    <cellStyle name="Output 3 2_T-straight with PEDs adjustor" xfId="59680"/>
    <cellStyle name="Output 3 3" xfId="59681"/>
    <cellStyle name="Output 3 3 10" xfId="59682"/>
    <cellStyle name="Output 3 3 10 2" xfId="59683"/>
    <cellStyle name="Output 3 3 10 2 2" xfId="59684"/>
    <cellStyle name="Output 3 3 10 2 2 2" xfId="59685"/>
    <cellStyle name="Output 3 3 10 2 2 3" xfId="59686"/>
    <cellStyle name="Output 3 3 10 2 2 4" xfId="59687"/>
    <cellStyle name="Output 3 3 10 2 2 5" xfId="59688"/>
    <cellStyle name="Output 3 3 10 2 3" xfId="59689"/>
    <cellStyle name="Output 3 3 10 2 3 2" xfId="59690"/>
    <cellStyle name="Output 3 3 10 2 3 3" xfId="59691"/>
    <cellStyle name="Output 3 3 10 2 3 4" xfId="59692"/>
    <cellStyle name="Output 3 3 10 2 3 5" xfId="59693"/>
    <cellStyle name="Output 3 3 10 2 4" xfId="59694"/>
    <cellStyle name="Output 3 3 10 2 5" xfId="59695"/>
    <cellStyle name="Output 3 3 10 2 6" xfId="59696"/>
    <cellStyle name="Output 3 3 10 2 7" xfId="59697"/>
    <cellStyle name="Output 3 3 10 3" xfId="59698"/>
    <cellStyle name="Output 3 3 10 3 2" xfId="59699"/>
    <cellStyle name="Output 3 3 10 3 3" xfId="59700"/>
    <cellStyle name="Output 3 3 10 3 4" xfId="59701"/>
    <cellStyle name="Output 3 3 10 3 5" xfId="59702"/>
    <cellStyle name="Output 3 3 10 4" xfId="59703"/>
    <cellStyle name="Output 3 3 10 4 2" xfId="59704"/>
    <cellStyle name="Output 3 3 10 4 3" xfId="59705"/>
    <cellStyle name="Output 3 3 10 4 4" xfId="59706"/>
    <cellStyle name="Output 3 3 10 4 5" xfId="59707"/>
    <cellStyle name="Output 3 3 10 5" xfId="59708"/>
    <cellStyle name="Output 3 3 10 6" xfId="59709"/>
    <cellStyle name="Output 3 3 10 7" xfId="59710"/>
    <cellStyle name="Output 3 3 10 8" xfId="59711"/>
    <cellStyle name="Output 3 3 11" xfId="59712"/>
    <cellStyle name="Output 3 3 11 2" xfId="59713"/>
    <cellStyle name="Output 3 3 11 2 2" xfId="59714"/>
    <cellStyle name="Output 3 3 11 2 2 2" xfId="59715"/>
    <cellStyle name="Output 3 3 11 2 2 3" xfId="59716"/>
    <cellStyle name="Output 3 3 11 2 2 4" xfId="59717"/>
    <cellStyle name="Output 3 3 11 2 2 5" xfId="59718"/>
    <cellStyle name="Output 3 3 11 2 3" xfId="59719"/>
    <cellStyle name="Output 3 3 11 2 3 2" xfId="59720"/>
    <cellStyle name="Output 3 3 11 2 3 3" xfId="59721"/>
    <cellStyle name="Output 3 3 11 2 3 4" xfId="59722"/>
    <cellStyle name="Output 3 3 11 2 3 5" xfId="59723"/>
    <cellStyle name="Output 3 3 11 2 4" xfId="59724"/>
    <cellStyle name="Output 3 3 11 2 5" xfId="59725"/>
    <cellStyle name="Output 3 3 11 2 6" xfId="59726"/>
    <cellStyle name="Output 3 3 11 2 7" xfId="59727"/>
    <cellStyle name="Output 3 3 11 3" xfId="59728"/>
    <cellStyle name="Output 3 3 11 3 2" xfId="59729"/>
    <cellStyle name="Output 3 3 11 3 3" xfId="59730"/>
    <cellStyle name="Output 3 3 11 3 4" xfId="59731"/>
    <cellStyle name="Output 3 3 11 3 5" xfId="59732"/>
    <cellStyle name="Output 3 3 11 4" xfId="59733"/>
    <cellStyle name="Output 3 3 11 4 2" xfId="59734"/>
    <cellStyle name="Output 3 3 11 4 3" xfId="59735"/>
    <cellStyle name="Output 3 3 11 4 4" xfId="59736"/>
    <cellStyle name="Output 3 3 11 4 5" xfId="59737"/>
    <cellStyle name="Output 3 3 11 5" xfId="59738"/>
    <cellStyle name="Output 3 3 11 6" xfId="59739"/>
    <cellStyle name="Output 3 3 11 7" xfId="59740"/>
    <cellStyle name="Output 3 3 11 8" xfId="59741"/>
    <cellStyle name="Output 3 3 12" xfId="59742"/>
    <cellStyle name="Output 3 3 12 2" xfId="59743"/>
    <cellStyle name="Output 3 3 12 2 2" xfId="59744"/>
    <cellStyle name="Output 3 3 12 2 2 2" xfId="59745"/>
    <cellStyle name="Output 3 3 12 2 2 3" xfId="59746"/>
    <cellStyle name="Output 3 3 12 2 2 4" xfId="59747"/>
    <cellStyle name="Output 3 3 12 2 2 5" xfId="59748"/>
    <cellStyle name="Output 3 3 12 2 3" xfId="59749"/>
    <cellStyle name="Output 3 3 12 2 3 2" xfId="59750"/>
    <cellStyle name="Output 3 3 12 2 3 3" xfId="59751"/>
    <cellStyle name="Output 3 3 12 2 3 4" xfId="59752"/>
    <cellStyle name="Output 3 3 12 2 3 5" xfId="59753"/>
    <cellStyle name="Output 3 3 12 2 4" xfId="59754"/>
    <cellStyle name="Output 3 3 12 2 5" xfId="59755"/>
    <cellStyle name="Output 3 3 12 2 6" xfId="59756"/>
    <cellStyle name="Output 3 3 12 2 7" xfId="59757"/>
    <cellStyle name="Output 3 3 12 3" xfId="59758"/>
    <cellStyle name="Output 3 3 12 3 2" xfId="59759"/>
    <cellStyle name="Output 3 3 12 3 3" xfId="59760"/>
    <cellStyle name="Output 3 3 12 3 4" xfId="59761"/>
    <cellStyle name="Output 3 3 12 3 5" xfId="59762"/>
    <cellStyle name="Output 3 3 12 4" xfId="59763"/>
    <cellStyle name="Output 3 3 12 4 2" xfId="59764"/>
    <cellStyle name="Output 3 3 12 4 3" xfId="59765"/>
    <cellStyle name="Output 3 3 12 4 4" xfId="59766"/>
    <cellStyle name="Output 3 3 12 4 5" xfId="59767"/>
    <cellStyle name="Output 3 3 12 5" xfId="59768"/>
    <cellStyle name="Output 3 3 12 6" xfId="59769"/>
    <cellStyle name="Output 3 3 12 7" xfId="59770"/>
    <cellStyle name="Output 3 3 12 8" xfId="59771"/>
    <cellStyle name="Output 3 3 13" xfId="59772"/>
    <cellStyle name="Output 3 3 13 2" xfId="59773"/>
    <cellStyle name="Output 3 3 13 2 2" xfId="59774"/>
    <cellStyle name="Output 3 3 13 2 2 2" xfId="59775"/>
    <cellStyle name="Output 3 3 13 2 2 3" xfId="59776"/>
    <cellStyle name="Output 3 3 13 2 2 4" xfId="59777"/>
    <cellStyle name="Output 3 3 13 2 2 5" xfId="59778"/>
    <cellStyle name="Output 3 3 13 2 3" xfId="59779"/>
    <cellStyle name="Output 3 3 13 2 3 2" xfId="59780"/>
    <cellStyle name="Output 3 3 13 2 3 3" xfId="59781"/>
    <cellStyle name="Output 3 3 13 2 3 4" xfId="59782"/>
    <cellStyle name="Output 3 3 13 2 3 5" xfId="59783"/>
    <cellStyle name="Output 3 3 13 2 4" xfId="59784"/>
    <cellStyle name="Output 3 3 13 2 5" xfId="59785"/>
    <cellStyle name="Output 3 3 13 2 6" xfId="59786"/>
    <cellStyle name="Output 3 3 13 2 7" xfId="59787"/>
    <cellStyle name="Output 3 3 13 3" xfId="59788"/>
    <cellStyle name="Output 3 3 13 3 2" xfId="59789"/>
    <cellStyle name="Output 3 3 13 3 3" xfId="59790"/>
    <cellStyle name="Output 3 3 13 3 4" xfId="59791"/>
    <cellStyle name="Output 3 3 13 3 5" xfId="59792"/>
    <cellStyle name="Output 3 3 13 4" xfId="59793"/>
    <cellStyle name="Output 3 3 13 4 2" xfId="59794"/>
    <cellStyle name="Output 3 3 13 4 3" xfId="59795"/>
    <cellStyle name="Output 3 3 13 4 4" xfId="59796"/>
    <cellStyle name="Output 3 3 13 4 5" xfId="59797"/>
    <cellStyle name="Output 3 3 13 5" xfId="59798"/>
    <cellStyle name="Output 3 3 13 6" xfId="59799"/>
    <cellStyle name="Output 3 3 13 7" xfId="59800"/>
    <cellStyle name="Output 3 3 13 8" xfId="59801"/>
    <cellStyle name="Output 3 3 14" xfId="59802"/>
    <cellStyle name="Output 3 3 14 2" xfId="59803"/>
    <cellStyle name="Output 3 3 14 2 2" xfId="59804"/>
    <cellStyle name="Output 3 3 14 2 2 2" xfId="59805"/>
    <cellStyle name="Output 3 3 14 2 2 3" xfId="59806"/>
    <cellStyle name="Output 3 3 14 2 2 4" xfId="59807"/>
    <cellStyle name="Output 3 3 14 2 2 5" xfId="59808"/>
    <cellStyle name="Output 3 3 14 2 3" xfId="59809"/>
    <cellStyle name="Output 3 3 14 2 3 2" xfId="59810"/>
    <cellStyle name="Output 3 3 14 2 3 3" xfId="59811"/>
    <cellStyle name="Output 3 3 14 2 3 4" xfId="59812"/>
    <cellStyle name="Output 3 3 14 2 3 5" xfId="59813"/>
    <cellStyle name="Output 3 3 14 2 4" xfId="59814"/>
    <cellStyle name="Output 3 3 14 2 5" xfId="59815"/>
    <cellStyle name="Output 3 3 14 2 6" xfId="59816"/>
    <cellStyle name="Output 3 3 14 2 7" xfId="59817"/>
    <cellStyle name="Output 3 3 14 3" xfId="59818"/>
    <cellStyle name="Output 3 3 14 3 2" xfId="59819"/>
    <cellStyle name="Output 3 3 14 3 3" xfId="59820"/>
    <cellStyle name="Output 3 3 14 3 4" xfId="59821"/>
    <cellStyle name="Output 3 3 14 3 5" xfId="59822"/>
    <cellStyle name="Output 3 3 14 4" xfId="59823"/>
    <cellStyle name="Output 3 3 14 4 2" xfId="59824"/>
    <cellStyle name="Output 3 3 14 4 3" xfId="59825"/>
    <cellStyle name="Output 3 3 14 4 4" xfId="59826"/>
    <cellStyle name="Output 3 3 14 4 5" xfId="59827"/>
    <cellStyle name="Output 3 3 14 5" xfId="59828"/>
    <cellStyle name="Output 3 3 14 6" xfId="59829"/>
    <cellStyle name="Output 3 3 14 7" xfId="59830"/>
    <cellStyle name="Output 3 3 14 8" xfId="59831"/>
    <cellStyle name="Output 3 3 15" xfId="59832"/>
    <cellStyle name="Output 3 3 15 2" xfId="59833"/>
    <cellStyle name="Output 3 3 15 2 2" xfId="59834"/>
    <cellStyle name="Output 3 3 15 2 3" xfId="59835"/>
    <cellStyle name="Output 3 3 15 2 4" xfId="59836"/>
    <cellStyle name="Output 3 3 15 2 5" xfId="59837"/>
    <cellStyle name="Output 3 3 15 3" xfId="59838"/>
    <cellStyle name="Output 3 3 15 3 2" xfId="59839"/>
    <cellStyle name="Output 3 3 15 3 3" xfId="59840"/>
    <cellStyle name="Output 3 3 15 3 4" xfId="59841"/>
    <cellStyle name="Output 3 3 15 3 5" xfId="59842"/>
    <cellStyle name="Output 3 3 15 4" xfId="59843"/>
    <cellStyle name="Output 3 3 15 5" xfId="59844"/>
    <cellStyle name="Output 3 3 15 6" xfId="59845"/>
    <cellStyle name="Output 3 3 15 7" xfId="59846"/>
    <cellStyle name="Output 3 3 16" xfId="59847"/>
    <cellStyle name="Output 3 3 16 2" xfId="59848"/>
    <cellStyle name="Output 3 3 16 3" xfId="59849"/>
    <cellStyle name="Output 3 3 16 4" xfId="59850"/>
    <cellStyle name="Output 3 3 16 5" xfId="59851"/>
    <cellStyle name="Output 3 3 17" xfId="59852"/>
    <cellStyle name="Output 3 3 17 2" xfId="59853"/>
    <cellStyle name="Output 3 3 17 3" xfId="59854"/>
    <cellStyle name="Output 3 3 17 4" xfId="59855"/>
    <cellStyle name="Output 3 3 17 5" xfId="59856"/>
    <cellStyle name="Output 3 3 18" xfId="59857"/>
    <cellStyle name="Output 3 3 18 2" xfId="59858"/>
    <cellStyle name="Output 3 3 19" xfId="59859"/>
    <cellStyle name="Output 3 3 2" xfId="59860"/>
    <cellStyle name="Output 3 3 2 2" xfId="59861"/>
    <cellStyle name="Output 3 3 2 2 2" xfId="59862"/>
    <cellStyle name="Output 3 3 2 2 2 2" xfId="59863"/>
    <cellStyle name="Output 3 3 2 2 2 3" xfId="59864"/>
    <cellStyle name="Output 3 3 2 2 2 4" xfId="59865"/>
    <cellStyle name="Output 3 3 2 2 2 5" xfId="59866"/>
    <cellStyle name="Output 3 3 2 2 3" xfId="59867"/>
    <cellStyle name="Output 3 3 2 2 3 2" xfId="59868"/>
    <cellStyle name="Output 3 3 2 2 3 3" xfId="59869"/>
    <cellStyle name="Output 3 3 2 2 3 4" xfId="59870"/>
    <cellStyle name="Output 3 3 2 2 3 5" xfId="59871"/>
    <cellStyle name="Output 3 3 2 2 4" xfId="59872"/>
    <cellStyle name="Output 3 3 2 2 5" xfId="59873"/>
    <cellStyle name="Output 3 3 2 2 6" xfId="59874"/>
    <cellStyle name="Output 3 3 2 2 7" xfId="59875"/>
    <cellStyle name="Output 3 3 2 3" xfId="59876"/>
    <cellStyle name="Output 3 3 2 3 2" xfId="59877"/>
    <cellStyle name="Output 3 3 2 3 3" xfId="59878"/>
    <cellStyle name="Output 3 3 2 3 4" xfId="59879"/>
    <cellStyle name="Output 3 3 2 3 5" xfId="59880"/>
    <cellStyle name="Output 3 3 2 4" xfId="59881"/>
    <cellStyle name="Output 3 3 2 4 2" xfId="59882"/>
    <cellStyle name="Output 3 3 2 4 3" xfId="59883"/>
    <cellStyle name="Output 3 3 2 4 4" xfId="59884"/>
    <cellStyle name="Output 3 3 2 4 5" xfId="59885"/>
    <cellStyle name="Output 3 3 2 5" xfId="59886"/>
    <cellStyle name="Output 3 3 2 6" xfId="59887"/>
    <cellStyle name="Output 3 3 2 7" xfId="59888"/>
    <cellStyle name="Output 3 3 2 8" xfId="59889"/>
    <cellStyle name="Output 3 3 20" xfId="59890"/>
    <cellStyle name="Output 3 3 3" xfId="59891"/>
    <cellStyle name="Output 3 3 3 2" xfId="59892"/>
    <cellStyle name="Output 3 3 3 2 2" xfId="59893"/>
    <cellStyle name="Output 3 3 3 2 2 2" xfId="59894"/>
    <cellStyle name="Output 3 3 3 2 2 3" xfId="59895"/>
    <cellStyle name="Output 3 3 3 2 2 4" xfId="59896"/>
    <cellStyle name="Output 3 3 3 2 2 5" xfId="59897"/>
    <cellStyle name="Output 3 3 3 2 3" xfId="59898"/>
    <cellStyle name="Output 3 3 3 2 3 2" xfId="59899"/>
    <cellStyle name="Output 3 3 3 2 3 3" xfId="59900"/>
    <cellStyle name="Output 3 3 3 2 3 4" xfId="59901"/>
    <cellStyle name="Output 3 3 3 2 3 5" xfId="59902"/>
    <cellStyle name="Output 3 3 3 2 4" xfId="59903"/>
    <cellStyle name="Output 3 3 3 2 5" xfId="59904"/>
    <cellStyle name="Output 3 3 3 2 6" xfId="59905"/>
    <cellStyle name="Output 3 3 3 2 7" xfId="59906"/>
    <cellStyle name="Output 3 3 3 3" xfId="59907"/>
    <cellStyle name="Output 3 3 3 3 2" xfId="59908"/>
    <cellStyle name="Output 3 3 3 3 3" xfId="59909"/>
    <cellStyle name="Output 3 3 3 3 4" xfId="59910"/>
    <cellStyle name="Output 3 3 3 3 5" xfId="59911"/>
    <cellStyle name="Output 3 3 3 4" xfId="59912"/>
    <cellStyle name="Output 3 3 3 4 2" xfId="59913"/>
    <cellStyle name="Output 3 3 3 4 3" xfId="59914"/>
    <cellStyle name="Output 3 3 3 4 4" xfId="59915"/>
    <cellStyle name="Output 3 3 3 4 5" xfId="59916"/>
    <cellStyle name="Output 3 3 3 5" xfId="59917"/>
    <cellStyle name="Output 3 3 3 6" xfId="59918"/>
    <cellStyle name="Output 3 3 3 7" xfId="59919"/>
    <cellStyle name="Output 3 3 3 8" xfId="59920"/>
    <cellStyle name="Output 3 3 4" xfId="59921"/>
    <cellStyle name="Output 3 3 4 2" xfId="59922"/>
    <cellStyle name="Output 3 3 4 2 2" xfId="59923"/>
    <cellStyle name="Output 3 3 4 2 2 2" xfId="59924"/>
    <cellStyle name="Output 3 3 4 2 2 3" xfId="59925"/>
    <cellStyle name="Output 3 3 4 2 2 4" xfId="59926"/>
    <cellStyle name="Output 3 3 4 2 2 5" xfId="59927"/>
    <cellStyle name="Output 3 3 4 2 3" xfId="59928"/>
    <cellStyle name="Output 3 3 4 2 3 2" xfId="59929"/>
    <cellStyle name="Output 3 3 4 2 3 3" xfId="59930"/>
    <cellStyle name="Output 3 3 4 2 3 4" xfId="59931"/>
    <cellStyle name="Output 3 3 4 2 3 5" xfId="59932"/>
    <cellStyle name="Output 3 3 4 2 4" xfId="59933"/>
    <cellStyle name="Output 3 3 4 2 5" xfId="59934"/>
    <cellStyle name="Output 3 3 4 2 6" xfId="59935"/>
    <cellStyle name="Output 3 3 4 2 7" xfId="59936"/>
    <cellStyle name="Output 3 3 4 3" xfId="59937"/>
    <cellStyle name="Output 3 3 4 3 2" xfId="59938"/>
    <cellStyle name="Output 3 3 4 3 3" xfId="59939"/>
    <cellStyle name="Output 3 3 4 3 4" xfId="59940"/>
    <cellStyle name="Output 3 3 4 3 5" xfId="59941"/>
    <cellStyle name="Output 3 3 4 4" xfId="59942"/>
    <cellStyle name="Output 3 3 4 4 2" xfId="59943"/>
    <cellStyle name="Output 3 3 4 4 3" xfId="59944"/>
    <cellStyle name="Output 3 3 4 4 4" xfId="59945"/>
    <cellStyle name="Output 3 3 4 4 5" xfId="59946"/>
    <cellStyle name="Output 3 3 4 5" xfId="59947"/>
    <cellStyle name="Output 3 3 4 6" xfId="59948"/>
    <cellStyle name="Output 3 3 4 7" xfId="59949"/>
    <cellStyle name="Output 3 3 4 8" xfId="59950"/>
    <cellStyle name="Output 3 3 5" xfId="59951"/>
    <cellStyle name="Output 3 3 5 2" xfId="59952"/>
    <cellStyle name="Output 3 3 5 2 2" xfId="59953"/>
    <cellStyle name="Output 3 3 5 2 2 2" xfId="59954"/>
    <cellStyle name="Output 3 3 5 2 2 3" xfId="59955"/>
    <cellStyle name="Output 3 3 5 2 2 4" xfId="59956"/>
    <cellStyle name="Output 3 3 5 2 2 5" xfId="59957"/>
    <cellStyle name="Output 3 3 5 2 3" xfId="59958"/>
    <cellStyle name="Output 3 3 5 2 3 2" xfId="59959"/>
    <cellStyle name="Output 3 3 5 2 3 3" xfId="59960"/>
    <cellStyle name="Output 3 3 5 2 3 4" xfId="59961"/>
    <cellStyle name="Output 3 3 5 2 3 5" xfId="59962"/>
    <cellStyle name="Output 3 3 5 2 4" xfId="59963"/>
    <cellStyle name="Output 3 3 5 2 5" xfId="59964"/>
    <cellStyle name="Output 3 3 5 2 6" xfId="59965"/>
    <cellStyle name="Output 3 3 5 2 7" xfId="59966"/>
    <cellStyle name="Output 3 3 5 3" xfId="59967"/>
    <cellStyle name="Output 3 3 5 3 2" xfId="59968"/>
    <cellStyle name="Output 3 3 5 3 3" xfId="59969"/>
    <cellStyle name="Output 3 3 5 3 4" xfId="59970"/>
    <cellStyle name="Output 3 3 5 3 5" xfId="59971"/>
    <cellStyle name="Output 3 3 5 4" xfId="59972"/>
    <cellStyle name="Output 3 3 5 4 2" xfId="59973"/>
    <cellStyle name="Output 3 3 5 4 3" xfId="59974"/>
    <cellStyle name="Output 3 3 5 4 4" xfId="59975"/>
    <cellStyle name="Output 3 3 5 4 5" xfId="59976"/>
    <cellStyle name="Output 3 3 5 5" xfId="59977"/>
    <cellStyle name="Output 3 3 5 6" xfId="59978"/>
    <cellStyle name="Output 3 3 5 7" xfId="59979"/>
    <cellStyle name="Output 3 3 5 8" xfId="59980"/>
    <cellStyle name="Output 3 3 6" xfId="59981"/>
    <cellStyle name="Output 3 3 6 2" xfId="59982"/>
    <cellStyle name="Output 3 3 6 2 2" xfId="59983"/>
    <cellStyle name="Output 3 3 6 2 2 2" xfId="59984"/>
    <cellStyle name="Output 3 3 6 2 2 3" xfId="59985"/>
    <cellStyle name="Output 3 3 6 2 2 4" xfId="59986"/>
    <cellStyle name="Output 3 3 6 2 2 5" xfId="59987"/>
    <cellStyle name="Output 3 3 6 2 3" xfId="59988"/>
    <cellStyle name="Output 3 3 6 2 3 2" xfId="59989"/>
    <cellStyle name="Output 3 3 6 2 3 3" xfId="59990"/>
    <cellStyle name="Output 3 3 6 2 3 4" xfId="59991"/>
    <cellStyle name="Output 3 3 6 2 3 5" xfId="59992"/>
    <cellStyle name="Output 3 3 6 2 4" xfId="59993"/>
    <cellStyle name="Output 3 3 6 2 5" xfId="59994"/>
    <cellStyle name="Output 3 3 6 2 6" xfId="59995"/>
    <cellStyle name="Output 3 3 6 2 7" xfId="59996"/>
    <cellStyle name="Output 3 3 6 3" xfId="59997"/>
    <cellStyle name="Output 3 3 6 3 2" xfId="59998"/>
    <cellStyle name="Output 3 3 6 3 3" xfId="59999"/>
    <cellStyle name="Output 3 3 6 3 4" xfId="60000"/>
    <cellStyle name="Output 3 3 6 3 5" xfId="60001"/>
    <cellStyle name="Output 3 3 6 4" xfId="60002"/>
    <cellStyle name="Output 3 3 6 4 2" xfId="60003"/>
    <cellStyle name="Output 3 3 6 4 3" xfId="60004"/>
    <cellStyle name="Output 3 3 6 4 4" xfId="60005"/>
    <cellStyle name="Output 3 3 6 4 5" xfId="60006"/>
    <cellStyle name="Output 3 3 6 5" xfId="60007"/>
    <cellStyle name="Output 3 3 6 6" xfId="60008"/>
    <cellStyle name="Output 3 3 6 7" xfId="60009"/>
    <cellStyle name="Output 3 3 6 8" xfId="60010"/>
    <cellStyle name="Output 3 3 7" xfId="60011"/>
    <cellStyle name="Output 3 3 7 2" xfId="60012"/>
    <cellStyle name="Output 3 3 7 2 2" xfId="60013"/>
    <cellStyle name="Output 3 3 7 2 2 2" xfId="60014"/>
    <cellStyle name="Output 3 3 7 2 2 3" xfId="60015"/>
    <cellStyle name="Output 3 3 7 2 2 4" xfId="60016"/>
    <cellStyle name="Output 3 3 7 2 2 5" xfId="60017"/>
    <cellStyle name="Output 3 3 7 2 3" xfId="60018"/>
    <cellStyle name="Output 3 3 7 2 3 2" xfId="60019"/>
    <cellStyle name="Output 3 3 7 2 3 3" xfId="60020"/>
    <cellStyle name="Output 3 3 7 2 3 4" xfId="60021"/>
    <cellStyle name="Output 3 3 7 2 3 5" xfId="60022"/>
    <cellStyle name="Output 3 3 7 2 4" xfId="60023"/>
    <cellStyle name="Output 3 3 7 2 5" xfId="60024"/>
    <cellStyle name="Output 3 3 7 2 6" xfId="60025"/>
    <cellStyle name="Output 3 3 7 2 7" xfId="60026"/>
    <cellStyle name="Output 3 3 7 3" xfId="60027"/>
    <cellStyle name="Output 3 3 7 3 2" xfId="60028"/>
    <cellStyle name="Output 3 3 7 3 3" xfId="60029"/>
    <cellStyle name="Output 3 3 7 3 4" xfId="60030"/>
    <cellStyle name="Output 3 3 7 3 5" xfId="60031"/>
    <cellStyle name="Output 3 3 7 4" xfId="60032"/>
    <cellStyle name="Output 3 3 7 4 2" xfId="60033"/>
    <cellStyle name="Output 3 3 7 4 3" xfId="60034"/>
    <cellStyle name="Output 3 3 7 4 4" xfId="60035"/>
    <cellStyle name="Output 3 3 7 4 5" xfId="60036"/>
    <cellStyle name="Output 3 3 7 5" xfId="60037"/>
    <cellStyle name="Output 3 3 7 6" xfId="60038"/>
    <cellStyle name="Output 3 3 7 7" xfId="60039"/>
    <cellStyle name="Output 3 3 7 8" xfId="60040"/>
    <cellStyle name="Output 3 3 8" xfId="60041"/>
    <cellStyle name="Output 3 3 8 2" xfId="60042"/>
    <cellStyle name="Output 3 3 8 2 2" xfId="60043"/>
    <cellStyle name="Output 3 3 8 2 2 2" xfId="60044"/>
    <cellStyle name="Output 3 3 8 2 2 3" xfId="60045"/>
    <cellStyle name="Output 3 3 8 2 2 4" xfId="60046"/>
    <cellStyle name="Output 3 3 8 2 2 5" xfId="60047"/>
    <cellStyle name="Output 3 3 8 2 3" xfId="60048"/>
    <cellStyle name="Output 3 3 8 2 3 2" xfId="60049"/>
    <cellStyle name="Output 3 3 8 2 3 3" xfId="60050"/>
    <cellStyle name="Output 3 3 8 2 3 4" xfId="60051"/>
    <cellStyle name="Output 3 3 8 2 3 5" xfId="60052"/>
    <cellStyle name="Output 3 3 8 2 4" xfId="60053"/>
    <cellStyle name="Output 3 3 8 2 5" xfId="60054"/>
    <cellStyle name="Output 3 3 8 2 6" xfId="60055"/>
    <cellStyle name="Output 3 3 8 2 7" xfId="60056"/>
    <cellStyle name="Output 3 3 8 3" xfId="60057"/>
    <cellStyle name="Output 3 3 8 3 2" xfId="60058"/>
    <cellStyle name="Output 3 3 8 3 3" xfId="60059"/>
    <cellStyle name="Output 3 3 8 3 4" xfId="60060"/>
    <cellStyle name="Output 3 3 8 3 5" xfId="60061"/>
    <cellStyle name="Output 3 3 8 4" xfId="60062"/>
    <cellStyle name="Output 3 3 8 4 2" xfId="60063"/>
    <cellStyle name="Output 3 3 8 4 3" xfId="60064"/>
    <cellStyle name="Output 3 3 8 4 4" xfId="60065"/>
    <cellStyle name="Output 3 3 8 4 5" xfId="60066"/>
    <cellStyle name="Output 3 3 8 5" xfId="60067"/>
    <cellStyle name="Output 3 3 8 6" xfId="60068"/>
    <cellStyle name="Output 3 3 8 7" xfId="60069"/>
    <cellStyle name="Output 3 3 8 8" xfId="60070"/>
    <cellStyle name="Output 3 3 9" xfId="60071"/>
    <cellStyle name="Output 3 3 9 2" xfId="60072"/>
    <cellStyle name="Output 3 3 9 2 2" xfId="60073"/>
    <cellStyle name="Output 3 3 9 2 2 2" xfId="60074"/>
    <cellStyle name="Output 3 3 9 2 2 3" xfId="60075"/>
    <cellStyle name="Output 3 3 9 2 2 4" xfId="60076"/>
    <cellStyle name="Output 3 3 9 2 2 5" xfId="60077"/>
    <cellStyle name="Output 3 3 9 2 3" xfId="60078"/>
    <cellStyle name="Output 3 3 9 2 3 2" xfId="60079"/>
    <cellStyle name="Output 3 3 9 2 3 3" xfId="60080"/>
    <cellStyle name="Output 3 3 9 2 3 4" xfId="60081"/>
    <cellStyle name="Output 3 3 9 2 3 5" xfId="60082"/>
    <cellStyle name="Output 3 3 9 2 4" xfId="60083"/>
    <cellStyle name="Output 3 3 9 2 5" xfId="60084"/>
    <cellStyle name="Output 3 3 9 2 6" xfId="60085"/>
    <cellStyle name="Output 3 3 9 2 7" xfId="60086"/>
    <cellStyle name="Output 3 3 9 3" xfId="60087"/>
    <cellStyle name="Output 3 3 9 3 2" xfId="60088"/>
    <cellStyle name="Output 3 3 9 3 3" xfId="60089"/>
    <cellStyle name="Output 3 3 9 3 4" xfId="60090"/>
    <cellStyle name="Output 3 3 9 3 5" xfId="60091"/>
    <cellStyle name="Output 3 3 9 4" xfId="60092"/>
    <cellStyle name="Output 3 3 9 4 2" xfId="60093"/>
    <cellStyle name="Output 3 3 9 4 3" xfId="60094"/>
    <cellStyle name="Output 3 3 9 4 4" xfId="60095"/>
    <cellStyle name="Output 3 3 9 4 5" xfId="60096"/>
    <cellStyle name="Output 3 3 9 5" xfId="60097"/>
    <cellStyle name="Output 3 3 9 6" xfId="60098"/>
    <cellStyle name="Output 3 3 9 7" xfId="60099"/>
    <cellStyle name="Output 3 3 9 8" xfId="60100"/>
    <cellStyle name="Output 3 4" xfId="60101"/>
    <cellStyle name="Output 3 4 2" xfId="60102"/>
    <cellStyle name="Output 3 4 2 2" xfId="60103"/>
    <cellStyle name="Output 3 4 3" xfId="60104"/>
    <cellStyle name="Output 3 4 4" xfId="60105"/>
    <cellStyle name="Output 3 4 5" xfId="60106"/>
    <cellStyle name="Output 3 5" xfId="60107"/>
    <cellStyle name="Output 3 5 2" xfId="60108"/>
    <cellStyle name="Output 3 5 2 2" xfId="60109"/>
    <cellStyle name="Output 3 5 3" xfId="60110"/>
    <cellStyle name="Output 3 5 4" xfId="60111"/>
    <cellStyle name="Output 3 5 5" xfId="60112"/>
    <cellStyle name="Output 3 6" xfId="60113"/>
    <cellStyle name="Output 3 6 2" xfId="60114"/>
    <cellStyle name="Output 3 7" xfId="60115"/>
    <cellStyle name="Output 3 8" xfId="60116"/>
    <cellStyle name="Output 3_T-straight with PEDs adjustor" xfId="60117"/>
    <cellStyle name="Output 4" xfId="60118"/>
    <cellStyle name="Output 4 2" xfId="60119"/>
    <cellStyle name="Output 4 2 10" xfId="60120"/>
    <cellStyle name="Output 4 2 10 2" xfId="60121"/>
    <cellStyle name="Output 4 2 10 2 2" xfId="60122"/>
    <cellStyle name="Output 4 2 10 2 2 2" xfId="60123"/>
    <cellStyle name="Output 4 2 10 2 2 3" xfId="60124"/>
    <cellStyle name="Output 4 2 10 2 2 4" xfId="60125"/>
    <cellStyle name="Output 4 2 10 2 2 5" xfId="60126"/>
    <cellStyle name="Output 4 2 10 2 3" xfId="60127"/>
    <cellStyle name="Output 4 2 10 2 3 2" xfId="60128"/>
    <cellStyle name="Output 4 2 10 2 3 3" xfId="60129"/>
    <cellStyle name="Output 4 2 10 2 3 4" xfId="60130"/>
    <cellStyle name="Output 4 2 10 2 3 5" xfId="60131"/>
    <cellStyle name="Output 4 2 10 2 4" xfId="60132"/>
    <cellStyle name="Output 4 2 10 2 5" xfId="60133"/>
    <cellStyle name="Output 4 2 10 2 6" xfId="60134"/>
    <cellStyle name="Output 4 2 10 2 7" xfId="60135"/>
    <cellStyle name="Output 4 2 10 3" xfId="60136"/>
    <cellStyle name="Output 4 2 10 3 2" xfId="60137"/>
    <cellStyle name="Output 4 2 10 3 3" xfId="60138"/>
    <cellStyle name="Output 4 2 10 3 4" xfId="60139"/>
    <cellStyle name="Output 4 2 10 3 5" xfId="60140"/>
    <cellStyle name="Output 4 2 10 4" xfId="60141"/>
    <cellStyle name="Output 4 2 10 4 2" xfId="60142"/>
    <cellStyle name="Output 4 2 10 4 3" xfId="60143"/>
    <cellStyle name="Output 4 2 10 4 4" xfId="60144"/>
    <cellStyle name="Output 4 2 10 4 5" xfId="60145"/>
    <cellStyle name="Output 4 2 10 5" xfId="60146"/>
    <cellStyle name="Output 4 2 10 6" xfId="60147"/>
    <cellStyle name="Output 4 2 10 7" xfId="60148"/>
    <cellStyle name="Output 4 2 10 8" xfId="60149"/>
    <cellStyle name="Output 4 2 11" xfId="60150"/>
    <cellStyle name="Output 4 2 11 2" xfId="60151"/>
    <cellStyle name="Output 4 2 11 2 2" xfId="60152"/>
    <cellStyle name="Output 4 2 11 2 2 2" xfId="60153"/>
    <cellStyle name="Output 4 2 11 2 2 3" xfId="60154"/>
    <cellStyle name="Output 4 2 11 2 2 4" xfId="60155"/>
    <cellStyle name="Output 4 2 11 2 2 5" xfId="60156"/>
    <cellStyle name="Output 4 2 11 2 3" xfId="60157"/>
    <cellStyle name="Output 4 2 11 2 3 2" xfId="60158"/>
    <cellStyle name="Output 4 2 11 2 3 3" xfId="60159"/>
    <cellStyle name="Output 4 2 11 2 3 4" xfId="60160"/>
    <cellStyle name="Output 4 2 11 2 3 5" xfId="60161"/>
    <cellStyle name="Output 4 2 11 2 4" xfId="60162"/>
    <cellStyle name="Output 4 2 11 2 5" xfId="60163"/>
    <cellStyle name="Output 4 2 11 2 6" xfId="60164"/>
    <cellStyle name="Output 4 2 11 2 7" xfId="60165"/>
    <cellStyle name="Output 4 2 11 3" xfId="60166"/>
    <cellStyle name="Output 4 2 11 3 2" xfId="60167"/>
    <cellStyle name="Output 4 2 11 3 3" xfId="60168"/>
    <cellStyle name="Output 4 2 11 3 4" xfId="60169"/>
    <cellStyle name="Output 4 2 11 3 5" xfId="60170"/>
    <cellStyle name="Output 4 2 11 4" xfId="60171"/>
    <cellStyle name="Output 4 2 11 4 2" xfId="60172"/>
    <cellStyle name="Output 4 2 11 4 3" xfId="60173"/>
    <cellStyle name="Output 4 2 11 4 4" xfId="60174"/>
    <cellStyle name="Output 4 2 11 4 5" xfId="60175"/>
    <cellStyle name="Output 4 2 11 5" xfId="60176"/>
    <cellStyle name="Output 4 2 11 6" xfId="60177"/>
    <cellStyle name="Output 4 2 11 7" xfId="60178"/>
    <cellStyle name="Output 4 2 11 8" xfId="60179"/>
    <cellStyle name="Output 4 2 12" xfId="60180"/>
    <cellStyle name="Output 4 2 12 2" xfId="60181"/>
    <cellStyle name="Output 4 2 12 2 2" xfId="60182"/>
    <cellStyle name="Output 4 2 12 2 2 2" xfId="60183"/>
    <cellStyle name="Output 4 2 12 2 2 3" xfId="60184"/>
    <cellStyle name="Output 4 2 12 2 2 4" xfId="60185"/>
    <cellStyle name="Output 4 2 12 2 2 5" xfId="60186"/>
    <cellStyle name="Output 4 2 12 2 3" xfId="60187"/>
    <cellStyle name="Output 4 2 12 2 3 2" xfId="60188"/>
    <cellStyle name="Output 4 2 12 2 3 3" xfId="60189"/>
    <cellStyle name="Output 4 2 12 2 3 4" xfId="60190"/>
    <cellStyle name="Output 4 2 12 2 3 5" xfId="60191"/>
    <cellStyle name="Output 4 2 12 2 4" xfId="60192"/>
    <cellStyle name="Output 4 2 12 2 5" xfId="60193"/>
    <cellStyle name="Output 4 2 12 2 6" xfId="60194"/>
    <cellStyle name="Output 4 2 12 2 7" xfId="60195"/>
    <cellStyle name="Output 4 2 12 3" xfId="60196"/>
    <cellStyle name="Output 4 2 12 3 2" xfId="60197"/>
    <cellStyle name="Output 4 2 12 3 3" xfId="60198"/>
    <cellStyle name="Output 4 2 12 3 4" xfId="60199"/>
    <cellStyle name="Output 4 2 12 3 5" xfId="60200"/>
    <cellStyle name="Output 4 2 12 4" xfId="60201"/>
    <cellStyle name="Output 4 2 12 4 2" xfId="60202"/>
    <cellStyle name="Output 4 2 12 4 3" xfId="60203"/>
    <cellStyle name="Output 4 2 12 4 4" xfId="60204"/>
    <cellStyle name="Output 4 2 12 4 5" xfId="60205"/>
    <cellStyle name="Output 4 2 12 5" xfId="60206"/>
    <cellStyle name="Output 4 2 12 6" xfId="60207"/>
    <cellStyle name="Output 4 2 12 7" xfId="60208"/>
    <cellStyle name="Output 4 2 12 8" xfId="60209"/>
    <cellStyle name="Output 4 2 13" xfId="60210"/>
    <cellStyle name="Output 4 2 13 2" xfId="60211"/>
    <cellStyle name="Output 4 2 13 2 2" xfId="60212"/>
    <cellStyle name="Output 4 2 13 2 2 2" xfId="60213"/>
    <cellStyle name="Output 4 2 13 2 2 3" xfId="60214"/>
    <cellStyle name="Output 4 2 13 2 2 4" xfId="60215"/>
    <cellStyle name="Output 4 2 13 2 2 5" xfId="60216"/>
    <cellStyle name="Output 4 2 13 2 3" xfId="60217"/>
    <cellStyle name="Output 4 2 13 2 3 2" xfId="60218"/>
    <cellStyle name="Output 4 2 13 2 3 3" xfId="60219"/>
    <cellStyle name="Output 4 2 13 2 3 4" xfId="60220"/>
    <cellStyle name="Output 4 2 13 2 3 5" xfId="60221"/>
    <cellStyle name="Output 4 2 13 2 4" xfId="60222"/>
    <cellStyle name="Output 4 2 13 2 5" xfId="60223"/>
    <cellStyle name="Output 4 2 13 2 6" xfId="60224"/>
    <cellStyle name="Output 4 2 13 2 7" xfId="60225"/>
    <cellStyle name="Output 4 2 13 3" xfId="60226"/>
    <cellStyle name="Output 4 2 13 3 2" xfId="60227"/>
    <cellStyle name="Output 4 2 13 3 3" xfId="60228"/>
    <cellStyle name="Output 4 2 13 3 4" xfId="60229"/>
    <cellStyle name="Output 4 2 13 3 5" xfId="60230"/>
    <cellStyle name="Output 4 2 13 4" xfId="60231"/>
    <cellStyle name="Output 4 2 13 4 2" xfId="60232"/>
    <cellStyle name="Output 4 2 13 4 3" xfId="60233"/>
    <cellStyle name="Output 4 2 13 4 4" xfId="60234"/>
    <cellStyle name="Output 4 2 13 4 5" xfId="60235"/>
    <cellStyle name="Output 4 2 13 5" xfId="60236"/>
    <cellStyle name="Output 4 2 13 6" xfId="60237"/>
    <cellStyle name="Output 4 2 13 7" xfId="60238"/>
    <cellStyle name="Output 4 2 13 8" xfId="60239"/>
    <cellStyle name="Output 4 2 14" xfId="60240"/>
    <cellStyle name="Output 4 2 14 2" xfId="60241"/>
    <cellStyle name="Output 4 2 14 2 2" xfId="60242"/>
    <cellStyle name="Output 4 2 14 2 2 2" xfId="60243"/>
    <cellStyle name="Output 4 2 14 2 2 3" xfId="60244"/>
    <cellStyle name="Output 4 2 14 2 2 4" xfId="60245"/>
    <cellStyle name="Output 4 2 14 2 2 5" xfId="60246"/>
    <cellStyle name="Output 4 2 14 2 3" xfId="60247"/>
    <cellStyle name="Output 4 2 14 2 3 2" xfId="60248"/>
    <cellStyle name="Output 4 2 14 2 3 3" xfId="60249"/>
    <cellStyle name="Output 4 2 14 2 3 4" xfId="60250"/>
    <cellStyle name="Output 4 2 14 2 3 5" xfId="60251"/>
    <cellStyle name="Output 4 2 14 2 4" xfId="60252"/>
    <cellStyle name="Output 4 2 14 2 5" xfId="60253"/>
    <cellStyle name="Output 4 2 14 2 6" xfId="60254"/>
    <cellStyle name="Output 4 2 14 2 7" xfId="60255"/>
    <cellStyle name="Output 4 2 14 3" xfId="60256"/>
    <cellStyle name="Output 4 2 14 3 2" xfId="60257"/>
    <cellStyle name="Output 4 2 14 3 3" xfId="60258"/>
    <cellStyle name="Output 4 2 14 3 4" xfId="60259"/>
    <cellStyle name="Output 4 2 14 3 5" xfId="60260"/>
    <cellStyle name="Output 4 2 14 4" xfId="60261"/>
    <cellStyle name="Output 4 2 14 4 2" xfId="60262"/>
    <cellStyle name="Output 4 2 14 4 3" xfId="60263"/>
    <cellStyle name="Output 4 2 14 4 4" xfId="60264"/>
    <cellStyle name="Output 4 2 14 4 5" xfId="60265"/>
    <cellStyle name="Output 4 2 14 5" xfId="60266"/>
    <cellStyle name="Output 4 2 14 6" xfId="60267"/>
    <cellStyle name="Output 4 2 14 7" xfId="60268"/>
    <cellStyle name="Output 4 2 14 8" xfId="60269"/>
    <cellStyle name="Output 4 2 15" xfId="60270"/>
    <cellStyle name="Output 4 2 15 2" xfId="60271"/>
    <cellStyle name="Output 4 2 15 2 2" xfId="60272"/>
    <cellStyle name="Output 4 2 15 2 3" xfId="60273"/>
    <cellStyle name="Output 4 2 15 2 4" xfId="60274"/>
    <cellStyle name="Output 4 2 15 2 5" xfId="60275"/>
    <cellStyle name="Output 4 2 15 3" xfId="60276"/>
    <cellStyle name="Output 4 2 15 3 2" xfId="60277"/>
    <cellStyle name="Output 4 2 15 3 3" xfId="60278"/>
    <cellStyle name="Output 4 2 15 3 4" xfId="60279"/>
    <cellStyle name="Output 4 2 15 3 5" xfId="60280"/>
    <cellStyle name="Output 4 2 15 4" xfId="60281"/>
    <cellStyle name="Output 4 2 15 5" xfId="60282"/>
    <cellStyle name="Output 4 2 15 6" xfId="60283"/>
    <cellStyle name="Output 4 2 15 7" xfId="60284"/>
    <cellStyle name="Output 4 2 16" xfId="60285"/>
    <cellStyle name="Output 4 2 16 2" xfId="60286"/>
    <cellStyle name="Output 4 2 16 3" xfId="60287"/>
    <cellStyle name="Output 4 2 16 4" xfId="60288"/>
    <cellStyle name="Output 4 2 16 5" xfId="60289"/>
    <cellStyle name="Output 4 2 17" xfId="60290"/>
    <cellStyle name="Output 4 2 17 2" xfId="60291"/>
    <cellStyle name="Output 4 2 17 3" xfId="60292"/>
    <cellStyle name="Output 4 2 17 4" xfId="60293"/>
    <cellStyle name="Output 4 2 17 5" xfId="60294"/>
    <cellStyle name="Output 4 2 18" xfId="60295"/>
    <cellStyle name="Output 4 2 18 2" xfId="60296"/>
    <cellStyle name="Output 4 2 19" xfId="60297"/>
    <cellStyle name="Output 4 2 2" xfId="60298"/>
    <cellStyle name="Output 4 2 2 2" xfId="60299"/>
    <cellStyle name="Output 4 2 2 2 2" xfId="60300"/>
    <cellStyle name="Output 4 2 2 2 2 2" xfId="60301"/>
    <cellStyle name="Output 4 2 2 2 2 3" xfId="60302"/>
    <cellStyle name="Output 4 2 2 2 2 4" xfId="60303"/>
    <cellStyle name="Output 4 2 2 2 2 5" xfId="60304"/>
    <cellStyle name="Output 4 2 2 2 3" xfId="60305"/>
    <cellStyle name="Output 4 2 2 2 3 2" xfId="60306"/>
    <cellStyle name="Output 4 2 2 2 3 3" xfId="60307"/>
    <cellStyle name="Output 4 2 2 2 3 4" xfId="60308"/>
    <cellStyle name="Output 4 2 2 2 3 5" xfId="60309"/>
    <cellStyle name="Output 4 2 2 2 4" xfId="60310"/>
    <cellStyle name="Output 4 2 2 2 5" xfId="60311"/>
    <cellStyle name="Output 4 2 2 2 6" xfId="60312"/>
    <cellStyle name="Output 4 2 2 2 7" xfId="60313"/>
    <cellStyle name="Output 4 2 2 3" xfId="60314"/>
    <cellStyle name="Output 4 2 2 3 2" xfId="60315"/>
    <cellStyle name="Output 4 2 2 3 3" xfId="60316"/>
    <cellStyle name="Output 4 2 2 3 4" xfId="60317"/>
    <cellStyle name="Output 4 2 2 3 5" xfId="60318"/>
    <cellStyle name="Output 4 2 2 4" xfId="60319"/>
    <cellStyle name="Output 4 2 2 4 2" xfId="60320"/>
    <cellStyle name="Output 4 2 2 4 3" xfId="60321"/>
    <cellStyle name="Output 4 2 2 4 4" xfId="60322"/>
    <cellStyle name="Output 4 2 2 4 5" xfId="60323"/>
    <cellStyle name="Output 4 2 2 5" xfId="60324"/>
    <cellStyle name="Output 4 2 2 5 2" xfId="60325"/>
    <cellStyle name="Output 4 2 2 6" xfId="60326"/>
    <cellStyle name="Output 4 2 2 7" xfId="60327"/>
    <cellStyle name="Output 4 2 2 8" xfId="60328"/>
    <cellStyle name="Output 4 2 20" xfId="60329"/>
    <cellStyle name="Output 4 2 21" xfId="60330"/>
    <cellStyle name="Output 4 2 3" xfId="60331"/>
    <cellStyle name="Output 4 2 3 2" xfId="60332"/>
    <cellStyle name="Output 4 2 3 2 2" xfId="60333"/>
    <cellStyle name="Output 4 2 3 2 2 2" xfId="60334"/>
    <cellStyle name="Output 4 2 3 2 2 3" xfId="60335"/>
    <cellStyle name="Output 4 2 3 2 2 4" xfId="60336"/>
    <cellStyle name="Output 4 2 3 2 2 5" xfId="60337"/>
    <cellStyle name="Output 4 2 3 2 3" xfId="60338"/>
    <cellStyle name="Output 4 2 3 2 3 2" xfId="60339"/>
    <cellStyle name="Output 4 2 3 2 3 3" xfId="60340"/>
    <cellStyle name="Output 4 2 3 2 3 4" xfId="60341"/>
    <cellStyle name="Output 4 2 3 2 3 5" xfId="60342"/>
    <cellStyle name="Output 4 2 3 2 4" xfId="60343"/>
    <cellStyle name="Output 4 2 3 2 5" xfId="60344"/>
    <cellStyle name="Output 4 2 3 2 6" xfId="60345"/>
    <cellStyle name="Output 4 2 3 2 7" xfId="60346"/>
    <cellStyle name="Output 4 2 3 3" xfId="60347"/>
    <cellStyle name="Output 4 2 3 3 2" xfId="60348"/>
    <cellStyle name="Output 4 2 3 3 3" xfId="60349"/>
    <cellStyle name="Output 4 2 3 3 4" xfId="60350"/>
    <cellStyle name="Output 4 2 3 3 5" xfId="60351"/>
    <cellStyle name="Output 4 2 3 4" xfId="60352"/>
    <cellStyle name="Output 4 2 3 4 2" xfId="60353"/>
    <cellStyle name="Output 4 2 3 4 3" xfId="60354"/>
    <cellStyle name="Output 4 2 3 4 4" xfId="60355"/>
    <cellStyle name="Output 4 2 3 4 5" xfId="60356"/>
    <cellStyle name="Output 4 2 3 5" xfId="60357"/>
    <cellStyle name="Output 4 2 3 6" xfId="60358"/>
    <cellStyle name="Output 4 2 3 7" xfId="60359"/>
    <cellStyle name="Output 4 2 3 8" xfId="60360"/>
    <cellStyle name="Output 4 2 4" xfId="60361"/>
    <cellStyle name="Output 4 2 4 2" xfId="60362"/>
    <cellStyle name="Output 4 2 4 2 2" xfId="60363"/>
    <cellStyle name="Output 4 2 4 2 2 2" xfId="60364"/>
    <cellStyle name="Output 4 2 4 2 2 3" xfId="60365"/>
    <cellStyle name="Output 4 2 4 2 2 4" xfId="60366"/>
    <cellStyle name="Output 4 2 4 2 2 5" xfId="60367"/>
    <cellStyle name="Output 4 2 4 2 3" xfId="60368"/>
    <cellStyle name="Output 4 2 4 2 3 2" xfId="60369"/>
    <cellStyle name="Output 4 2 4 2 3 3" xfId="60370"/>
    <cellStyle name="Output 4 2 4 2 3 4" xfId="60371"/>
    <cellStyle name="Output 4 2 4 2 3 5" xfId="60372"/>
    <cellStyle name="Output 4 2 4 2 4" xfId="60373"/>
    <cellStyle name="Output 4 2 4 2 5" xfId="60374"/>
    <cellStyle name="Output 4 2 4 2 6" xfId="60375"/>
    <cellStyle name="Output 4 2 4 2 7" xfId="60376"/>
    <cellStyle name="Output 4 2 4 3" xfId="60377"/>
    <cellStyle name="Output 4 2 4 3 2" xfId="60378"/>
    <cellStyle name="Output 4 2 4 3 3" xfId="60379"/>
    <cellStyle name="Output 4 2 4 3 4" xfId="60380"/>
    <cellStyle name="Output 4 2 4 3 5" xfId="60381"/>
    <cellStyle name="Output 4 2 4 4" xfId="60382"/>
    <cellStyle name="Output 4 2 4 4 2" xfId="60383"/>
    <cellStyle name="Output 4 2 4 4 3" xfId="60384"/>
    <cellStyle name="Output 4 2 4 4 4" xfId="60385"/>
    <cellStyle name="Output 4 2 4 4 5" xfId="60386"/>
    <cellStyle name="Output 4 2 4 5" xfId="60387"/>
    <cellStyle name="Output 4 2 4 6" xfId="60388"/>
    <cellStyle name="Output 4 2 4 7" xfId="60389"/>
    <cellStyle name="Output 4 2 4 8" xfId="60390"/>
    <cellStyle name="Output 4 2 5" xfId="60391"/>
    <cellStyle name="Output 4 2 5 2" xfId="60392"/>
    <cellStyle name="Output 4 2 5 2 2" xfId="60393"/>
    <cellStyle name="Output 4 2 5 2 2 2" xfId="60394"/>
    <cellStyle name="Output 4 2 5 2 2 3" xfId="60395"/>
    <cellStyle name="Output 4 2 5 2 2 4" xfId="60396"/>
    <cellStyle name="Output 4 2 5 2 2 5" xfId="60397"/>
    <cellStyle name="Output 4 2 5 2 3" xfId="60398"/>
    <cellStyle name="Output 4 2 5 2 3 2" xfId="60399"/>
    <cellStyle name="Output 4 2 5 2 3 3" xfId="60400"/>
    <cellStyle name="Output 4 2 5 2 3 4" xfId="60401"/>
    <cellStyle name="Output 4 2 5 2 3 5" xfId="60402"/>
    <cellStyle name="Output 4 2 5 2 4" xfId="60403"/>
    <cellStyle name="Output 4 2 5 2 5" xfId="60404"/>
    <cellStyle name="Output 4 2 5 2 6" xfId="60405"/>
    <cellStyle name="Output 4 2 5 2 7" xfId="60406"/>
    <cellStyle name="Output 4 2 5 3" xfId="60407"/>
    <cellStyle name="Output 4 2 5 3 2" xfId="60408"/>
    <cellStyle name="Output 4 2 5 3 3" xfId="60409"/>
    <cellStyle name="Output 4 2 5 3 4" xfId="60410"/>
    <cellStyle name="Output 4 2 5 3 5" xfId="60411"/>
    <cellStyle name="Output 4 2 5 4" xfId="60412"/>
    <cellStyle name="Output 4 2 5 4 2" xfId="60413"/>
    <cellStyle name="Output 4 2 5 4 3" xfId="60414"/>
    <cellStyle name="Output 4 2 5 4 4" xfId="60415"/>
    <cellStyle name="Output 4 2 5 4 5" xfId="60416"/>
    <cellStyle name="Output 4 2 5 5" xfId="60417"/>
    <cellStyle name="Output 4 2 5 6" xfId="60418"/>
    <cellStyle name="Output 4 2 5 7" xfId="60419"/>
    <cellStyle name="Output 4 2 5 8" xfId="60420"/>
    <cellStyle name="Output 4 2 6" xfId="60421"/>
    <cellStyle name="Output 4 2 6 2" xfId="60422"/>
    <cellStyle name="Output 4 2 6 2 2" xfId="60423"/>
    <cellStyle name="Output 4 2 6 2 2 2" xfId="60424"/>
    <cellStyle name="Output 4 2 6 2 2 3" xfId="60425"/>
    <cellStyle name="Output 4 2 6 2 2 4" xfId="60426"/>
    <cellStyle name="Output 4 2 6 2 2 5" xfId="60427"/>
    <cellStyle name="Output 4 2 6 2 3" xfId="60428"/>
    <cellStyle name="Output 4 2 6 2 3 2" xfId="60429"/>
    <cellStyle name="Output 4 2 6 2 3 3" xfId="60430"/>
    <cellStyle name="Output 4 2 6 2 3 4" xfId="60431"/>
    <cellStyle name="Output 4 2 6 2 3 5" xfId="60432"/>
    <cellStyle name="Output 4 2 6 2 4" xfId="60433"/>
    <cellStyle name="Output 4 2 6 2 5" xfId="60434"/>
    <cellStyle name="Output 4 2 6 2 6" xfId="60435"/>
    <cellStyle name="Output 4 2 6 2 7" xfId="60436"/>
    <cellStyle name="Output 4 2 6 3" xfId="60437"/>
    <cellStyle name="Output 4 2 6 3 2" xfId="60438"/>
    <cellStyle name="Output 4 2 6 3 3" xfId="60439"/>
    <cellStyle name="Output 4 2 6 3 4" xfId="60440"/>
    <cellStyle name="Output 4 2 6 3 5" xfId="60441"/>
    <cellStyle name="Output 4 2 6 4" xfId="60442"/>
    <cellStyle name="Output 4 2 6 4 2" xfId="60443"/>
    <cellStyle name="Output 4 2 6 4 3" xfId="60444"/>
    <cellStyle name="Output 4 2 6 4 4" xfId="60445"/>
    <cellStyle name="Output 4 2 6 4 5" xfId="60446"/>
    <cellStyle name="Output 4 2 6 5" xfId="60447"/>
    <cellStyle name="Output 4 2 6 6" xfId="60448"/>
    <cellStyle name="Output 4 2 6 7" xfId="60449"/>
    <cellStyle name="Output 4 2 6 8" xfId="60450"/>
    <cellStyle name="Output 4 2 7" xfId="60451"/>
    <cellStyle name="Output 4 2 7 2" xfId="60452"/>
    <cellStyle name="Output 4 2 7 2 2" xfId="60453"/>
    <cellStyle name="Output 4 2 7 2 2 2" xfId="60454"/>
    <cellStyle name="Output 4 2 7 2 2 3" xfId="60455"/>
    <cellStyle name="Output 4 2 7 2 2 4" xfId="60456"/>
    <cellStyle name="Output 4 2 7 2 2 5" xfId="60457"/>
    <cellStyle name="Output 4 2 7 2 3" xfId="60458"/>
    <cellStyle name="Output 4 2 7 2 3 2" xfId="60459"/>
    <cellStyle name="Output 4 2 7 2 3 3" xfId="60460"/>
    <cellStyle name="Output 4 2 7 2 3 4" xfId="60461"/>
    <cellStyle name="Output 4 2 7 2 3 5" xfId="60462"/>
    <cellStyle name="Output 4 2 7 2 4" xfId="60463"/>
    <cellStyle name="Output 4 2 7 2 5" xfId="60464"/>
    <cellStyle name="Output 4 2 7 2 6" xfId="60465"/>
    <cellStyle name="Output 4 2 7 2 7" xfId="60466"/>
    <cellStyle name="Output 4 2 7 3" xfId="60467"/>
    <cellStyle name="Output 4 2 7 3 2" xfId="60468"/>
    <cellStyle name="Output 4 2 7 3 3" xfId="60469"/>
    <cellStyle name="Output 4 2 7 3 4" xfId="60470"/>
    <cellStyle name="Output 4 2 7 3 5" xfId="60471"/>
    <cellStyle name="Output 4 2 7 4" xfId="60472"/>
    <cellStyle name="Output 4 2 7 4 2" xfId="60473"/>
    <cellStyle name="Output 4 2 7 4 3" xfId="60474"/>
    <cellStyle name="Output 4 2 7 4 4" xfId="60475"/>
    <cellStyle name="Output 4 2 7 4 5" xfId="60476"/>
    <cellStyle name="Output 4 2 7 5" xfId="60477"/>
    <cellStyle name="Output 4 2 7 6" xfId="60478"/>
    <cellStyle name="Output 4 2 7 7" xfId="60479"/>
    <cellStyle name="Output 4 2 7 8" xfId="60480"/>
    <cellStyle name="Output 4 2 8" xfId="60481"/>
    <cellStyle name="Output 4 2 8 2" xfId="60482"/>
    <cellStyle name="Output 4 2 8 2 2" xfId="60483"/>
    <cellStyle name="Output 4 2 8 2 2 2" xfId="60484"/>
    <cellStyle name="Output 4 2 8 2 2 3" xfId="60485"/>
    <cellStyle name="Output 4 2 8 2 2 4" xfId="60486"/>
    <cellStyle name="Output 4 2 8 2 2 5" xfId="60487"/>
    <cellStyle name="Output 4 2 8 2 3" xfId="60488"/>
    <cellStyle name="Output 4 2 8 2 3 2" xfId="60489"/>
    <cellStyle name="Output 4 2 8 2 3 3" xfId="60490"/>
    <cellStyle name="Output 4 2 8 2 3 4" xfId="60491"/>
    <cellStyle name="Output 4 2 8 2 3 5" xfId="60492"/>
    <cellStyle name="Output 4 2 8 2 4" xfId="60493"/>
    <cellStyle name="Output 4 2 8 2 5" xfId="60494"/>
    <cellStyle name="Output 4 2 8 2 6" xfId="60495"/>
    <cellStyle name="Output 4 2 8 2 7" xfId="60496"/>
    <cellStyle name="Output 4 2 8 3" xfId="60497"/>
    <cellStyle name="Output 4 2 8 3 2" xfId="60498"/>
    <cellStyle name="Output 4 2 8 3 3" xfId="60499"/>
    <cellStyle name="Output 4 2 8 3 4" xfId="60500"/>
    <cellStyle name="Output 4 2 8 3 5" xfId="60501"/>
    <cellStyle name="Output 4 2 8 4" xfId="60502"/>
    <cellStyle name="Output 4 2 8 4 2" xfId="60503"/>
    <cellStyle name="Output 4 2 8 4 3" xfId="60504"/>
    <cellStyle name="Output 4 2 8 4 4" xfId="60505"/>
    <cellStyle name="Output 4 2 8 4 5" xfId="60506"/>
    <cellStyle name="Output 4 2 8 5" xfId="60507"/>
    <cellStyle name="Output 4 2 8 6" xfId="60508"/>
    <cellStyle name="Output 4 2 8 7" xfId="60509"/>
    <cellStyle name="Output 4 2 8 8" xfId="60510"/>
    <cellStyle name="Output 4 2 9" xfId="60511"/>
    <cellStyle name="Output 4 2 9 2" xfId="60512"/>
    <cellStyle name="Output 4 2 9 2 2" xfId="60513"/>
    <cellStyle name="Output 4 2 9 2 2 2" xfId="60514"/>
    <cellStyle name="Output 4 2 9 2 2 3" xfId="60515"/>
    <cellStyle name="Output 4 2 9 2 2 4" xfId="60516"/>
    <cellStyle name="Output 4 2 9 2 2 5" xfId="60517"/>
    <cellStyle name="Output 4 2 9 2 3" xfId="60518"/>
    <cellStyle name="Output 4 2 9 2 3 2" xfId="60519"/>
    <cellStyle name="Output 4 2 9 2 3 3" xfId="60520"/>
    <cellStyle name="Output 4 2 9 2 3 4" xfId="60521"/>
    <cellStyle name="Output 4 2 9 2 3 5" xfId="60522"/>
    <cellStyle name="Output 4 2 9 2 4" xfId="60523"/>
    <cellStyle name="Output 4 2 9 2 5" xfId="60524"/>
    <cellStyle name="Output 4 2 9 2 6" xfId="60525"/>
    <cellStyle name="Output 4 2 9 2 7" xfId="60526"/>
    <cellStyle name="Output 4 2 9 3" xfId="60527"/>
    <cellStyle name="Output 4 2 9 3 2" xfId="60528"/>
    <cellStyle name="Output 4 2 9 3 3" xfId="60529"/>
    <cellStyle name="Output 4 2 9 3 4" xfId="60530"/>
    <cellStyle name="Output 4 2 9 3 5" xfId="60531"/>
    <cellStyle name="Output 4 2 9 4" xfId="60532"/>
    <cellStyle name="Output 4 2 9 4 2" xfId="60533"/>
    <cellStyle name="Output 4 2 9 4 3" xfId="60534"/>
    <cellStyle name="Output 4 2 9 4 4" xfId="60535"/>
    <cellStyle name="Output 4 2 9 4 5" xfId="60536"/>
    <cellStyle name="Output 4 2 9 5" xfId="60537"/>
    <cellStyle name="Output 4 2 9 6" xfId="60538"/>
    <cellStyle name="Output 4 2 9 7" xfId="60539"/>
    <cellStyle name="Output 4 2 9 8" xfId="60540"/>
    <cellStyle name="Output 4 3" xfId="60541"/>
    <cellStyle name="Output 4 3 2" xfId="60542"/>
    <cellStyle name="Output 4 3 2 2" xfId="60543"/>
    <cellStyle name="Output 4 3 3" xfId="60544"/>
    <cellStyle name="Output 4 3 4" xfId="60545"/>
    <cellStyle name="Output 4 4" xfId="60546"/>
    <cellStyle name="Output 4 4 2" xfId="60547"/>
    <cellStyle name="Output 4 4 2 2" xfId="60548"/>
    <cellStyle name="Output 4 4 3" xfId="60549"/>
    <cellStyle name="Output 4 4 4" xfId="60550"/>
    <cellStyle name="Output 4 4 5" xfId="60551"/>
    <cellStyle name="Output 4 5" xfId="60552"/>
    <cellStyle name="Output 4 5 2" xfId="60553"/>
    <cellStyle name="Output 4 6" xfId="60554"/>
    <cellStyle name="Output 4 7" xfId="60555"/>
    <cellStyle name="Output 4_T-straight with PEDs adjustor" xfId="60556"/>
    <cellStyle name="Output 5" xfId="60557"/>
    <cellStyle name="Output 5 2" xfId="60558"/>
    <cellStyle name="Output 5 2 2" xfId="60559"/>
    <cellStyle name="Output 5 3" xfId="60560"/>
    <cellStyle name="Output 5 3 2" xfId="60561"/>
    <cellStyle name="Output 5 4" xfId="60562"/>
    <cellStyle name="Output 6" xfId="60563"/>
    <cellStyle name="Output 6 2" xfId="60564"/>
    <cellStyle name="Output 6 2 2" xfId="60565"/>
    <cellStyle name="Output 6 3" xfId="60566"/>
    <cellStyle name="Output 6 3 2" xfId="60567"/>
    <cellStyle name="Output 6 4" xfId="60568"/>
    <cellStyle name="Output 7" xfId="60569"/>
    <cellStyle name="Output 7 2" xfId="60570"/>
    <cellStyle name="Output 7 2 2" xfId="60571"/>
    <cellStyle name="Output 7 3" xfId="60572"/>
    <cellStyle name="Output 7 3 2" xfId="60573"/>
    <cellStyle name="Output 7 4" xfId="60574"/>
    <cellStyle name="Output 8" xfId="60575"/>
    <cellStyle name="Output 8 2" xfId="60576"/>
    <cellStyle name="Output 8 2 2" xfId="60577"/>
    <cellStyle name="Output 8 3" xfId="60578"/>
    <cellStyle name="Output 8 3 2" xfId="60579"/>
    <cellStyle name="Output 8 4" xfId="60580"/>
    <cellStyle name="Output 9" xfId="60581"/>
    <cellStyle name="Output 9 2" xfId="60582"/>
    <cellStyle name="Output 9 2 2" xfId="60583"/>
    <cellStyle name="Output 9 3" xfId="60584"/>
    <cellStyle name="Output 9 3 2" xfId="60585"/>
    <cellStyle name="Output 9 4" xfId="60586"/>
    <cellStyle name="Percent" xfId="3" builtinId="5"/>
    <cellStyle name="Percent 10" xfId="69"/>
    <cellStyle name="Percent 10 2" xfId="60587"/>
    <cellStyle name="Percent 10 2 2" xfId="60588"/>
    <cellStyle name="Percent 10 2 3" xfId="60589"/>
    <cellStyle name="Percent 10 2 4" xfId="60590"/>
    <cellStyle name="Percent 10 3" xfId="60591"/>
    <cellStyle name="Percent 10 4" xfId="60592"/>
    <cellStyle name="Percent 10 5" xfId="60593"/>
    <cellStyle name="Percent 11" xfId="60594"/>
    <cellStyle name="Percent 11 2" xfId="60595"/>
    <cellStyle name="Percent 11 2 2" xfId="60596"/>
    <cellStyle name="Percent 11 3" xfId="60597"/>
    <cellStyle name="Percent 11 3 2" xfId="60598"/>
    <cellStyle name="Percent 11 4" xfId="60599"/>
    <cellStyle name="Percent 11 5" xfId="60600"/>
    <cellStyle name="Percent 11 6" xfId="60601"/>
    <cellStyle name="Percent 12" xfId="60602"/>
    <cellStyle name="Percent 12 2" xfId="60603"/>
    <cellStyle name="Percent 12 2 2" xfId="60604"/>
    <cellStyle name="Percent 12 2 2 2" xfId="60605"/>
    <cellStyle name="Percent 12 2 3" xfId="60606"/>
    <cellStyle name="Percent 12 2 3 2" xfId="60607"/>
    <cellStyle name="Percent 12 2 3 2 2" xfId="60608"/>
    <cellStyle name="Percent 12 2 3 3" xfId="60609"/>
    <cellStyle name="Percent 12 2 4" xfId="60610"/>
    <cellStyle name="Percent 12 3" xfId="60611"/>
    <cellStyle name="Percent 12 3 2" xfId="60612"/>
    <cellStyle name="Percent 12 4" xfId="60613"/>
    <cellStyle name="Percent 12 4 2" xfId="60614"/>
    <cellStyle name="Percent 12 4 2 2" xfId="60615"/>
    <cellStyle name="Percent 12 4 3" xfId="60616"/>
    <cellStyle name="Percent 12 5" xfId="60617"/>
    <cellStyle name="Percent 13" xfId="60618"/>
    <cellStyle name="Percent 13 2" xfId="60619"/>
    <cellStyle name="Percent 13 2 2" xfId="60620"/>
    <cellStyle name="Percent 13 3" xfId="60621"/>
    <cellStyle name="Percent 13 3 2" xfId="60622"/>
    <cellStyle name="Percent 13 4" xfId="60623"/>
    <cellStyle name="Percent 14" xfId="60624"/>
    <cellStyle name="Percent 14 2" xfId="60625"/>
    <cellStyle name="Percent 14 2 2" xfId="60626"/>
    <cellStyle name="Percent 14 3" xfId="60627"/>
    <cellStyle name="Percent 15" xfId="60628"/>
    <cellStyle name="Percent 15 2" xfId="60629"/>
    <cellStyle name="Percent 16" xfId="60630"/>
    <cellStyle name="Percent 16 2" xfId="60631"/>
    <cellStyle name="Percent 17" xfId="60632"/>
    <cellStyle name="Percent 17 2" xfId="60633"/>
    <cellStyle name="Percent 18" xfId="60634"/>
    <cellStyle name="Percent 18 2" xfId="60635"/>
    <cellStyle name="Percent 18 2 2" xfId="60636"/>
    <cellStyle name="Percent 19" xfId="60637"/>
    <cellStyle name="Percent 2" xfId="7"/>
    <cellStyle name="Percent 2 10" xfId="60638"/>
    <cellStyle name="Percent 2 10 2" xfId="60639"/>
    <cellStyle name="Percent 2 10 3" xfId="60640"/>
    <cellStyle name="Percent 2 11" xfId="60641"/>
    <cellStyle name="Percent 2 11 2" xfId="60642"/>
    <cellStyle name="Percent 2 12" xfId="60643"/>
    <cellStyle name="Percent 2 12 2" xfId="60644"/>
    <cellStyle name="Percent 2 13" xfId="60645"/>
    <cellStyle name="Percent 2 2" xfId="18"/>
    <cellStyle name="Percent 2 2 2" xfId="60646"/>
    <cellStyle name="Percent 2 2 2 2" xfId="60647"/>
    <cellStyle name="Percent 2 2 2 2 2" xfId="60648"/>
    <cellStyle name="Percent 2 2 2 3" xfId="60649"/>
    <cellStyle name="Percent 2 2 2 3 2" xfId="60650"/>
    <cellStyle name="Percent 2 2 2 4" xfId="60651"/>
    <cellStyle name="Percent 2 2 3" xfId="60652"/>
    <cellStyle name="Percent 2 2 3 2" xfId="60653"/>
    <cellStyle name="Percent 2 2 3 2 2" xfId="60654"/>
    <cellStyle name="Percent 2 2 3 3" xfId="60655"/>
    <cellStyle name="Percent 2 2 4" xfId="60656"/>
    <cellStyle name="Percent 2 2 4 2" xfId="60657"/>
    <cellStyle name="Percent 2 2 5" xfId="60658"/>
    <cellStyle name="Percent 2 2 5 2" xfId="60659"/>
    <cellStyle name="Percent 2 2 6" xfId="60660"/>
    <cellStyle name="Percent 2 2 6 2" xfId="60661"/>
    <cellStyle name="Percent 2 2 7" xfId="60662"/>
    <cellStyle name="Percent 2 2 8" xfId="60663"/>
    <cellStyle name="Percent 2 2 9" xfId="60664"/>
    <cellStyle name="Percent 2 2 9 2" xfId="60665"/>
    <cellStyle name="Percent 2 3" xfId="60666"/>
    <cellStyle name="Percent 2 3 2" xfId="60667"/>
    <cellStyle name="Percent 2 3 2 2" xfId="60668"/>
    <cellStyle name="Percent 2 3 2 2 2" xfId="60669"/>
    <cellStyle name="Percent 2 3 2 2 2 2" xfId="60670"/>
    <cellStyle name="Percent 2 3 2 2 2 2 2" xfId="60671"/>
    <cellStyle name="Percent 2 3 2 2 2 3" xfId="60672"/>
    <cellStyle name="Percent 2 3 2 2 3" xfId="60673"/>
    <cellStyle name="Percent 2 3 2 2 3 2" xfId="60674"/>
    <cellStyle name="Percent 2 3 2 2 4" xfId="60675"/>
    <cellStyle name="Percent 2 3 2 3" xfId="60676"/>
    <cellStyle name="Percent 2 3 2 3 2" xfId="60677"/>
    <cellStyle name="Percent 2 3 2 3 2 2" xfId="60678"/>
    <cellStyle name="Percent 2 3 2 3 3" xfId="60679"/>
    <cellStyle name="Percent 2 3 2 4" xfId="60680"/>
    <cellStyle name="Percent 2 3 2 4 2" xfId="60681"/>
    <cellStyle name="Percent 2 3 2 5" xfId="60682"/>
    <cellStyle name="Percent 2 3 3" xfId="60683"/>
    <cellStyle name="Percent 2 3 3 2" xfId="60684"/>
    <cellStyle name="Percent 2 3 3 2 2" xfId="60685"/>
    <cellStyle name="Percent 2 3 3 2 2 2" xfId="60686"/>
    <cellStyle name="Percent 2 3 3 2 3" xfId="60687"/>
    <cellStyle name="Percent 2 3 3 3" xfId="60688"/>
    <cellStyle name="Percent 2 3 3 3 2" xfId="60689"/>
    <cellStyle name="Percent 2 3 3 4" xfId="60690"/>
    <cellStyle name="Percent 2 3 4" xfId="60691"/>
    <cellStyle name="Percent 2 3 4 2" xfId="60692"/>
    <cellStyle name="Percent 2 3 4 2 2" xfId="60693"/>
    <cellStyle name="Percent 2 3 4 3" xfId="60694"/>
    <cellStyle name="Percent 2 3 5" xfId="60695"/>
    <cellStyle name="Percent 2 3 5 2" xfId="60696"/>
    <cellStyle name="Percent 2 3 6" xfId="60697"/>
    <cellStyle name="Percent 2 4" xfId="60698"/>
    <cellStyle name="Percent 2 4 2" xfId="60699"/>
    <cellStyle name="Percent 2 4 2 2" xfId="60700"/>
    <cellStyle name="Percent 2 4 2 2 2" xfId="60701"/>
    <cellStyle name="Percent 2 4 2 2 2 2" xfId="60702"/>
    <cellStyle name="Percent 2 4 2 2 3" xfId="60703"/>
    <cellStyle name="Percent 2 4 2 3" xfId="60704"/>
    <cellStyle name="Percent 2 4 2 3 2" xfId="60705"/>
    <cellStyle name="Percent 2 4 2 4" xfId="60706"/>
    <cellStyle name="Percent 2 4 3" xfId="60707"/>
    <cellStyle name="Percent 2 4 3 2" xfId="60708"/>
    <cellStyle name="Percent 2 4 3 2 2" xfId="60709"/>
    <cellStyle name="Percent 2 4 3 3" xfId="60710"/>
    <cellStyle name="Percent 2 4 4" xfId="60711"/>
    <cellStyle name="Percent 2 4 4 2" xfId="60712"/>
    <cellStyle name="Percent 2 4 5" xfId="60713"/>
    <cellStyle name="Percent 2 5" xfId="60714"/>
    <cellStyle name="Percent 2 5 2" xfId="60715"/>
    <cellStyle name="Percent 2 5 2 2" xfId="60716"/>
    <cellStyle name="Percent 2 5 2 2 2" xfId="60717"/>
    <cellStyle name="Percent 2 5 2 2 2 2" xfId="60718"/>
    <cellStyle name="Percent 2 5 2 2 3" xfId="60719"/>
    <cellStyle name="Percent 2 5 2 3" xfId="60720"/>
    <cellStyle name="Percent 2 5 2 3 2" xfId="60721"/>
    <cellStyle name="Percent 2 5 2 4" xfId="60722"/>
    <cellStyle name="Percent 2 5 3" xfId="60723"/>
    <cellStyle name="Percent 2 5 3 2" xfId="60724"/>
    <cellStyle name="Percent 2 5 3 2 2" xfId="60725"/>
    <cellStyle name="Percent 2 5 3 3" xfId="60726"/>
    <cellStyle name="Percent 2 5 4" xfId="60727"/>
    <cellStyle name="Percent 2 5 4 2" xfId="60728"/>
    <cellStyle name="Percent 2 5 5" xfId="60729"/>
    <cellStyle name="Percent 2 6" xfId="60730"/>
    <cellStyle name="Percent 2 6 2" xfId="60731"/>
    <cellStyle name="Percent 2 6 2 2" xfId="60732"/>
    <cellStyle name="Percent 2 6 2 2 2" xfId="60733"/>
    <cellStyle name="Percent 2 6 2 2 2 2" xfId="60734"/>
    <cellStyle name="Percent 2 6 2 2 3" xfId="60735"/>
    <cellStyle name="Percent 2 6 2 3" xfId="60736"/>
    <cellStyle name="Percent 2 6 2 3 2" xfId="60737"/>
    <cellStyle name="Percent 2 6 2 4" xfId="60738"/>
    <cellStyle name="Percent 2 6 3" xfId="60739"/>
    <cellStyle name="Percent 2 6 3 2" xfId="60740"/>
    <cellStyle name="Percent 2 6 3 2 2" xfId="60741"/>
    <cellStyle name="Percent 2 6 3 3" xfId="60742"/>
    <cellStyle name="Percent 2 6 4" xfId="60743"/>
    <cellStyle name="Percent 2 6 4 2" xfId="60744"/>
    <cellStyle name="Percent 2 6 5" xfId="60745"/>
    <cellStyle name="Percent 2 7" xfId="60746"/>
    <cellStyle name="Percent 2 7 2" xfId="60747"/>
    <cellStyle name="Percent 2 7 2 2" xfId="60748"/>
    <cellStyle name="Percent 2 7 2 2 2" xfId="60749"/>
    <cellStyle name="Percent 2 7 2 3" xfId="60750"/>
    <cellStyle name="Percent 2 7 3" xfId="60751"/>
    <cellStyle name="Percent 2 7 3 2" xfId="60752"/>
    <cellStyle name="Percent 2 7 4" xfId="60753"/>
    <cellStyle name="Percent 2 8" xfId="60754"/>
    <cellStyle name="Percent 2 8 2" xfId="60755"/>
    <cellStyle name="Percent 2 8 2 2" xfId="60756"/>
    <cellStyle name="Percent 2 8 3" xfId="60757"/>
    <cellStyle name="Percent 2 9" xfId="60758"/>
    <cellStyle name="Percent 2 9 2" xfId="60759"/>
    <cellStyle name="Percent 2 9 3" xfId="60760"/>
    <cellStyle name="Percent 20" xfId="60761"/>
    <cellStyle name="Percent 20 2" xfId="60762"/>
    <cellStyle name="Percent 20 3" xfId="60763"/>
    <cellStyle name="Percent 21" xfId="60764"/>
    <cellStyle name="Percent 22" xfId="60765"/>
    <cellStyle name="Percent 22 2" xfId="60766"/>
    <cellStyle name="Percent 23" xfId="60767"/>
    <cellStyle name="Percent 23 2" xfId="60768"/>
    <cellStyle name="Percent 23 3" xfId="60769"/>
    <cellStyle name="Percent 24" xfId="60770"/>
    <cellStyle name="Percent 25" xfId="64462"/>
    <cellStyle name="Percent 3" xfId="19"/>
    <cellStyle name="Percent 3 2" xfId="26"/>
    <cellStyle name="Percent 3 2 2" xfId="60771"/>
    <cellStyle name="Percent 3 2 2 2" xfId="60772"/>
    <cellStyle name="Percent 3 2 2 2 2" xfId="60773"/>
    <cellStyle name="Percent 3 2 2 3" xfId="60774"/>
    <cellStyle name="Percent 3 2 3" xfId="60775"/>
    <cellStyle name="Percent 3 2 3 2" xfId="60776"/>
    <cellStyle name="Percent 3 2 4" xfId="60777"/>
    <cellStyle name="Percent 3 2 5" xfId="60778"/>
    <cellStyle name="Percent 3 2 6" xfId="60779"/>
    <cellStyle name="Percent 3 3" xfId="59"/>
    <cellStyle name="Percent 3 3 2" xfId="60780"/>
    <cellStyle name="Percent 3 3 2 2" xfId="60781"/>
    <cellStyle name="Percent 3 3 3" xfId="60782"/>
    <cellStyle name="Percent 3 3 3 2" xfId="60783"/>
    <cellStyle name="Percent 3 3 3 2 2" xfId="60784"/>
    <cellStyle name="Percent 3 3 3 3" xfId="60785"/>
    <cellStyle name="Percent 3 3 4" xfId="60786"/>
    <cellStyle name="Percent 3 3 5" xfId="60787"/>
    <cellStyle name="Percent 3 4" xfId="62"/>
    <cellStyle name="Percent 3 4 2" xfId="60788"/>
    <cellStyle name="Percent 3 4 3" xfId="60789"/>
    <cellStyle name="Percent 3 4 4" xfId="60790"/>
    <cellStyle name="Percent 3 5" xfId="60791"/>
    <cellStyle name="Percent 3 5 2" xfId="60792"/>
    <cellStyle name="Percent 3 6" xfId="60793"/>
    <cellStyle name="Percent 3 6 2" xfId="60794"/>
    <cellStyle name="Percent 3 7" xfId="60795"/>
    <cellStyle name="Percent 3 8" xfId="60796"/>
    <cellStyle name="Percent 4" xfId="20"/>
    <cellStyle name="Percent 4 2" xfId="47"/>
    <cellStyle name="Percent 4 2 2" xfId="60797"/>
    <cellStyle name="Percent 4 2 2 2" xfId="60798"/>
    <cellStyle name="Percent 4 2 2 2 2" xfId="60799"/>
    <cellStyle name="Percent 4 2 2 2 2 2" xfId="60800"/>
    <cellStyle name="Percent 4 2 2 2 2 2 2" xfId="60801"/>
    <cellStyle name="Percent 4 2 2 2 2 3" xfId="60802"/>
    <cellStyle name="Percent 4 2 2 2 3" xfId="60803"/>
    <cellStyle name="Percent 4 2 2 2 3 2" xfId="60804"/>
    <cellStyle name="Percent 4 2 2 2 4" xfId="60805"/>
    <cellStyle name="Percent 4 2 2 3" xfId="60806"/>
    <cellStyle name="Percent 4 2 2 3 2" xfId="60807"/>
    <cellStyle name="Percent 4 2 2 3 2 2" xfId="60808"/>
    <cellStyle name="Percent 4 2 2 3 3" xfId="60809"/>
    <cellStyle name="Percent 4 2 2 4" xfId="60810"/>
    <cellStyle name="Percent 4 2 2 4 2" xfId="60811"/>
    <cellStyle name="Percent 4 2 2 5" xfId="60812"/>
    <cellStyle name="Percent 4 2 3" xfId="60813"/>
    <cellStyle name="Percent 4 2 3 2" xfId="60814"/>
    <cellStyle name="Percent 4 2 3 2 2" xfId="60815"/>
    <cellStyle name="Percent 4 2 3 2 2 2" xfId="60816"/>
    <cellStyle name="Percent 4 2 3 2 3" xfId="60817"/>
    <cellStyle name="Percent 4 2 3 3" xfId="60818"/>
    <cellStyle name="Percent 4 2 3 3 2" xfId="60819"/>
    <cellStyle name="Percent 4 2 3 4" xfId="60820"/>
    <cellStyle name="Percent 4 2 4" xfId="60821"/>
    <cellStyle name="Percent 4 2 4 2" xfId="60822"/>
    <cellStyle name="Percent 4 2 4 2 2" xfId="60823"/>
    <cellStyle name="Percent 4 2 4 3" xfId="60824"/>
    <cellStyle name="Percent 4 2 5" xfId="60825"/>
    <cellStyle name="Percent 4 2 5 2" xfId="60826"/>
    <cellStyle name="Percent 4 2 6" xfId="60827"/>
    <cellStyle name="Percent 4 2 7" xfId="60828"/>
    <cellStyle name="Percent 4 3" xfId="60829"/>
    <cellStyle name="Percent 4 3 2" xfId="60830"/>
    <cellStyle name="Percent 4 3 2 2" xfId="60831"/>
    <cellStyle name="Percent 4 3 2 2 2" xfId="60832"/>
    <cellStyle name="Percent 4 3 2 2 2 2" xfId="60833"/>
    <cellStyle name="Percent 4 3 2 2 3" xfId="60834"/>
    <cellStyle name="Percent 4 3 2 3" xfId="60835"/>
    <cellStyle name="Percent 4 3 2 3 2" xfId="60836"/>
    <cellStyle name="Percent 4 3 2 4" xfId="60837"/>
    <cellStyle name="Percent 4 3 3" xfId="60838"/>
    <cellStyle name="Percent 4 3 3 2" xfId="60839"/>
    <cellStyle name="Percent 4 3 3 2 2" xfId="60840"/>
    <cellStyle name="Percent 4 3 3 3" xfId="60841"/>
    <cellStyle name="Percent 4 3 4" xfId="60842"/>
    <cellStyle name="Percent 4 3 4 2" xfId="60843"/>
    <cellStyle name="Percent 4 3 5" xfId="60844"/>
    <cellStyle name="Percent 4 4" xfId="60845"/>
    <cellStyle name="Percent 4 4 2" xfId="60846"/>
    <cellStyle name="Percent 4 4 2 2" xfId="60847"/>
    <cellStyle name="Percent 4 4 2 2 2" xfId="60848"/>
    <cellStyle name="Percent 4 4 2 2 2 2" xfId="60849"/>
    <cellStyle name="Percent 4 4 2 2 3" xfId="60850"/>
    <cellStyle name="Percent 4 4 2 3" xfId="60851"/>
    <cellStyle name="Percent 4 4 2 3 2" xfId="60852"/>
    <cellStyle name="Percent 4 4 2 4" xfId="60853"/>
    <cellStyle name="Percent 4 4 3" xfId="60854"/>
    <cellStyle name="Percent 4 4 3 2" xfId="60855"/>
    <cellStyle name="Percent 4 4 3 2 2" xfId="60856"/>
    <cellStyle name="Percent 4 4 3 3" xfId="60857"/>
    <cellStyle name="Percent 4 4 4" xfId="60858"/>
    <cellStyle name="Percent 4 4 4 2" xfId="60859"/>
    <cellStyle name="Percent 4 4 5" xfId="60860"/>
    <cellStyle name="Percent 4 5" xfId="60861"/>
    <cellStyle name="Percent 4 5 2" xfId="60862"/>
    <cellStyle name="Percent 4 5 2 2" xfId="60863"/>
    <cellStyle name="Percent 4 5 2 2 2" xfId="60864"/>
    <cellStyle name="Percent 4 5 2 2 2 2" xfId="60865"/>
    <cellStyle name="Percent 4 5 2 2 3" xfId="60866"/>
    <cellStyle name="Percent 4 5 2 3" xfId="60867"/>
    <cellStyle name="Percent 4 5 2 3 2" xfId="60868"/>
    <cellStyle name="Percent 4 5 2 4" xfId="60869"/>
    <cellStyle name="Percent 4 5 3" xfId="60870"/>
    <cellStyle name="Percent 4 5 3 2" xfId="60871"/>
    <cellStyle name="Percent 4 5 3 2 2" xfId="60872"/>
    <cellStyle name="Percent 4 5 3 3" xfId="60873"/>
    <cellStyle name="Percent 4 5 4" xfId="60874"/>
    <cellStyle name="Percent 4 5 4 2" xfId="60875"/>
    <cellStyle name="Percent 4 5 5" xfId="60876"/>
    <cellStyle name="Percent 4 6" xfId="60877"/>
    <cellStyle name="Percent 4 6 2" xfId="60878"/>
    <cellStyle name="Percent 4 6 2 2" xfId="60879"/>
    <cellStyle name="Percent 4 6 2 2 2" xfId="60880"/>
    <cellStyle name="Percent 4 6 2 3" xfId="60881"/>
    <cellStyle name="Percent 4 6 3" xfId="60882"/>
    <cellStyle name="Percent 4 6 3 2" xfId="60883"/>
    <cellStyle name="Percent 4 6 4" xfId="60884"/>
    <cellStyle name="Percent 4 7" xfId="60885"/>
    <cellStyle name="Percent 4 7 2" xfId="60886"/>
    <cellStyle name="Percent 4 7 2 2" xfId="60887"/>
    <cellStyle name="Percent 4 7 3" xfId="60888"/>
    <cellStyle name="Percent 4 8" xfId="60889"/>
    <cellStyle name="Percent 4 8 2" xfId="60890"/>
    <cellStyle name="Percent 4 9" xfId="60891"/>
    <cellStyle name="Percent 5" xfId="21"/>
    <cellStyle name="Percent 5 10" xfId="60892"/>
    <cellStyle name="Percent 5 10 2" xfId="60893"/>
    <cellStyle name="Percent 5 11" xfId="60894"/>
    <cellStyle name="Percent 5 2" xfId="60895"/>
    <cellStyle name="Percent 5 2 10" xfId="60896"/>
    <cellStyle name="Percent 5 2 2" xfId="60897"/>
    <cellStyle name="Percent 5 2 2 2" xfId="60898"/>
    <cellStyle name="Percent 5 2 2 2 2" xfId="60899"/>
    <cellStyle name="Percent 5 2 2 2 2 2" xfId="60900"/>
    <cellStyle name="Percent 5 2 2 2 2 2 2" xfId="60901"/>
    <cellStyle name="Percent 5 2 2 2 2 2 2 2" xfId="60902"/>
    <cellStyle name="Percent 5 2 2 2 2 2 3" xfId="60903"/>
    <cellStyle name="Percent 5 2 2 2 2 2 3 2" xfId="60904"/>
    <cellStyle name="Percent 5 2 2 2 2 2 3 2 2" xfId="60905"/>
    <cellStyle name="Percent 5 2 2 2 2 2 3 3" xfId="60906"/>
    <cellStyle name="Percent 5 2 2 2 2 2 4" xfId="60907"/>
    <cellStyle name="Percent 5 2 2 2 2 3" xfId="60908"/>
    <cellStyle name="Percent 5 2 2 2 2 3 2" xfId="60909"/>
    <cellStyle name="Percent 5 2 2 2 2 4" xfId="60910"/>
    <cellStyle name="Percent 5 2 2 2 2 4 2" xfId="60911"/>
    <cellStyle name="Percent 5 2 2 2 2 4 2 2" xfId="60912"/>
    <cellStyle name="Percent 5 2 2 2 2 4 3" xfId="60913"/>
    <cellStyle name="Percent 5 2 2 2 2 5" xfId="60914"/>
    <cellStyle name="Percent 5 2 2 2 3" xfId="60915"/>
    <cellStyle name="Percent 5 2 2 2 3 2" xfId="60916"/>
    <cellStyle name="Percent 5 2 2 2 3 2 2" xfId="60917"/>
    <cellStyle name="Percent 5 2 2 2 3 3" xfId="60918"/>
    <cellStyle name="Percent 5 2 2 2 3 3 2" xfId="60919"/>
    <cellStyle name="Percent 5 2 2 2 3 3 2 2" xfId="60920"/>
    <cellStyle name="Percent 5 2 2 2 3 3 3" xfId="60921"/>
    <cellStyle name="Percent 5 2 2 2 3 4" xfId="60922"/>
    <cellStyle name="Percent 5 2 2 2 4" xfId="60923"/>
    <cellStyle name="Percent 5 2 2 2 4 2" xfId="60924"/>
    <cellStyle name="Percent 5 2 2 2 4 2 2" xfId="60925"/>
    <cellStyle name="Percent 5 2 2 2 4 3" xfId="60926"/>
    <cellStyle name="Percent 5 2 2 2 4 3 2" xfId="60927"/>
    <cellStyle name="Percent 5 2 2 2 4 3 2 2" xfId="60928"/>
    <cellStyle name="Percent 5 2 2 2 4 3 3" xfId="60929"/>
    <cellStyle name="Percent 5 2 2 2 4 4" xfId="60930"/>
    <cellStyle name="Percent 5 2 2 2 5" xfId="60931"/>
    <cellStyle name="Percent 5 2 2 2 5 2" xfId="60932"/>
    <cellStyle name="Percent 5 2 2 2 6" xfId="60933"/>
    <cellStyle name="Percent 5 2 2 2 6 2" xfId="60934"/>
    <cellStyle name="Percent 5 2 2 2 6 2 2" xfId="60935"/>
    <cellStyle name="Percent 5 2 2 2 6 3" xfId="60936"/>
    <cellStyle name="Percent 5 2 2 2 7" xfId="60937"/>
    <cellStyle name="Percent 5 2 2 2 7 2" xfId="60938"/>
    <cellStyle name="Percent 5 2 2 2 8" xfId="60939"/>
    <cellStyle name="Percent 5 2 2 3" xfId="60940"/>
    <cellStyle name="Percent 5 2 2 3 2" xfId="60941"/>
    <cellStyle name="Percent 5 2 2 3 2 2" xfId="60942"/>
    <cellStyle name="Percent 5 2 2 3 2 2 2" xfId="60943"/>
    <cellStyle name="Percent 5 2 2 3 2 3" xfId="60944"/>
    <cellStyle name="Percent 5 2 2 3 2 3 2" xfId="60945"/>
    <cellStyle name="Percent 5 2 2 3 2 3 2 2" xfId="60946"/>
    <cellStyle name="Percent 5 2 2 3 2 3 3" xfId="60947"/>
    <cellStyle name="Percent 5 2 2 3 2 4" xfId="60948"/>
    <cellStyle name="Percent 5 2 2 3 3" xfId="60949"/>
    <cellStyle name="Percent 5 2 2 3 3 2" xfId="60950"/>
    <cellStyle name="Percent 5 2 2 3 4" xfId="60951"/>
    <cellStyle name="Percent 5 2 2 3 4 2" xfId="60952"/>
    <cellStyle name="Percent 5 2 2 3 4 2 2" xfId="60953"/>
    <cellStyle name="Percent 5 2 2 3 4 3" xfId="60954"/>
    <cellStyle name="Percent 5 2 2 3 5" xfId="60955"/>
    <cellStyle name="Percent 5 2 2 4" xfId="60956"/>
    <cellStyle name="Percent 5 2 2 4 2" xfId="60957"/>
    <cellStyle name="Percent 5 2 2 4 2 2" xfId="60958"/>
    <cellStyle name="Percent 5 2 2 4 3" xfId="60959"/>
    <cellStyle name="Percent 5 2 2 4 3 2" xfId="60960"/>
    <cellStyle name="Percent 5 2 2 4 3 2 2" xfId="60961"/>
    <cellStyle name="Percent 5 2 2 4 3 3" xfId="60962"/>
    <cellStyle name="Percent 5 2 2 4 4" xfId="60963"/>
    <cellStyle name="Percent 5 2 2 5" xfId="60964"/>
    <cellStyle name="Percent 5 2 2 5 2" xfId="60965"/>
    <cellStyle name="Percent 5 2 2 5 2 2" xfId="60966"/>
    <cellStyle name="Percent 5 2 2 5 3" xfId="60967"/>
    <cellStyle name="Percent 5 2 2 5 3 2" xfId="60968"/>
    <cellStyle name="Percent 5 2 2 5 3 2 2" xfId="60969"/>
    <cellStyle name="Percent 5 2 2 5 3 3" xfId="60970"/>
    <cellStyle name="Percent 5 2 2 5 4" xfId="60971"/>
    <cellStyle name="Percent 5 2 2 6" xfId="60972"/>
    <cellStyle name="Percent 5 2 2 6 2" xfId="60973"/>
    <cellStyle name="Percent 5 2 2 7" xfId="60974"/>
    <cellStyle name="Percent 5 2 2 7 2" xfId="60975"/>
    <cellStyle name="Percent 5 2 2 7 2 2" xfId="60976"/>
    <cellStyle name="Percent 5 2 2 7 3" xfId="60977"/>
    <cellStyle name="Percent 5 2 2 8" xfId="60978"/>
    <cellStyle name="Percent 5 2 2 8 2" xfId="60979"/>
    <cellStyle name="Percent 5 2 2 9" xfId="60980"/>
    <cellStyle name="Percent 5 2 3" xfId="60981"/>
    <cellStyle name="Percent 5 2 3 2" xfId="60982"/>
    <cellStyle name="Percent 5 2 3 2 2" xfId="60983"/>
    <cellStyle name="Percent 5 2 3 2 2 2" xfId="60984"/>
    <cellStyle name="Percent 5 2 3 2 2 2 2" xfId="60985"/>
    <cellStyle name="Percent 5 2 3 2 2 3" xfId="60986"/>
    <cellStyle name="Percent 5 2 3 2 2 3 2" xfId="60987"/>
    <cellStyle name="Percent 5 2 3 2 2 3 2 2" xfId="60988"/>
    <cellStyle name="Percent 5 2 3 2 2 3 3" xfId="60989"/>
    <cellStyle name="Percent 5 2 3 2 2 4" xfId="60990"/>
    <cellStyle name="Percent 5 2 3 2 3" xfId="60991"/>
    <cellStyle name="Percent 5 2 3 2 3 2" xfId="60992"/>
    <cellStyle name="Percent 5 2 3 2 4" xfId="60993"/>
    <cellStyle name="Percent 5 2 3 2 4 2" xfId="60994"/>
    <cellStyle name="Percent 5 2 3 2 4 2 2" xfId="60995"/>
    <cellStyle name="Percent 5 2 3 2 4 3" xfId="60996"/>
    <cellStyle name="Percent 5 2 3 2 5" xfId="60997"/>
    <cellStyle name="Percent 5 2 3 3" xfId="60998"/>
    <cellStyle name="Percent 5 2 3 3 2" xfId="60999"/>
    <cellStyle name="Percent 5 2 3 3 2 2" xfId="61000"/>
    <cellStyle name="Percent 5 2 3 3 3" xfId="61001"/>
    <cellStyle name="Percent 5 2 3 3 3 2" xfId="61002"/>
    <cellStyle name="Percent 5 2 3 3 3 2 2" xfId="61003"/>
    <cellStyle name="Percent 5 2 3 3 3 3" xfId="61004"/>
    <cellStyle name="Percent 5 2 3 3 4" xfId="61005"/>
    <cellStyle name="Percent 5 2 3 4" xfId="61006"/>
    <cellStyle name="Percent 5 2 3 4 2" xfId="61007"/>
    <cellStyle name="Percent 5 2 3 4 2 2" xfId="61008"/>
    <cellStyle name="Percent 5 2 3 4 3" xfId="61009"/>
    <cellStyle name="Percent 5 2 3 4 3 2" xfId="61010"/>
    <cellStyle name="Percent 5 2 3 4 3 2 2" xfId="61011"/>
    <cellStyle name="Percent 5 2 3 4 3 3" xfId="61012"/>
    <cellStyle name="Percent 5 2 3 4 4" xfId="61013"/>
    <cellStyle name="Percent 5 2 3 5" xfId="61014"/>
    <cellStyle name="Percent 5 2 3 5 2" xfId="61015"/>
    <cellStyle name="Percent 5 2 3 6" xfId="61016"/>
    <cellStyle name="Percent 5 2 3 6 2" xfId="61017"/>
    <cellStyle name="Percent 5 2 3 6 2 2" xfId="61018"/>
    <cellStyle name="Percent 5 2 3 6 3" xfId="61019"/>
    <cellStyle name="Percent 5 2 3 7" xfId="61020"/>
    <cellStyle name="Percent 5 2 3 7 2" xfId="61021"/>
    <cellStyle name="Percent 5 2 3 8" xfId="61022"/>
    <cellStyle name="Percent 5 2 4" xfId="61023"/>
    <cellStyle name="Percent 5 2 4 2" xfId="61024"/>
    <cellStyle name="Percent 5 2 4 2 2" xfId="61025"/>
    <cellStyle name="Percent 5 2 4 2 2 2" xfId="61026"/>
    <cellStyle name="Percent 5 2 4 2 3" xfId="61027"/>
    <cellStyle name="Percent 5 2 4 2 3 2" xfId="61028"/>
    <cellStyle name="Percent 5 2 4 2 3 2 2" xfId="61029"/>
    <cellStyle name="Percent 5 2 4 2 3 3" xfId="61030"/>
    <cellStyle name="Percent 5 2 4 2 4" xfId="61031"/>
    <cellStyle name="Percent 5 2 4 3" xfId="61032"/>
    <cellStyle name="Percent 5 2 4 3 2" xfId="61033"/>
    <cellStyle name="Percent 5 2 4 4" xfId="61034"/>
    <cellStyle name="Percent 5 2 4 4 2" xfId="61035"/>
    <cellStyle name="Percent 5 2 4 4 2 2" xfId="61036"/>
    <cellStyle name="Percent 5 2 4 4 3" xfId="61037"/>
    <cellStyle name="Percent 5 2 4 5" xfId="61038"/>
    <cellStyle name="Percent 5 2 5" xfId="61039"/>
    <cellStyle name="Percent 5 2 5 2" xfId="61040"/>
    <cellStyle name="Percent 5 2 5 2 2" xfId="61041"/>
    <cellStyle name="Percent 5 2 5 3" xfId="61042"/>
    <cellStyle name="Percent 5 2 5 3 2" xfId="61043"/>
    <cellStyle name="Percent 5 2 5 3 2 2" xfId="61044"/>
    <cellStyle name="Percent 5 2 5 3 3" xfId="61045"/>
    <cellStyle name="Percent 5 2 5 4" xfId="61046"/>
    <cellStyle name="Percent 5 2 6" xfId="61047"/>
    <cellStyle name="Percent 5 2 6 2" xfId="61048"/>
    <cellStyle name="Percent 5 2 6 2 2" xfId="61049"/>
    <cellStyle name="Percent 5 2 6 3" xfId="61050"/>
    <cellStyle name="Percent 5 2 6 3 2" xfId="61051"/>
    <cellStyle name="Percent 5 2 6 3 2 2" xfId="61052"/>
    <cellStyle name="Percent 5 2 6 3 3" xfId="61053"/>
    <cellStyle name="Percent 5 2 6 4" xfId="61054"/>
    <cellStyle name="Percent 5 2 7" xfId="61055"/>
    <cellStyle name="Percent 5 2 7 2" xfId="61056"/>
    <cellStyle name="Percent 5 2 8" xfId="61057"/>
    <cellStyle name="Percent 5 2 8 2" xfId="61058"/>
    <cellStyle name="Percent 5 2 8 2 2" xfId="61059"/>
    <cellStyle name="Percent 5 2 8 3" xfId="61060"/>
    <cellStyle name="Percent 5 2 9" xfId="61061"/>
    <cellStyle name="Percent 5 2 9 2" xfId="61062"/>
    <cellStyle name="Percent 5 3" xfId="61063"/>
    <cellStyle name="Percent 5 3 2" xfId="61064"/>
    <cellStyle name="Percent 5 3 2 2" xfId="61065"/>
    <cellStyle name="Percent 5 3 2 2 2" xfId="61066"/>
    <cellStyle name="Percent 5 3 2 2 2 2" xfId="61067"/>
    <cellStyle name="Percent 5 3 2 2 2 2 2" xfId="61068"/>
    <cellStyle name="Percent 5 3 2 2 2 3" xfId="61069"/>
    <cellStyle name="Percent 5 3 2 2 2 3 2" xfId="61070"/>
    <cellStyle name="Percent 5 3 2 2 2 3 2 2" xfId="61071"/>
    <cellStyle name="Percent 5 3 2 2 2 3 3" xfId="61072"/>
    <cellStyle name="Percent 5 3 2 2 2 4" xfId="61073"/>
    <cellStyle name="Percent 5 3 2 2 3" xfId="61074"/>
    <cellStyle name="Percent 5 3 2 2 3 2" xfId="61075"/>
    <cellStyle name="Percent 5 3 2 2 4" xfId="61076"/>
    <cellStyle name="Percent 5 3 2 2 4 2" xfId="61077"/>
    <cellStyle name="Percent 5 3 2 2 4 2 2" xfId="61078"/>
    <cellStyle name="Percent 5 3 2 2 4 3" xfId="61079"/>
    <cellStyle name="Percent 5 3 2 2 5" xfId="61080"/>
    <cellStyle name="Percent 5 3 2 3" xfId="61081"/>
    <cellStyle name="Percent 5 3 2 3 2" xfId="61082"/>
    <cellStyle name="Percent 5 3 2 3 2 2" xfId="61083"/>
    <cellStyle name="Percent 5 3 2 3 3" xfId="61084"/>
    <cellStyle name="Percent 5 3 2 3 3 2" xfId="61085"/>
    <cellStyle name="Percent 5 3 2 3 3 2 2" xfId="61086"/>
    <cellStyle name="Percent 5 3 2 3 3 3" xfId="61087"/>
    <cellStyle name="Percent 5 3 2 3 4" xfId="61088"/>
    <cellStyle name="Percent 5 3 2 4" xfId="61089"/>
    <cellStyle name="Percent 5 3 2 4 2" xfId="61090"/>
    <cellStyle name="Percent 5 3 2 4 2 2" xfId="61091"/>
    <cellStyle name="Percent 5 3 2 4 3" xfId="61092"/>
    <cellStyle name="Percent 5 3 2 4 3 2" xfId="61093"/>
    <cellStyle name="Percent 5 3 2 4 3 2 2" xfId="61094"/>
    <cellStyle name="Percent 5 3 2 4 3 3" xfId="61095"/>
    <cellStyle name="Percent 5 3 2 4 4" xfId="61096"/>
    <cellStyle name="Percent 5 3 2 5" xfId="61097"/>
    <cellStyle name="Percent 5 3 2 5 2" xfId="61098"/>
    <cellStyle name="Percent 5 3 2 6" xfId="61099"/>
    <cellStyle name="Percent 5 3 2 6 2" xfId="61100"/>
    <cellStyle name="Percent 5 3 2 6 2 2" xfId="61101"/>
    <cellStyle name="Percent 5 3 2 6 3" xfId="61102"/>
    <cellStyle name="Percent 5 3 2 7" xfId="61103"/>
    <cellStyle name="Percent 5 3 2 7 2" xfId="61104"/>
    <cellStyle name="Percent 5 3 2 8" xfId="61105"/>
    <cellStyle name="Percent 5 3 3" xfId="61106"/>
    <cellStyle name="Percent 5 3 3 2" xfId="61107"/>
    <cellStyle name="Percent 5 3 3 2 2" xfId="61108"/>
    <cellStyle name="Percent 5 3 3 2 2 2" xfId="61109"/>
    <cellStyle name="Percent 5 3 3 2 3" xfId="61110"/>
    <cellStyle name="Percent 5 3 3 2 3 2" xfId="61111"/>
    <cellStyle name="Percent 5 3 3 2 3 2 2" xfId="61112"/>
    <cellStyle name="Percent 5 3 3 2 3 3" xfId="61113"/>
    <cellStyle name="Percent 5 3 3 2 4" xfId="61114"/>
    <cellStyle name="Percent 5 3 3 3" xfId="61115"/>
    <cellStyle name="Percent 5 3 3 3 2" xfId="61116"/>
    <cellStyle name="Percent 5 3 3 4" xfId="61117"/>
    <cellStyle name="Percent 5 3 3 4 2" xfId="61118"/>
    <cellStyle name="Percent 5 3 3 4 2 2" xfId="61119"/>
    <cellStyle name="Percent 5 3 3 4 3" xfId="61120"/>
    <cellStyle name="Percent 5 3 3 5" xfId="61121"/>
    <cellStyle name="Percent 5 3 4" xfId="61122"/>
    <cellStyle name="Percent 5 3 4 2" xfId="61123"/>
    <cellStyle name="Percent 5 3 4 2 2" xfId="61124"/>
    <cellStyle name="Percent 5 3 4 3" xfId="61125"/>
    <cellStyle name="Percent 5 3 4 3 2" xfId="61126"/>
    <cellStyle name="Percent 5 3 4 3 2 2" xfId="61127"/>
    <cellStyle name="Percent 5 3 4 3 3" xfId="61128"/>
    <cellStyle name="Percent 5 3 4 4" xfId="61129"/>
    <cellStyle name="Percent 5 3 5" xfId="61130"/>
    <cellStyle name="Percent 5 3 5 2" xfId="61131"/>
    <cellStyle name="Percent 5 3 5 2 2" xfId="61132"/>
    <cellStyle name="Percent 5 3 5 3" xfId="61133"/>
    <cellStyle name="Percent 5 3 5 3 2" xfId="61134"/>
    <cellStyle name="Percent 5 3 5 3 2 2" xfId="61135"/>
    <cellStyle name="Percent 5 3 5 3 3" xfId="61136"/>
    <cellStyle name="Percent 5 3 5 4" xfId="61137"/>
    <cellStyle name="Percent 5 3 6" xfId="61138"/>
    <cellStyle name="Percent 5 3 6 2" xfId="61139"/>
    <cellStyle name="Percent 5 3 7" xfId="61140"/>
    <cellStyle name="Percent 5 3 7 2" xfId="61141"/>
    <cellStyle name="Percent 5 3 7 2 2" xfId="61142"/>
    <cellStyle name="Percent 5 3 7 3" xfId="61143"/>
    <cellStyle name="Percent 5 3 8" xfId="61144"/>
    <cellStyle name="Percent 5 3 8 2" xfId="61145"/>
    <cellStyle name="Percent 5 3 9" xfId="61146"/>
    <cellStyle name="Percent 5 4" xfId="61147"/>
    <cellStyle name="Percent 5 4 2" xfId="61148"/>
    <cellStyle name="Percent 5 4 2 2" xfId="61149"/>
    <cellStyle name="Percent 5 4 2 2 2" xfId="61150"/>
    <cellStyle name="Percent 5 4 2 2 2 2" xfId="61151"/>
    <cellStyle name="Percent 5 4 2 2 3" xfId="61152"/>
    <cellStyle name="Percent 5 4 2 2 3 2" xfId="61153"/>
    <cellStyle name="Percent 5 4 2 2 3 2 2" xfId="61154"/>
    <cellStyle name="Percent 5 4 2 2 3 3" xfId="61155"/>
    <cellStyle name="Percent 5 4 2 2 4" xfId="61156"/>
    <cellStyle name="Percent 5 4 2 3" xfId="61157"/>
    <cellStyle name="Percent 5 4 2 3 2" xfId="61158"/>
    <cellStyle name="Percent 5 4 2 4" xfId="61159"/>
    <cellStyle name="Percent 5 4 2 4 2" xfId="61160"/>
    <cellStyle name="Percent 5 4 2 4 2 2" xfId="61161"/>
    <cellStyle name="Percent 5 4 2 4 3" xfId="61162"/>
    <cellStyle name="Percent 5 4 2 5" xfId="61163"/>
    <cellStyle name="Percent 5 4 3" xfId="61164"/>
    <cellStyle name="Percent 5 4 3 2" xfId="61165"/>
    <cellStyle name="Percent 5 4 3 2 2" xfId="61166"/>
    <cellStyle name="Percent 5 4 3 3" xfId="61167"/>
    <cellStyle name="Percent 5 4 3 3 2" xfId="61168"/>
    <cellStyle name="Percent 5 4 3 3 2 2" xfId="61169"/>
    <cellStyle name="Percent 5 4 3 3 3" xfId="61170"/>
    <cellStyle name="Percent 5 4 3 4" xfId="61171"/>
    <cellStyle name="Percent 5 4 4" xfId="61172"/>
    <cellStyle name="Percent 5 4 4 2" xfId="61173"/>
    <cellStyle name="Percent 5 4 4 2 2" xfId="61174"/>
    <cellStyle name="Percent 5 4 4 3" xfId="61175"/>
    <cellStyle name="Percent 5 4 4 3 2" xfId="61176"/>
    <cellStyle name="Percent 5 4 4 3 2 2" xfId="61177"/>
    <cellStyle name="Percent 5 4 4 3 3" xfId="61178"/>
    <cellStyle name="Percent 5 4 4 4" xfId="61179"/>
    <cellStyle name="Percent 5 4 5" xfId="61180"/>
    <cellStyle name="Percent 5 4 5 2" xfId="61181"/>
    <cellStyle name="Percent 5 4 6" xfId="61182"/>
    <cellStyle name="Percent 5 4 6 2" xfId="61183"/>
    <cellStyle name="Percent 5 4 6 2 2" xfId="61184"/>
    <cellStyle name="Percent 5 4 6 3" xfId="61185"/>
    <cellStyle name="Percent 5 4 7" xfId="61186"/>
    <cellStyle name="Percent 5 4 7 2" xfId="61187"/>
    <cellStyle name="Percent 5 4 8" xfId="61188"/>
    <cellStyle name="Percent 5 5" xfId="61189"/>
    <cellStyle name="Percent 5 5 2" xfId="61190"/>
    <cellStyle name="Percent 5 5 2 2" xfId="61191"/>
    <cellStyle name="Percent 5 5 2 2 2" xfId="61192"/>
    <cellStyle name="Percent 5 5 2 3" xfId="61193"/>
    <cellStyle name="Percent 5 5 2 3 2" xfId="61194"/>
    <cellStyle name="Percent 5 5 2 3 2 2" xfId="61195"/>
    <cellStyle name="Percent 5 5 2 3 3" xfId="61196"/>
    <cellStyle name="Percent 5 5 2 4" xfId="61197"/>
    <cellStyle name="Percent 5 5 3" xfId="61198"/>
    <cellStyle name="Percent 5 5 3 2" xfId="61199"/>
    <cellStyle name="Percent 5 5 4" xfId="61200"/>
    <cellStyle name="Percent 5 5 4 2" xfId="61201"/>
    <cellStyle name="Percent 5 5 4 2 2" xfId="61202"/>
    <cellStyle name="Percent 5 5 4 3" xfId="61203"/>
    <cellStyle name="Percent 5 5 5" xfId="61204"/>
    <cellStyle name="Percent 5 6" xfId="61205"/>
    <cellStyle name="Percent 5 6 2" xfId="61206"/>
    <cellStyle name="Percent 5 6 2 2" xfId="61207"/>
    <cellStyle name="Percent 5 6 3" xfId="61208"/>
    <cellStyle name="Percent 5 6 3 2" xfId="61209"/>
    <cellStyle name="Percent 5 6 3 2 2" xfId="61210"/>
    <cellStyle name="Percent 5 6 3 3" xfId="61211"/>
    <cellStyle name="Percent 5 6 4" xfId="61212"/>
    <cellStyle name="Percent 5 7" xfId="61213"/>
    <cellStyle name="Percent 5 7 2" xfId="61214"/>
    <cellStyle name="Percent 5 7 2 2" xfId="61215"/>
    <cellStyle name="Percent 5 7 3" xfId="61216"/>
    <cellStyle name="Percent 5 7 3 2" xfId="61217"/>
    <cellStyle name="Percent 5 7 3 2 2" xfId="61218"/>
    <cellStyle name="Percent 5 7 3 3" xfId="61219"/>
    <cellStyle name="Percent 5 7 4" xfId="61220"/>
    <cellStyle name="Percent 5 8" xfId="61221"/>
    <cellStyle name="Percent 5 8 2" xfId="61222"/>
    <cellStyle name="Percent 5 9" xfId="61223"/>
    <cellStyle name="Percent 5 9 2" xfId="61224"/>
    <cellStyle name="Percent 5 9 2 2" xfId="61225"/>
    <cellStyle name="Percent 5 9 3" xfId="61226"/>
    <cellStyle name="Percent 6" xfId="22"/>
    <cellStyle name="Percent 6 2" xfId="61227"/>
    <cellStyle name="Percent 6 2 2" xfId="61228"/>
    <cellStyle name="Percent 6 2 2 2" xfId="61229"/>
    <cellStyle name="Percent 6 2 3" xfId="61230"/>
    <cellStyle name="Percent 6 3" xfId="61231"/>
    <cellStyle name="Percent 6 3 2" xfId="61232"/>
    <cellStyle name="Percent 6 4" xfId="61233"/>
    <cellStyle name="Percent 6 5" xfId="61234"/>
    <cellStyle name="Percent 6 6" xfId="61235"/>
    <cellStyle name="Percent 7" xfId="66"/>
    <cellStyle name="Percent 7 2" xfId="61236"/>
    <cellStyle name="Percent 7 2 2" xfId="61237"/>
    <cellStyle name="Percent 7 3" xfId="61238"/>
    <cellStyle name="Percent 7 3 2" xfId="61239"/>
    <cellStyle name="Percent 7 4" xfId="61240"/>
    <cellStyle name="Percent 7 5" xfId="61241"/>
    <cellStyle name="Percent 8" xfId="61242"/>
    <cellStyle name="Percent 8 2" xfId="61243"/>
    <cellStyle name="Percent 8 2 2" xfId="61244"/>
    <cellStyle name="Percent 8 2 2 2" xfId="61245"/>
    <cellStyle name="Percent 8 2 3" xfId="61246"/>
    <cellStyle name="Percent 8 3" xfId="61247"/>
    <cellStyle name="Percent 8 3 2" xfId="61248"/>
    <cellStyle name="Percent 8 4" xfId="61249"/>
    <cellStyle name="Percent 8 5" xfId="61250"/>
    <cellStyle name="Percent 9" xfId="61251"/>
    <cellStyle name="Percent 9 2" xfId="61252"/>
    <cellStyle name="Percent 9 2 2" xfId="61253"/>
    <cellStyle name="Percent 9 2 3" xfId="61254"/>
    <cellStyle name="Percent 9 2 4" xfId="61255"/>
    <cellStyle name="Percent 9 3" xfId="61256"/>
    <cellStyle name="Percent 9 3 2" xfId="61257"/>
    <cellStyle name="Percent 9 4" xfId="61258"/>
    <cellStyle name="Percent 9 5" xfId="61259"/>
    <cellStyle name="Percent 9 6" xfId="61260"/>
    <cellStyle name="rowhead_tbls1_13_a" xfId="61261"/>
    <cellStyle name="Style 1" xfId="61262"/>
    <cellStyle name="Style 1 2" xfId="61263"/>
    <cellStyle name="Title 10" xfId="61264"/>
    <cellStyle name="Title 10 2" xfId="61265"/>
    <cellStyle name="Title 10 2 2" xfId="61266"/>
    <cellStyle name="Title 10 3" xfId="61267"/>
    <cellStyle name="Title 11" xfId="61268"/>
    <cellStyle name="Title 11 2" xfId="61269"/>
    <cellStyle name="Title 12" xfId="61270"/>
    <cellStyle name="Title 2" xfId="61271"/>
    <cellStyle name="Title 2 2" xfId="61272"/>
    <cellStyle name="Title 2 2 2" xfId="61273"/>
    <cellStyle name="Title 2 2_T-straight with PEDs adjustor" xfId="61274"/>
    <cellStyle name="Title 2 3" xfId="61275"/>
    <cellStyle name="Title 3" xfId="61276"/>
    <cellStyle name="Title 3 2" xfId="61277"/>
    <cellStyle name="Title 3 2 2" xfId="61278"/>
    <cellStyle name="Title 3 3" xfId="61279"/>
    <cellStyle name="Title 4" xfId="61280"/>
    <cellStyle name="Title 4 2" xfId="61281"/>
    <cellStyle name="Title 4 2 2" xfId="61282"/>
    <cellStyle name="Title 4 3" xfId="61283"/>
    <cellStyle name="Title 5" xfId="61284"/>
    <cellStyle name="Title 5 2" xfId="61285"/>
    <cellStyle name="Title 5 2 2" xfId="61286"/>
    <cellStyle name="Title 5 3" xfId="61287"/>
    <cellStyle name="Title 6" xfId="61288"/>
    <cellStyle name="Title 6 2" xfId="61289"/>
    <cellStyle name="Title 6 2 2" xfId="61290"/>
    <cellStyle name="Title 6 3" xfId="61291"/>
    <cellStyle name="Title 7" xfId="61292"/>
    <cellStyle name="Title 7 2" xfId="61293"/>
    <cellStyle name="Title 7 2 2" xfId="61294"/>
    <cellStyle name="Title 7 3" xfId="61295"/>
    <cellStyle name="Title 8" xfId="61296"/>
    <cellStyle name="Title 8 2" xfId="61297"/>
    <cellStyle name="Title 8 2 2" xfId="61298"/>
    <cellStyle name="Title 8 3" xfId="61299"/>
    <cellStyle name="Title 9" xfId="61300"/>
    <cellStyle name="Title 9 2" xfId="61301"/>
    <cellStyle name="Title 9 2 2" xfId="61302"/>
    <cellStyle name="Title 9 3" xfId="61303"/>
    <cellStyle name="Total 10" xfId="61304"/>
    <cellStyle name="Total 10 2" xfId="61305"/>
    <cellStyle name="Total 10 2 2" xfId="61306"/>
    <cellStyle name="Total 10 3" xfId="61307"/>
    <cellStyle name="Total 10 3 2" xfId="61308"/>
    <cellStyle name="Total 10 4" xfId="61309"/>
    <cellStyle name="Total 11" xfId="61310"/>
    <cellStyle name="Total 11 2" xfId="61311"/>
    <cellStyle name="Total 12" xfId="61312"/>
    <cellStyle name="Total 12 2" xfId="61313"/>
    <cellStyle name="Total 2" xfId="61314"/>
    <cellStyle name="Total 2 10" xfId="61315"/>
    <cellStyle name="Total 2 10 2" xfId="61316"/>
    <cellStyle name="Total 2 2" xfId="61317"/>
    <cellStyle name="Total 2 2 2" xfId="61318"/>
    <cellStyle name="Total 2 2 2 2" xfId="61319"/>
    <cellStyle name="Total 2 2 2 2 10" xfId="61320"/>
    <cellStyle name="Total 2 2 2 2 10 2" xfId="61321"/>
    <cellStyle name="Total 2 2 2 2 10 2 2" xfId="61322"/>
    <cellStyle name="Total 2 2 2 2 10 2 2 2" xfId="61323"/>
    <cellStyle name="Total 2 2 2 2 10 2 2 3" xfId="61324"/>
    <cellStyle name="Total 2 2 2 2 10 2 2 4" xfId="61325"/>
    <cellStyle name="Total 2 2 2 2 10 2 2 5" xfId="61326"/>
    <cellStyle name="Total 2 2 2 2 10 2 3" xfId="61327"/>
    <cellStyle name="Total 2 2 2 2 10 2 3 2" xfId="61328"/>
    <cellStyle name="Total 2 2 2 2 10 2 3 3" xfId="61329"/>
    <cellStyle name="Total 2 2 2 2 10 2 3 4" xfId="61330"/>
    <cellStyle name="Total 2 2 2 2 10 2 3 5" xfId="61331"/>
    <cellStyle name="Total 2 2 2 2 10 2 4" xfId="61332"/>
    <cellStyle name="Total 2 2 2 2 10 2 5" xfId="61333"/>
    <cellStyle name="Total 2 2 2 2 10 2 6" xfId="61334"/>
    <cellStyle name="Total 2 2 2 2 10 2 7" xfId="61335"/>
    <cellStyle name="Total 2 2 2 2 10 3" xfId="61336"/>
    <cellStyle name="Total 2 2 2 2 10 3 2" xfId="61337"/>
    <cellStyle name="Total 2 2 2 2 10 3 3" xfId="61338"/>
    <cellStyle name="Total 2 2 2 2 10 3 4" xfId="61339"/>
    <cellStyle name="Total 2 2 2 2 10 3 5" xfId="61340"/>
    <cellStyle name="Total 2 2 2 2 10 4" xfId="61341"/>
    <cellStyle name="Total 2 2 2 2 10 4 2" xfId="61342"/>
    <cellStyle name="Total 2 2 2 2 10 4 3" xfId="61343"/>
    <cellStyle name="Total 2 2 2 2 10 4 4" xfId="61344"/>
    <cellStyle name="Total 2 2 2 2 10 4 5" xfId="61345"/>
    <cellStyle name="Total 2 2 2 2 10 5" xfId="61346"/>
    <cellStyle name="Total 2 2 2 2 10 6" xfId="61347"/>
    <cellStyle name="Total 2 2 2 2 10 7" xfId="61348"/>
    <cellStyle name="Total 2 2 2 2 10 8" xfId="61349"/>
    <cellStyle name="Total 2 2 2 2 11" xfId="61350"/>
    <cellStyle name="Total 2 2 2 2 11 2" xfId="61351"/>
    <cellStyle name="Total 2 2 2 2 11 2 2" xfId="61352"/>
    <cellStyle name="Total 2 2 2 2 11 2 2 2" xfId="61353"/>
    <cellStyle name="Total 2 2 2 2 11 2 2 3" xfId="61354"/>
    <cellStyle name="Total 2 2 2 2 11 2 2 4" xfId="61355"/>
    <cellStyle name="Total 2 2 2 2 11 2 2 5" xfId="61356"/>
    <cellStyle name="Total 2 2 2 2 11 2 3" xfId="61357"/>
    <cellStyle name="Total 2 2 2 2 11 2 3 2" xfId="61358"/>
    <cellStyle name="Total 2 2 2 2 11 2 3 3" xfId="61359"/>
    <cellStyle name="Total 2 2 2 2 11 2 3 4" xfId="61360"/>
    <cellStyle name="Total 2 2 2 2 11 2 3 5" xfId="61361"/>
    <cellStyle name="Total 2 2 2 2 11 2 4" xfId="61362"/>
    <cellStyle name="Total 2 2 2 2 11 2 5" xfId="61363"/>
    <cellStyle name="Total 2 2 2 2 11 2 6" xfId="61364"/>
    <cellStyle name="Total 2 2 2 2 11 2 7" xfId="61365"/>
    <cellStyle name="Total 2 2 2 2 11 3" xfId="61366"/>
    <cellStyle name="Total 2 2 2 2 11 3 2" xfId="61367"/>
    <cellStyle name="Total 2 2 2 2 11 3 3" xfId="61368"/>
    <cellStyle name="Total 2 2 2 2 11 3 4" xfId="61369"/>
    <cellStyle name="Total 2 2 2 2 11 3 5" xfId="61370"/>
    <cellStyle name="Total 2 2 2 2 11 4" xfId="61371"/>
    <cellStyle name="Total 2 2 2 2 11 4 2" xfId="61372"/>
    <cellStyle name="Total 2 2 2 2 11 4 3" xfId="61373"/>
    <cellStyle name="Total 2 2 2 2 11 4 4" xfId="61374"/>
    <cellStyle name="Total 2 2 2 2 11 4 5" xfId="61375"/>
    <cellStyle name="Total 2 2 2 2 11 5" xfId="61376"/>
    <cellStyle name="Total 2 2 2 2 11 6" xfId="61377"/>
    <cellStyle name="Total 2 2 2 2 11 7" xfId="61378"/>
    <cellStyle name="Total 2 2 2 2 11 8" xfId="61379"/>
    <cellStyle name="Total 2 2 2 2 12" xfId="61380"/>
    <cellStyle name="Total 2 2 2 2 12 2" xfId="61381"/>
    <cellStyle name="Total 2 2 2 2 12 2 2" xfId="61382"/>
    <cellStyle name="Total 2 2 2 2 12 2 2 2" xfId="61383"/>
    <cellStyle name="Total 2 2 2 2 12 2 2 3" xfId="61384"/>
    <cellStyle name="Total 2 2 2 2 12 2 2 4" xfId="61385"/>
    <cellStyle name="Total 2 2 2 2 12 2 2 5" xfId="61386"/>
    <cellStyle name="Total 2 2 2 2 12 2 3" xfId="61387"/>
    <cellStyle name="Total 2 2 2 2 12 2 3 2" xfId="61388"/>
    <cellStyle name="Total 2 2 2 2 12 2 3 3" xfId="61389"/>
    <cellStyle name="Total 2 2 2 2 12 2 3 4" xfId="61390"/>
    <cellStyle name="Total 2 2 2 2 12 2 3 5" xfId="61391"/>
    <cellStyle name="Total 2 2 2 2 12 2 4" xfId="61392"/>
    <cellStyle name="Total 2 2 2 2 12 2 5" xfId="61393"/>
    <cellStyle name="Total 2 2 2 2 12 2 6" xfId="61394"/>
    <cellStyle name="Total 2 2 2 2 12 2 7" xfId="61395"/>
    <cellStyle name="Total 2 2 2 2 12 3" xfId="61396"/>
    <cellStyle name="Total 2 2 2 2 12 3 2" xfId="61397"/>
    <cellStyle name="Total 2 2 2 2 12 3 3" xfId="61398"/>
    <cellStyle name="Total 2 2 2 2 12 3 4" xfId="61399"/>
    <cellStyle name="Total 2 2 2 2 12 3 5" xfId="61400"/>
    <cellStyle name="Total 2 2 2 2 12 4" xfId="61401"/>
    <cellStyle name="Total 2 2 2 2 12 4 2" xfId="61402"/>
    <cellStyle name="Total 2 2 2 2 12 4 3" xfId="61403"/>
    <cellStyle name="Total 2 2 2 2 12 4 4" xfId="61404"/>
    <cellStyle name="Total 2 2 2 2 12 4 5" xfId="61405"/>
    <cellStyle name="Total 2 2 2 2 12 5" xfId="61406"/>
    <cellStyle name="Total 2 2 2 2 12 6" xfId="61407"/>
    <cellStyle name="Total 2 2 2 2 12 7" xfId="61408"/>
    <cellStyle name="Total 2 2 2 2 12 8" xfId="61409"/>
    <cellStyle name="Total 2 2 2 2 13" xfId="61410"/>
    <cellStyle name="Total 2 2 2 2 13 2" xfId="61411"/>
    <cellStyle name="Total 2 2 2 2 13 2 2" xfId="61412"/>
    <cellStyle name="Total 2 2 2 2 13 2 2 2" xfId="61413"/>
    <cellStyle name="Total 2 2 2 2 13 2 2 3" xfId="61414"/>
    <cellStyle name="Total 2 2 2 2 13 2 2 4" xfId="61415"/>
    <cellStyle name="Total 2 2 2 2 13 2 2 5" xfId="61416"/>
    <cellStyle name="Total 2 2 2 2 13 2 3" xfId="61417"/>
    <cellStyle name="Total 2 2 2 2 13 2 3 2" xfId="61418"/>
    <cellStyle name="Total 2 2 2 2 13 2 3 3" xfId="61419"/>
    <cellStyle name="Total 2 2 2 2 13 2 3 4" xfId="61420"/>
    <cellStyle name="Total 2 2 2 2 13 2 3 5" xfId="61421"/>
    <cellStyle name="Total 2 2 2 2 13 2 4" xfId="61422"/>
    <cellStyle name="Total 2 2 2 2 13 2 5" xfId="61423"/>
    <cellStyle name="Total 2 2 2 2 13 2 6" xfId="61424"/>
    <cellStyle name="Total 2 2 2 2 13 2 7" xfId="61425"/>
    <cellStyle name="Total 2 2 2 2 13 3" xfId="61426"/>
    <cellStyle name="Total 2 2 2 2 13 3 2" xfId="61427"/>
    <cellStyle name="Total 2 2 2 2 13 3 3" xfId="61428"/>
    <cellStyle name="Total 2 2 2 2 13 3 4" xfId="61429"/>
    <cellStyle name="Total 2 2 2 2 13 3 5" xfId="61430"/>
    <cellStyle name="Total 2 2 2 2 13 4" xfId="61431"/>
    <cellStyle name="Total 2 2 2 2 13 4 2" xfId="61432"/>
    <cellStyle name="Total 2 2 2 2 13 4 3" xfId="61433"/>
    <cellStyle name="Total 2 2 2 2 13 4 4" xfId="61434"/>
    <cellStyle name="Total 2 2 2 2 13 4 5" xfId="61435"/>
    <cellStyle name="Total 2 2 2 2 13 5" xfId="61436"/>
    <cellStyle name="Total 2 2 2 2 13 6" xfId="61437"/>
    <cellStyle name="Total 2 2 2 2 13 7" xfId="61438"/>
    <cellStyle name="Total 2 2 2 2 13 8" xfId="61439"/>
    <cellStyle name="Total 2 2 2 2 14" xfId="61440"/>
    <cellStyle name="Total 2 2 2 2 14 2" xfId="61441"/>
    <cellStyle name="Total 2 2 2 2 14 2 2" xfId="61442"/>
    <cellStyle name="Total 2 2 2 2 14 2 2 2" xfId="61443"/>
    <cellStyle name="Total 2 2 2 2 14 2 2 3" xfId="61444"/>
    <cellStyle name="Total 2 2 2 2 14 2 2 4" xfId="61445"/>
    <cellStyle name="Total 2 2 2 2 14 2 2 5" xfId="61446"/>
    <cellStyle name="Total 2 2 2 2 14 2 3" xfId="61447"/>
    <cellStyle name="Total 2 2 2 2 14 2 3 2" xfId="61448"/>
    <cellStyle name="Total 2 2 2 2 14 2 3 3" xfId="61449"/>
    <cellStyle name="Total 2 2 2 2 14 2 3 4" xfId="61450"/>
    <cellStyle name="Total 2 2 2 2 14 2 3 5" xfId="61451"/>
    <cellStyle name="Total 2 2 2 2 14 2 4" xfId="61452"/>
    <cellStyle name="Total 2 2 2 2 14 2 5" xfId="61453"/>
    <cellStyle name="Total 2 2 2 2 14 2 6" xfId="61454"/>
    <cellStyle name="Total 2 2 2 2 14 2 7" xfId="61455"/>
    <cellStyle name="Total 2 2 2 2 14 3" xfId="61456"/>
    <cellStyle name="Total 2 2 2 2 14 3 2" xfId="61457"/>
    <cellStyle name="Total 2 2 2 2 14 3 3" xfId="61458"/>
    <cellStyle name="Total 2 2 2 2 14 3 4" xfId="61459"/>
    <cellStyle name="Total 2 2 2 2 14 3 5" xfId="61460"/>
    <cellStyle name="Total 2 2 2 2 14 4" xfId="61461"/>
    <cellStyle name="Total 2 2 2 2 14 4 2" xfId="61462"/>
    <cellStyle name="Total 2 2 2 2 14 4 3" xfId="61463"/>
    <cellStyle name="Total 2 2 2 2 14 4 4" xfId="61464"/>
    <cellStyle name="Total 2 2 2 2 14 4 5" xfId="61465"/>
    <cellStyle name="Total 2 2 2 2 14 5" xfId="61466"/>
    <cellStyle name="Total 2 2 2 2 14 6" xfId="61467"/>
    <cellStyle name="Total 2 2 2 2 14 7" xfId="61468"/>
    <cellStyle name="Total 2 2 2 2 14 8" xfId="61469"/>
    <cellStyle name="Total 2 2 2 2 15" xfId="61470"/>
    <cellStyle name="Total 2 2 2 2 15 2" xfId="61471"/>
    <cellStyle name="Total 2 2 2 2 15 2 2" xfId="61472"/>
    <cellStyle name="Total 2 2 2 2 15 2 3" xfId="61473"/>
    <cellStyle name="Total 2 2 2 2 15 2 4" xfId="61474"/>
    <cellStyle name="Total 2 2 2 2 15 2 5" xfId="61475"/>
    <cellStyle name="Total 2 2 2 2 15 3" xfId="61476"/>
    <cellStyle name="Total 2 2 2 2 15 3 2" xfId="61477"/>
    <cellStyle name="Total 2 2 2 2 15 3 3" xfId="61478"/>
    <cellStyle name="Total 2 2 2 2 15 3 4" xfId="61479"/>
    <cellStyle name="Total 2 2 2 2 15 3 5" xfId="61480"/>
    <cellStyle name="Total 2 2 2 2 15 4" xfId="61481"/>
    <cellStyle name="Total 2 2 2 2 15 5" xfId="61482"/>
    <cellStyle name="Total 2 2 2 2 15 6" xfId="61483"/>
    <cellStyle name="Total 2 2 2 2 15 7" xfId="61484"/>
    <cellStyle name="Total 2 2 2 2 16" xfId="61485"/>
    <cellStyle name="Total 2 2 2 2 16 2" xfId="61486"/>
    <cellStyle name="Total 2 2 2 2 16 3" xfId="61487"/>
    <cellStyle name="Total 2 2 2 2 16 4" xfId="61488"/>
    <cellStyle name="Total 2 2 2 2 16 5" xfId="61489"/>
    <cellStyle name="Total 2 2 2 2 17" xfId="61490"/>
    <cellStyle name="Total 2 2 2 2 17 2" xfId="61491"/>
    <cellStyle name="Total 2 2 2 2 17 3" xfId="61492"/>
    <cellStyle name="Total 2 2 2 2 17 4" xfId="61493"/>
    <cellStyle name="Total 2 2 2 2 17 5" xfId="61494"/>
    <cellStyle name="Total 2 2 2 2 18" xfId="61495"/>
    <cellStyle name="Total 2 2 2 2 19" xfId="61496"/>
    <cellStyle name="Total 2 2 2 2 2" xfId="61497"/>
    <cellStyle name="Total 2 2 2 2 2 2" xfId="61498"/>
    <cellStyle name="Total 2 2 2 2 2 2 2" xfId="61499"/>
    <cellStyle name="Total 2 2 2 2 2 2 2 2" xfId="61500"/>
    <cellStyle name="Total 2 2 2 2 2 2 2 3" xfId="61501"/>
    <cellStyle name="Total 2 2 2 2 2 2 2 4" xfId="61502"/>
    <cellStyle name="Total 2 2 2 2 2 2 2 5" xfId="61503"/>
    <cellStyle name="Total 2 2 2 2 2 2 3" xfId="61504"/>
    <cellStyle name="Total 2 2 2 2 2 2 3 2" xfId="61505"/>
    <cellStyle name="Total 2 2 2 2 2 2 3 3" xfId="61506"/>
    <cellStyle name="Total 2 2 2 2 2 2 3 4" xfId="61507"/>
    <cellStyle name="Total 2 2 2 2 2 2 3 5" xfId="61508"/>
    <cellStyle name="Total 2 2 2 2 2 2 4" xfId="61509"/>
    <cellStyle name="Total 2 2 2 2 2 2 5" xfId="61510"/>
    <cellStyle name="Total 2 2 2 2 2 2 6" xfId="61511"/>
    <cellStyle name="Total 2 2 2 2 2 2 7" xfId="61512"/>
    <cellStyle name="Total 2 2 2 2 2 3" xfId="61513"/>
    <cellStyle name="Total 2 2 2 2 2 3 2" xfId="61514"/>
    <cellStyle name="Total 2 2 2 2 2 3 3" xfId="61515"/>
    <cellStyle name="Total 2 2 2 2 2 3 4" xfId="61516"/>
    <cellStyle name="Total 2 2 2 2 2 3 5" xfId="61517"/>
    <cellStyle name="Total 2 2 2 2 2 4" xfId="61518"/>
    <cellStyle name="Total 2 2 2 2 2 4 2" xfId="61519"/>
    <cellStyle name="Total 2 2 2 2 2 4 3" xfId="61520"/>
    <cellStyle name="Total 2 2 2 2 2 4 4" xfId="61521"/>
    <cellStyle name="Total 2 2 2 2 2 4 5" xfId="61522"/>
    <cellStyle name="Total 2 2 2 2 2 5" xfId="61523"/>
    <cellStyle name="Total 2 2 2 2 2 6" xfId="61524"/>
    <cellStyle name="Total 2 2 2 2 2 7" xfId="61525"/>
    <cellStyle name="Total 2 2 2 2 2 8" xfId="61526"/>
    <cellStyle name="Total 2 2 2 2 20" xfId="61527"/>
    <cellStyle name="Total 2 2 2 2 21" xfId="61528"/>
    <cellStyle name="Total 2 2 2 2 3" xfId="61529"/>
    <cellStyle name="Total 2 2 2 2 3 2" xfId="61530"/>
    <cellStyle name="Total 2 2 2 2 3 2 2" xfId="61531"/>
    <cellStyle name="Total 2 2 2 2 3 2 2 2" xfId="61532"/>
    <cellStyle name="Total 2 2 2 2 3 2 2 3" xfId="61533"/>
    <cellStyle name="Total 2 2 2 2 3 2 2 4" xfId="61534"/>
    <cellStyle name="Total 2 2 2 2 3 2 2 5" xfId="61535"/>
    <cellStyle name="Total 2 2 2 2 3 2 3" xfId="61536"/>
    <cellStyle name="Total 2 2 2 2 3 2 3 2" xfId="61537"/>
    <cellStyle name="Total 2 2 2 2 3 2 3 3" xfId="61538"/>
    <cellStyle name="Total 2 2 2 2 3 2 3 4" xfId="61539"/>
    <cellStyle name="Total 2 2 2 2 3 2 3 5" xfId="61540"/>
    <cellStyle name="Total 2 2 2 2 3 2 4" xfId="61541"/>
    <cellStyle name="Total 2 2 2 2 3 2 5" xfId="61542"/>
    <cellStyle name="Total 2 2 2 2 3 2 6" xfId="61543"/>
    <cellStyle name="Total 2 2 2 2 3 2 7" xfId="61544"/>
    <cellStyle name="Total 2 2 2 2 3 3" xfId="61545"/>
    <cellStyle name="Total 2 2 2 2 3 3 2" xfId="61546"/>
    <cellStyle name="Total 2 2 2 2 3 3 3" xfId="61547"/>
    <cellStyle name="Total 2 2 2 2 3 3 4" xfId="61548"/>
    <cellStyle name="Total 2 2 2 2 3 3 5" xfId="61549"/>
    <cellStyle name="Total 2 2 2 2 3 4" xfId="61550"/>
    <cellStyle name="Total 2 2 2 2 3 4 2" xfId="61551"/>
    <cellStyle name="Total 2 2 2 2 3 4 3" xfId="61552"/>
    <cellStyle name="Total 2 2 2 2 3 4 4" xfId="61553"/>
    <cellStyle name="Total 2 2 2 2 3 4 5" xfId="61554"/>
    <cellStyle name="Total 2 2 2 2 3 5" xfId="61555"/>
    <cellStyle name="Total 2 2 2 2 3 6" xfId="61556"/>
    <cellStyle name="Total 2 2 2 2 3 7" xfId="61557"/>
    <cellStyle name="Total 2 2 2 2 3 8" xfId="61558"/>
    <cellStyle name="Total 2 2 2 2 4" xfId="61559"/>
    <cellStyle name="Total 2 2 2 2 4 2" xfId="61560"/>
    <cellStyle name="Total 2 2 2 2 4 2 2" xfId="61561"/>
    <cellStyle name="Total 2 2 2 2 4 2 2 2" xfId="61562"/>
    <cellStyle name="Total 2 2 2 2 4 2 2 3" xfId="61563"/>
    <cellStyle name="Total 2 2 2 2 4 2 2 4" xfId="61564"/>
    <cellStyle name="Total 2 2 2 2 4 2 2 5" xfId="61565"/>
    <cellStyle name="Total 2 2 2 2 4 2 3" xfId="61566"/>
    <cellStyle name="Total 2 2 2 2 4 2 3 2" xfId="61567"/>
    <cellStyle name="Total 2 2 2 2 4 2 3 3" xfId="61568"/>
    <cellStyle name="Total 2 2 2 2 4 2 3 4" xfId="61569"/>
    <cellStyle name="Total 2 2 2 2 4 2 3 5" xfId="61570"/>
    <cellStyle name="Total 2 2 2 2 4 2 4" xfId="61571"/>
    <cellStyle name="Total 2 2 2 2 4 2 5" xfId="61572"/>
    <cellStyle name="Total 2 2 2 2 4 2 6" xfId="61573"/>
    <cellStyle name="Total 2 2 2 2 4 2 7" xfId="61574"/>
    <cellStyle name="Total 2 2 2 2 4 3" xfId="61575"/>
    <cellStyle name="Total 2 2 2 2 4 3 2" xfId="61576"/>
    <cellStyle name="Total 2 2 2 2 4 3 3" xfId="61577"/>
    <cellStyle name="Total 2 2 2 2 4 3 4" xfId="61578"/>
    <cellStyle name="Total 2 2 2 2 4 3 5" xfId="61579"/>
    <cellStyle name="Total 2 2 2 2 4 4" xfId="61580"/>
    <cellStyle name="Total 2 2 2 2 4 4 2" xfId="61581"/>
    <cellStyle name="Total 2 2 2 2 4 4 3" xfId="61582"/>
    <cellStyle name="Total 2 2 2 2 4 4 4" xfId="61583"/>
    <cellStyle name="Total 2 2 2 2 4 4 5" xfId="61584"/>
    <cellStyle name="Total 2 2 2 2 4 5" xfId="61585"/>
    <cellStyle name="Total 2 2 2 2 4 6" xfId="61586"/>
    <cellStyle name="Total 2 2 2 2 4 7" xfId="61587"/>
    <cellStyle name="Total 2 2 2 2 4 8" xfId="61588"/>
    <cellStyle name="Total 2 2 2 2 5" xfId="61589"/>
    <cellStyle name="Total 2 2 2 2 5 2" xfId="61590"/>
    <cellStyle name="Total 2 2 2 2 5 2 2" xfId="61591"/>
    <cellStyle name="Total 2 2 2 2 5 2 2 2" xfId="61592"/>
    <cellStyle name="Total 2 2 2 2 5 2 2 3" xfId="61593"/>
    <cellStyle name="Total 2 2 2 2 5 2 2 4" xfId="61594"/>
    <cellStyle name="Total 2 2 2 2 5 2 2 5" xfId="61595"/>
    <cellStyle name="Total 2 2 2 2 5 2 3" xfId="61596"/>
    <cellStyle name="Total 2 2 2 2 5 2 3 2" xfId="61597"/>
    <cellStyle name="Total 2 2 2 2 5 2 3 3" xfId="61598"/>
    <cellStyle name="Total 2 2 2 2 5 2 3 4" xfId="61599"/>
    <cellStyle name="Total 2 2 2 2 5 2 3 5" xfId="61600"/>
    <cellStyle name="Total 2 2 2 2 5 2 4" xfId="61601"/>
    <cellStyle name="Total 2 2 2 2 5 2 5" xfId="61602"/>
    <cellStyle name="Total 2 2 2 2 5 2 6" xfId="61603"/>
    <cellStyle name="Total 2 2 2 2 5 2 7" xfId="61604"/>
    <cellStyle name="Total 2 2 2 2 5 3" xfId="61605"/>
    <cellStyle name="Total 2 2 2 2 5 3 2" xfId="61606"/>
    <cellStyle name="Total 2 2 2 2 5 3 3" xfId="61607"/>
    <cellStyle name="Total 2 2 2 2 5 3 4" xfId="61608"/>
    <cellStyle name="Total 2 2 2 2 5 3 5" xfId="61609"/>
    <cellStyle name="Total 2 2 2 2 5 4" xfId="61610"/>
    <cellStyle name="Total 2 2 2 2 5 4 2" xfId="61611"/>
    <cellStyle name="Total 2 2 2 2 5 4 3" xfId="61612"/>
    <cellStyle name="Total 2 2 2 2 5 4 4" xfId="61613"/>
    <cellStyle name="Total 2 2 2 2 5 4 5" xfId="61614"/>
    <cellStyle name="Total 2 2 2 2 5 5" xfId="61615"/>
    <cellStyle name="Total 2 2 2 2 5 6" xfId="61616"/>
    <cellStyle name="Total 2 2 2 2 5 7" xfId="61617"/>
    <cellStyle name="Total 2 2 2 2 5 8" xfId="61618"/>
    <cellStyle name="Total 2 2 2 2 6" xfId="61619"/>
    <cellStyle name="Total 2 2 2 2 6 2" xfId="61620"/>
    <cellStyle name="Total 2 2 2 2 6 2 2" xfId="61621"/>
    <cellStyle name="Total 2 2 2 2 6 2 2 2" xfId="61622"/>
    <cellStyle name="Total 2 2 2 2 6 2 2 3" xfId="61623"/>
    <cellStyle name="Total 2 2 2 2 6 2 2 4" xfId="61624"/>
    <cellStyle name="Total 2 2 2 2 6 2 2 5" xfId="61625"/>
    <cellStyle name="Total 2 2 2 2 6 2 3" xfId="61626"/>
    <cellStyle name="Total 2 2 2 2 6 2 3 2" xfId="61627"/>
    <cellStyle name="Total 2 2 2 2 6 2 3 3" xfId="61628"/>
    <cellStyle name="Total 2 2 2 2 6 2 3 4" xfId="61629"/>
    <cellStyle name="Total 2 2 2 2 6 2 3 5" xfId="61630"/>
    <cellStyle name="Total 2 2 2 2 6 2 4" xfId="61631"/>
    <cellStyle name="Total 2 2 2 2 6 2 5" xfId="61632"/>
    <cellStyle name="Total 2 2 2 2 6 2 6" xfId="61633"/>
    <cellStyle name="Total 2 2 2 2 6 2 7" xfId="61634"/>
    <cellStyle name="Total 2 2 2 2 6 3" xfId="61635"/>
    <cellStyle name="Total 2 2 2 2 6 3 2" xfId="61636"/>
    <cellStyle name="Total 2 2 2 2 6 3 3" xfId="61637"/>
    <cellStyle name="Total 2 2 2 2 6 3 4" xfId="61638"/>
    <cellStyle name="Total 2 2 2 2 6 3 5" xfId="61639"/>
    <cellStyle name="Total 2 2 2 2 6 4" xfId="61640"/>
    <cellStyle name="Total 2 2 2 2 6 4 2" xfId="61641"/>
    <cellStyle name="Total 2 2 2 2 6 4 3" xfId="61642"/>
    <cellStyle name="Total 2 2 2 2 6 4 4" xfId="61643"/>
    <cellStyle name="Total 2 2 2 2 6 4 5" xfId="61644"/>
    <cellStyle name="Total 2 2 2 2 6 5" xfId="61645"/>
    <cellStyle name="Total 2 2 2 2 6 6" xfId="61646"/>
    <cellStyle name="Total 2 2 2 2 6 7" xfId="61647"/>
    <cellStyle name="Total 2 2 2 2 6 8" xfId="61648"/>
    <cellStyle name="Total 2 2 2 2 7" xfId="61649"/>
    <cellStyle name="Total 2 2 2 2 7 2" xfId="61650"/>
    <cellStyle name="Total 2 2 2 2 7 2 2" xfId="61651"/>
    <cellStyle name="Total 2 2 2 2 7 2 2 2" xfId="61652"/>
    <cellStyle name="Total 2 2 2 2 7 2 2 3" xfId="61653"/>
    <cellStyle name="Total 2 2 2 2 7 2 2 4" xfId="61654"/>
    <cellStyle name="Total 2 2 2 2 7 2 2 5" xfId="61655"/>
    <cellStyle name="Total 2 2 2 2 7 2 3" xfId="61656"/>
    <cellStyle name="Total 2 2 2 2 7 2 3 2" xfId="61657"/>
    <cellStyle name="Total 2 2 2 2 7 2 3 3" xfId="61658"/>
    <cellStyle name="Total 2 2 2 2 7 2 3 4" xfId="61659"/>
    <cellStyle name="Total 2 2 2 2 7 2 3 5" xfId="61660"/>
    <cellStyle name="Total 2 2 2 2 7 2 4" xfId="61661"/>
    <cellStyle name="Total 2 2 2 2 7 2 5" xfId="61662"/>
    <cellStyle name="Total 2 2 2 2 7 2 6" xfId="61663"/>
    <cellStyle name="Total 2 2 2 2 7 2 7" xfId="61664"/>
    <cellStyle name="Total 2 2 2 2 7 3" xfId="61665"/>
    <cellStyle name="Total 2 2 2 2 7 3 2" xfId="61666"/>
    <cellStyle name="Total 2 2 2 2 7 3 3" xfId="61667"/>
    <cellStyle name="Total 2 2 2 2 7 3 4" xfId="61668"/>
    <cellStyle name="Total 2 2 2 2 7 3 5" xfId="61669"/>
    <cellStyle name="Total 2 2 2 2 7 4" xfId="61670"/>
    <cellStyle name="Total 2 2 2 2 7 4 2" xfId="61671"/>
    <cellStyle name="Total 2 2 2 2 7 4 3" xfId="61672"/>
    <cellStyle name="Total 2 2 2 2 7 4 4" xfId="61673"/>
    <cellStyle name="Total 2 2 2 2 7 4 5" xfId="61674"/>
    <cellStyle name="Total 2 2 2 2 7 5" xfId="61675"/>
    <cellStyle name="Total 2 2 2 2 7 6" xfId="61676"/>
    <cellStyle name="Total 2 2 2 2 7 7" xfId="61677"/>
    <cellStyle name="Total 2 2 2 2 7 8" xfId="61678"/>
    <cellStyle name="Total 2 2 2 2 8" xfId="61679"/>
    <cellStyle name="Total 2 2 2 2 8 2" xfId="61680"/>
    <cellStyle name="Total 2 2 2 2 8 2 2" xfId="61681"/>
    <cellStyle name="Total 2 2 2 2 8 2 2 2" xfId="61682"/>
    <cellStyle name="Total 2 2 2 2 8 2 2 3" xfId="61683"/>
    <cellStyle name="Total 2 2 2 2 8 2 2 4" xfId="61684"/>
    <cellStyle name="Total 2 2 2 2 8 2 2 5" xfId="61685"/>
    <cellStyle name="Total 2 2 2 2 8 2 3" xfId="61686"/>
    <cellStyle name="Total 2 2 2 2 8 2 3 2" xfId="61687"/>
    <cellStyle name="Total 2 2 2 2 8 2 3 3" xfId="61688"/>
    <cellStyle name="Total 2 2 2 2 8 2 3 4" xfId="61689"/>
    <cellStyle name="Total 2 2 2 2 8 2 3 5" xfId="61690"/>
    <cellStyle name="Total 2 2 2 2 8 2 4" xfId="61691"/>
    <cellStyle name="Total 2 2 2 2 8 2 5" xfId="61692"/>
    <cellStyle name="Total 2 2 2 2 8 2 6" xfId="61693"/>
    <cellStyle name="Total 2 2 2 2 8 2 7" xfId="61694"/>
    <cellStyle name="Total 2 2 2 2 8 3" xfId="61695"/>
    <cellStyle name="Total 2 2 2 2 8 3 2" xfId="61696"/>
    <cellStyle name="Total 2 2 2 2 8 3 3" xfId="61697"/>
    <cellStyle name="Total 2 2 2 2 8 3 4" xfId="61698"/>
    <cellStyle name="Total 2 2 2 2 8 3 5" xfId="61699"/>
    <cellStyle name="Total 2 2 2 2 8 4" xfId="61700"/>
    <cellStyle name="Total 2 2 2 2 8 4 2" xfId="61701"/>
    <cellStyle name="Total 2 2 2 2 8 4 3" xfId="61702"/>
    <cellStyle name="Total 2 2 2 2 8 4 4" xfId="61703"/>
    <cellStyle name="Total 2 2 2 2 8 4 5" xfId="61704"/>
    <cellStyle name="Total 2 2 2 2 8 5" xfId="61705"/>
    <cellStyle name="Total 2 2 2 2 8 6" xfId="61706"/>
    <cellStyle name="Total 2 2 2 2 8 7" xfId="61707"/>
    <cellStyle name="Total 2 2 2 2 8 8" xfId="61708"/>
    <cellStyle name="Total 2 2 2 2 9" xfId="61709"/>
    <cellStyle name="Total 2 2 2 2 9 2" xfId="61710"/>
    <cellStyle name="Total 2 2 2 2 9 2 2" xfId="61711"/>
    <cellStyle name="Total 2 2 2 2 9 2 2 2" xfId="61712"/>
    <cellStyle name="Total 2 2 2 2 9 2 2 3" xfId="61713"/>
    <cellStyle name="Total 2 2 2 2 9 2 2 4" xfId="61714"/>
    <cellStyle name="Total 2 2 2 2 9 2 2 5" xfId="61715"/>
    <cellStyle name="Total 2 2 2 2 9 2 3" xfId="61716"/>
    <cellStyle name="Total 2 2 2 2 9 2 3 2" xfId="61717"/>
    <cellStyle name="Total 2 2 2 2 9 2 3 3" xfId="61718"/>
    <cellStyle name="Total 2 2 2 2 9 2 3 4" xfId="61719"/>
    <cellStyle name="Total 2 2 2 2 9 2 3 5" xfId="61720"/>
    <cellStyle name="Total 2 2 2 2 9 2 4" xfId="61721"/>
    <cellStyle name="Total 2 2 2 2 9 2 5" xfId="61722"/>
    <cellStyle name="Total 2 2 2 2 9 2 6" xfId="61723"/>
    <cellStyle name="Total 2 2 2 2 9 2 7" xfId="61724"/>
    <cellStyle name="Total 2 2 2 2 9 3" xfId="61725"/>
    <cellStyle name="Total 2 2 2 2 9 3 2" xfId="61726"/>
    <cellStyle name="Total 2 2 2 2 9 3 3" xfId="61727"/>
    <cellStyle name="Total 2 2 2 2 9 3 4" xfId="61728"/>
    <cellStyle name="Total 2 2 2 2 9 3 5" xfId="61729"/>
    <cellStyle name="Total 2 2 2 2 9 4" xfId="61730"/>
    <cellStyle name="Total 2 2 2 2 9 4 2" xfId="61731"/>
    <cellStyle name="Total 2 2 2 2 9 4 3" xfId="61732"/>
    <cellStyle name="Total 2 2 2 2 9 4 4" xfId="61733"/>
    <cellStyle name="Total 2 2 2 2 9 4 5" xfId="61734"/>
    <cellStyle name="Total 2 2 2 2 9 5" xfId="61735"/>
    <cellStyle name="Total 2 2 2 2 9 6" xfId="61736"/>
    <cellStyle name="Total 2 2 2 2 9 7" xfId="61737"/>
    <cellStyle name="Total 2 2 2 2 9 8" xfId="61738"/>
    <cellStyle name="Total 2 2 2 3" xfId="61739"/>
    <cellStyle name="Total 2 2 2 3 2" xfId="61740"/>
    <cellStyle name="Total 2 2 2 3 2 2" xfId="61741"/>
    <cellStyle name="Total 2 2 2 3 3" xfId="61742"/>
    <cellStyle name="Total 2 2 2 3 4" xfId="61743"/>
    <cellStyle name="Total 2 2 2 3 5" xfId="61744"/>
    <cellStyle name="Total 2 2 2 4" xfId="61745"/>
    <cellStyle name="Total 2 2 2 4 2" xfId="61746"/>
    <cellStyle name="Total 2 2 2 4 2 2" xfId="61747"/>
    <cellStyle name="Total 2 2 2 4 3" xfId="61748"/>
    <cellStyle name="Total 2 2 2 4 4" xfId="61749"/>
    <cellStyle name="Total 2 2 2 4 5" xfId="61750"/>
    <cellStyle name="Total 2 2 2 5" xfId="61751"/>
    <cellStyle name="Total 2 2 2 5 2" xfId="61752"/>
    <cellStyle name="Total 2 2 2 6" xfId="61753"/>
    <cellStyle name="Total 2 2 2 7" xfId="61754"/>
    <cellStyle name="Total 2 2 2_T-straight with PEDs adjustor" xfId="61755"/>
    <cellStyle name="Total 2 2 3" xfId="61756"/>
    <cellStyle name="Total 2 2 3 10" xfId="61757"/>
    <cellStyle name="Total 2 2 3 10 2" xfId="61758"/>
    <cellStyle name="Total 2 2 3 10 2 2" xfId="61759"/>
    <cellStyle name="Total 2 2 3 10 2 2 2" xfId="61760"/>
    <cellStyle name="Total 2 2 3 10 2 2 3" xfId="61761"/>
    <cellStyle name="Total 2 2 3 10 2 2 4" xfId="61762"/>
    <cellStyle name="Total 2 2 3 10 2 2 5" xfId="61763"/>
    <cellStyle name="Total 2 2 3 10 2 3" xfId="61764"/>
    <cellStyle name="Total 2 2 3 10 2 3 2" xfId="61765"/>
    <cellStyle name="Total 2 2 3 10 2 3 3" xfId="61766"/>
    <cellStyle name="Total 2 2 3 10 2 3 4" xfId="61767"/>
    <cellStyle name="Total 2 2 3 10 2 3 5" xfId="61768"/>
    <cellStyle name="Total 2 2 3 10 2 4" xfId="61769"/>
    <cellStyle name="Total 2 2 3 10 2 5" xfId="61770"/>
    <cellStyle name="Total 2 2 3 10 2 6" xfId="61771"/>
    <cellStyle name="Total 2 2 3 10 2 7" xfId="61772"/>
    <cellStyle name="Total 2 2 3 10 3" xfId="61773"/>
    <cellStyle name="Total 2 2 3 10 3 2" xfId="61774"/>
    <cellStyle name="Total 2 2 3 10 3 3" xfId="61775"/>
    <cellStyle name="Total 2 2 3 10 3 4" xfId="61776"/>
    <cellStyle name="Total 2 2 3 10 3 5" xfId="61777"/>
    <cellStyle name="Total 2 2 3 10 4" xfId="61778"/>
    <cellStyle name="Total 2 2 3 10 4 2" xfId="61779"/>
    <cellStyle name="Total 2 2 3 10 4 3" xfId="61780"/>
    <cellStyle name="Total 2 2 3 10 4 4" xfId="61781"/>
    <cellStyle name="Total 2 2 3 10 4 5" xfId="61782"/>
    <cellStyle name="Total 2 2 3 10 5" xfId="61783"/>
    <cellStyle name="Total 2 2 3 10 6" xfId="61784"/>
    <cellStyle name="Total 2 2 3 10 7" xfId="61785"/>
    <cellStyle name="Total 2 2 3 10 8" xfId="61786"/>
    <cellStyle name="Total 2 2 3 11" xfId="61787"/>
    <cellStyle name="Total 2 2 3 11 2" xfId="61788"/>
    <cellStyle name="Total 2 2 3 11 2 2" xfId="61789"/>
    <cellStyle name="Total 2 2 3 11 2 2 2" xfId="61790"/>
    <cellStyle name="Total 2 2 3 11 2 2 3" xfId="61791"/>
    <cellStyle name="Total 2 2 3 11 2 2 4" xfId="61792"/>
    <cellStyle name="Total 2 2 3 11 2 2 5" xfId="61793"/>
    <cellStyle name="Total 2 2 3 11 2 3" xfId="61794"/>
    <cellStyle name="Total 2 2 3 11 2 3 2" xfId="61795"/>
    <cellStyle name="Total 2 2 3 11 2 3 3" xfId="61796"/>
    <cellStyle name="Total 2 2 3 11 2 3 4" xfId="61797"/>
    <cellStyle name="Total 2 2 3 11 2 3 5" xfId="61798"/>
    <cellStyle name="Total 2 2 3 11 2 4" xfId="61799"/>
    <cellStyle name="Total 2 2 3 11 2 5" xfId="61800"/>
    <cellStyle name="Total 2 2 3 11 2 6" xfId="61801"/>
    <cellStyle name="Total 2 2 3 11 2 7" xfId="61802"/>
    <cellStyle name="Total 2 2 3 11 3" xfId="61803"/>
    <cellStyle name="Total 2 2 3 11 3 2" xfId="61804"/>
    <cellStyle name="Total 2 2 3 11 3 3" xfId="61805"/>
    <cellStyle name="Total 2 2 3 11 3 4" xfId="61806"/>
    <cellStyle name="Total 2 2 3 11 3 5" xfId="61807"/>
    <cellStyle name="Total 2 2 3 11 4" xfId="61808"/>
    <cellStyle name="Total 2 2 3 11 4 2" xfId="61809"/>
    <cellStyle name="Total 2 2 3 11 4 3" xfId="61810"/>
    <cellStyle name="Total 2 2 3 11 4 4" xfId="61811"/>
    <cellStyle name="Total 2 2 3 11 4 5" xfId="61812"/>
    <cellStyle name="Total 2 2 3 11 5" xfId="61813"/>
    <cellStyle name="Total 2 2 3 11 6" xfId="61814"/>
    <cellStyle name="Total 2 2 3 11 7" xfId="61815"/>
    <cellStyle name="Total 2 2 3 11 8" xfId="61816"/>
    <cellStyle name="Total 2 2 3 12" xfId="61817"/>
    <cellStyle name="Total 2 2 3 12 2" xfId="61818"/>
    <cellStyle name="Total 2 2 3 12 2 2" xfId="61819"/>
    <cellStyle name="Total 2 2 3 12 2 2 2" xfId="61820"/>
    <cellStyle name="Total 2 2 3 12 2 2 3" xfId="61821"/>
    <cellStyle name="Total 2 2 3 12 2 2 4" xfId="61822"/>
    <cellStyle name="Total 2 2 3 12 2 2 5" xfId="61823"/>
    <cellStyle name="Total 2 2 3 12 2 3" xfId="61824"/>
    <cellStyle name="Total 2 2 3 12 2 3 2" xfId="61825"/>
    <cellStyle name="Total 2 2 3 12 2 3 3" xfId="61826"/>
    <cellStyle name="Total 2 2 3 12 2 3 4" xfId="61827"/>
    <cellStyle name="Total 2 2 3 12 2 3 5" xfId="61828"/>
    <cellStyle name="Total 2 2 3 12 2 4" xfId="61829"/>
    <cellStyle name="Total 2 2 3 12 2 5" xfId="61830"/>
    <cellStyle name="Total 2 2 3 12 2 6" xfId="61831"/>
    <cellStyle name="Total 2 2 3 12 2 7" xfId="61832"/>
    <cellStyle name="Total 2 2 3 12 3" xfId="61833"/>
    <cellStyle name="Total 2 2 3 12 3 2" xfId="61834"/>
    <cellStyle name="Total 2 2 3 12 3 3" xfId="61835"/>
    <cellStyle name="Total 2 2 3 12 3 4" xfId="61836"/>
    <cellStyle name="Total 2 2 3 12 3 5" xfId="61837"/>
    <cellStyle name="Total 2 2 3 12 4" xfId="61838"/>
    <cellStyle name="Total 2 2 3 12 4 2" xfId="61839"/>
    <cellStyle name="Total 2 2 3 12 4 3" xfId="61840"/>
    <cellStyle name="Total 2 2 3 12 4 4" xfId="61841"/>
    <cellStyle name="Total 2 2 3 12 4 5" xfId="61842"/>
    <cellStyle name="Total 2 2 3 12 5" xfId="61843"/>
    <cellStyle name="Total 2 2 3 12 6" xfId="61844"/>
    <cellStyle name="Total 2 2 3 12 7" xfId="61845"/>
    <cellStyle name="Total 2 2 3 12 8" xfId="61846"/>
    <cellStyle name="Total 2 2 3 13" xfId="61847"/>
    <cellStyle name="Total 2 2 3 13 2" xfId="61848"/>
    <cellStyle name="Total 2 2 3 13 2 2" xfId="61849"/>
    <cellStyle name="Total 2 2 3 13 2 2 2" xfId="61850"/>
    <cellStyle name="Total 2 2 3 13 2 2 3" xfId="61851"/>
    <cellStyle name="Total 2 2 3 13 2 2 4" xfId="61852"/>
    <cellStyle name="Total 2 2 3 13 2 2 5" xfId="61853"/>
    <cellStyle name="Total 2 2 3 13 2 3" xfId="61854"/>
    <cellStyle name="Total 2 2 3 13 2 3 2" xfId="61855"/>
    <cellStyle name="Total 2 2 3 13 2 3 3" xfId="61856"/>
    <cellStyle name="Total 2 2 3 13 2 3 4" xfId="61857"/>
    <cellStyle name="Total 2 2 3 13 2 3 5" xfId="61858"/>
    <cellStyle name="Total 2 2 3 13 2 4" xfId="61859"/>
    <cellStyle name="Total 2 2 3 13 2 5" xfId="61860"/>
    <cellStyle name="Total 2 2 3 13 2 6" xfId="61861"/>
    <cellStyle name="Total 2 2 3 13 2 7" xfId="61862"/>
    <cellStyle name="Total 2 2 3 13 3" xfId="61863"/>
    <cellStyle name="Total 2 2 3 13 3 2" xfId="61864"/>
    <cellStyle name="Total 2 2 3 13 3 3" xfId="61865"/>
    <cellStyle name="Total 2 2 3 13 3 4" xfId="61866"/>
    <cellStyle name="Total 2 2 3 13 3 5" xfId="61867"/>
    <cellStyle name="Total 2 2 3 13 4" xfId="61868"/>
    <cellStyle name="Total 2 2 3 13 4 2" xfId="61869"/>
    <cellStyle name="Total 2 2 3 13 4 3" xfId="61870"/>
    <cellStyle name="Total 2 2 3 13 4 4" xfId="61871"/>
    <cellStyle name="Total 2 2 3 13 4 5" xfId="61872"/>
    <cellStyle name="Total 2 2 3 13 5" xfId="61873"/>
    <cellStyle name="Total 2 2 3 13 6" xfId="61874"/>
    <cellStyle name="Total 2 2 3 13 7" xfId="61875"/>
    <cellStyle name="Total 2 2 3 13 8" xfId="61876"/>
    <cellStyle name="Total 2 2 3 14" xfId="61877"/>
    <cellStyle name="Total 2 2 3 14 2" xfId="61878"/>
    <cellStyle name="Total 2 2 3 14 2 2" xfId="61879"/>
    <cellStyle name="Total 2 2 3 14 2 2 2" xfId="61880"/>
    <cellStyle name="Total 2 2 3 14 2 2 3" xfId="61881"/>
    <cellStyle name="Total 2 2 3 14 2 2 4" xfId="61882"/>
    <cellStyle name="Total 2 2 3 14 2 2 5" xfId="61883"/>
    <cellStyle name="Total 2 2 3 14 2 3" xfId="61884"/>
    <cellStyle name="Total 2 2 3 14 2 3 2" xfId="61885"/>
    <cellStyle name="Total 2 2 3 14 2 3 3" xfId="61886"/>
    <cellStyle name="Total 2 2 3 14 2 3 4" xfId="61887"/>
    <cellStyle name="Total 2 2 3 14 2 3 5" xfId="61888"/>
    <cellStyle name="Total 2 2 3 14 2 4" xfId="61889"/>
    <cellStyle name="Total 2 2 3 14 2 5" xfId="61890"/>
    <cellStyle name="Total 2 2 3 14 2 6" xfId="61891"/>
    <cellStyle name="Total 2 2 3 14 2 7" xfId="61892"/>
    <cellStyle name="Total 2 2 3 14 3" xfId="61893"/>
    <cellStyle name="Total 2 2 3 14 3 2" xfId="61894"/>
    <cellStyle name="Total 2 2 3 14 3 3" xfId="61895"/>
    <cellStyle name="Total 2 2 3 14 3 4" xfId="61896"/>
    <cellStyle name="Total 2 2 3 14 3 5" xfId="61897"/>
    <cellStyle name="Total 2 2 3 14 4" xfId="61898"/>
    <cellStyle name="Total 2 2 3 14 4 2" xfId="61899"/>
    <cellStyle name="Total 2 2 3 14 4 3" xfId="61900"/>
    <cellStyle name="Total 2 2 3 14 4 4" xfId="61901"/>
    <cellStyle name="Total 2 2 3 14 4 5" xfId="61902"/>
    <cellStyle name="Total 2 2 3 14 5" xfId="61903"/>
    <cellStyle name="Total 2 2 3 14 6" xfId="61904"/>
    <cellStyle name="Total 2 2 3 14 7" xfId="61905"/>
    <cellStyle name="Total 2 2 3 14 8" xfId="61906"/>
    <cellStyle name="Total 2 2 3 15" xfId="61907"/>
    <cellStyle name="Total 2 2 3 15 2" xfId="61908"/>
    <cellStyle name="Total 2 2 3 15 2 2" xfId="61909"/>
    <cellStyle name="Total 2 2 3 15 2 3" xfId="61910"/>
    <cellStyle name="Total 2 2 3 15 2 4" xfId="61911"/>
    <cellStyle name="Total 2 2 3 15 2 5" xfId="61912"/>
    <cellStyle name="Total 2 2 3 15 3" xfId="61913"/>
    <cellStyle name="Total 2 2 3 15 3 2" xfId="61914"/>
    <cellStyle name="Total 2 2 3 15 3 3" xfId="61915"/>
    <cellStyle name="Total 2 2 3 15 3 4" xfId="61916"/>
    <cellStyle name="Total 2 2 3 15 3 5" xfId="61917"/>
    <cellStyle name="Total 2 2 3 15 4" xfId="61918"/>
    <cellStyle name="Total 2 2 3 15 5" xfId="61919"/>
    <cellStyle name="Total 2 2 3 15 6" xfId="61920"/>
    <cellStyle name="Total 2 2 3 15 7" xfId="61921"/>
    <cellStyle name="Total 2 2 3 16" xfId="61922"/>
    <cellStyle name="Total 2 2 3 16 2" xfId="61923"/>
    <cellStyle name="Total 2 2 3 16 3" xfId="61924"/>
    <cellStyle name="Total 2 2 3 16 4" xfId="61925"/>
    <cellStyle name="Total 2 2 3 16 5" xfId="61926"/>
    <cellStyle name="Total 2 2 3 17" xfId="61927"/>
    <cellStyle name="Total 2 2 3 17 2" xfId="61928"/>
    <cellStyle name="Total 2 2 3 17 3" xfId="61929"/>
    <cellStyle name="Total 2 2 3 17 4" xfId="61930"/>
    <cellStyle name="Total 2 2 3 17 5" xfId="61931"/>
    <cellStyle name="Total 2 2 3 18" xfId="61932"/>
    <cellStyle name="Total 2 2 3 19" xfId="61933"/>
    <cellStyle name="Total 2 2 3 2" xfId="61934"/>
    <cellStyle name="Total 2 2 3 2 2" xfId="61935"/>
    <cellStyle name="Total 2 2 3 2 2 2" xfId="61936"/>
    <cellStyle name="Total 2 2 3 2 2 2 2" xfId="61937"/>
    <cellStyle name="Total 2 2 3 2 2 2 3" xfId="61938"/>
    <cellStyle name="Total 2 2 3 2 2 2 4" xfId="61939"/>
    <cellStyle name="Total 2 2 3 2 2 2 5" xfId="61940"/>
    <cellStyle name="Total 2 2 3 2 2 3" xfId="61941"/>
    <cellStyle name="Total 2 2 3 2 2 3 2" xfId="61942"/>
    <cellStyle name="Total 2 2 3 2 2 3 3" xfId="61943"/>
    <cellStyle name="Total 2 2 3 2 2 3 4" xfId="61944"/>
    <cellStyle name="Total 2 2 3 2 2 3 5" xfId="61945"/>
    <cellStyle name="Total 2 2 3 2 2 4" xfId="61946"/>
    <cellStyle name="Total 2 2 3 2 2 5" xfId="61947"/>
    <cellStyle name="Total 2 2 3 2 2 6" xfId="61948"/>
    <cellStyle name="Total 2 2 3 2 2 7" xfId="61949"/>
    <cellStyle name="Total 2 2 3 2 3" xfId="61950"/>
    <cellStyle name="Total 2 2 3 2 3 2" xfId="61951"/>
    <cellStyle name="Total 2 2 3 2 3 3" xfId="61952"/>
    <cellStyle name="Total 2 2 3 2 3 4" xfId="61953"/>
    <cellStyle name="Total 2 2 3 2 3 5" xfId="61954"/>
    <cellStyle name="Total 2 2 3 2 4" xfId="61955"/>
    <cellStyle name="Total 2 2 3 2 4 2" xfId="61956"/>
    <cellStyle name="Total 2 2 3 2 4 3" xfId="61957"/>
    <cellStyle name="Total 2 2 3 2 4 4" xfId="61958"/>
    <cellStyle name="Total 2 2 3 2 4 5" xfId="61959"/>
    <cellStyle name="Total 2 2 3 2 5" xfId="61960"/>
    <cellStyle name="Total 2 2 3 2 6" xfId="61961"/>
    <cellStyle name="Total 2 2 3 2 7" xfId="61962"/>
    <cellStyle name="Total 2 2 3 2 8" xfId="61963"/>
    <cellStyle name="Total 2 2 3 20" xfId="61964"/>
    <cellStyle name="Total 2 2 3 21" xfId="61965"/>
    <cellStyle name="Total 2 2 3 3" xfId="61966"/>
    <cellStyle name="Total 2 2 3 3 2" xfId="61967"/>
    <cellStyle name="Total 2 2 3 3 2 2" xfId="61968"/>
    <cellStyle name="Total 2 2 3 3 2 2 2" xfId="61969"/>
    <cellStyle name="Total 2 2 3 3 2 2 3" xfId="61970"/>
    <cellStyle name="Total 2 2 3 3 2 2 4" xfId="61971"/>
    <cellStyle name="Total 2 2 3 3 2 2 5" xfId="61972"/>
    <cellStyle name="Total 2 2 3 3 2 3" xfId="61973"/>
    <cellStyle name="Total 2 2 3 3 2 3 2" xfId="61974"/>
    <cellStyle name="Total 2 2 3 3 2 3 3" xfId="61975"/>
    <cellStyle name="Total 2 2 3 3 2 3 4" xfId="61976"/>
    <cellStyle name="Total 2 2 3 3 2 3 5" xfId="61977"/>
    <cellStyle name="Total 2 2 3 3 2 4" xfId="61978"/>
    <cellStyle name="Total 2 2 3 3 2 5" xfId="61979"/>
    <cellStyle name="Total 2 2 3 3 2 6" xfId="61980"/>
    <cellStyle name="Total 2 2 3 3 2 7" xfId="61981"/>
    <cellStyle name="Total 2 2 3 3 3" xfId="61982"/>
    <cellStyle name="Total 2 2 3 3 3 2" xfId="61983"/>
    <cellStyle name="Total 2 2 3 3 3 3" xfId="61984"/>
    <cellStyle name="Total 2 2 3 3 3 4" xfId="61985"/>
    <cellStyle name="Total 2 2 3 3 3 5" xfId="61986"/>
    <cellStyle name="Total 2 2 3 3 4" xfId="61987"/>
    <cellStyle name="Total 2 2 3 3 4 2" xfId="61988"/>
    <cellStyle name="Total 2 2 3 3 4 3" xfId="61989"/>
    <cellStyle name="Total 2 2 3 3 4 4" xfId="61990"/>
    <cellStyle name="Total 2 2 3 3 4 5" xfId="61991"/>
    <cellStyle name="Total 2 2 3 3 5" xfId="61992"/>
    <cellStyle name="Total 2 2 3 3 6" xfId="61993"/>
    <cellStyle name="Total 2 2 3 3 7" xfId="61994"/>
    <cellStyle name="Total 2 2 3 3 8" xfId="61995"/>
    <cellStyle name="Total 2 2 3 4" xfId="61996"/>
    <cellStyle name="Total 2 2 3 4 2" xfId="61997"/>
    <cellStyle name="Total 2 2 3 4 2 2" xfId="61998"/>
    <cellStyle name="Total 2 2 3 4 2 2 2" xfId="61999"/>
    <cellStyle name="Total 2 2 3 4 2 2 3" xfId="62000"/>
    <cellStyle name="Total 2 2 3 4 2 2 4" xfId="62001"/>
    <cellStyle name="Total 2 2 3 4 2 2 5" xfId="62002"/>
    <cellStyle name="Total 2 2 3 4 2 3" xfId="62003"/>
    <cellStyle name="Total 2 2 3 4 2 3 2" xfId="62004"/>
    <cellStyle name="Total 2 2 3 4 2 3 3" xfId="62005"/>
    <cellStyle name="Total 2 2 3 4 2 3 4" xfId="62006"/>
    <cellStyle name="Total 2 2 3 4 2 3 5" xfId="62007"/>
    <cellStyle name="Total 2 2 3 4 2 4" xfId="62008"/>
    <cellStyle name="Total 2 2 3 4 2 5" xfId="62009"/>
    <cellStyle name="Total 2 2 3 4 2 6" xfId="62010"/>
    <cellStyle name="Total 2 2 3 4 2 7" xfId="62011"/>
    <cellStyle name="Total 2 2 3 4 3" xfId="62012"/>
    <cellStyle name="Total 2 2 3 4 3 2" xfId="62013"/>
    <cellStyle name="Total 2 2 3 4 3 3" xfId="62014"/>
    <cellStyle name="Total 2 2 3 4 3 4" xfId="62015"/>
    <cellStyle name="Total 2 2 3 4 3 5" xfId="62016"/>
    <cellStyle name="Total 2 2 3 4 4" xfId="62017"/>
    <cellStyle name="Total 2 2 3 4 4 2" xfId="62018"/>
    <cellStyle name="Total 2 2 3 4 4 3" xfId="62019"/>
    <cellStyle name="Total 2 2 3 4 4 4" xfId="62020"/>
    <cellStyle name="Total 2 2 3 4 4 5" xfId="62021"/>
    <cellStyle name="Total 2 2 3 4 5" xfId="62022"/>
    <cellStyle name="Total 2 2 3 4 6" xfId="62023"/>
    <cellStyle name="Total 2 2 3 4 7" xfId="62024"/>
    <cellStyle name="Total 2 2 3 4 8" xfId="62025"/>
    <cellStyle name="Total 2 2 3 5" xfId="62026"/>
    <cellStyle name="Total 2 2 3 5 2" xfId="62027"/>
    <cellStyle name="Total 2 2 3 5 2 2" xfId="62028"/>
    <cellStyle name="Total 2 2 3 5 2 2 2" xfId="62029"/>
    <cellStyle name="Total 2 2 3 5 2 2 3" xfId="62030"/>
    <cellStyle name="Total 2 2 3 5 2 2 4" xfId="62031"/>
    <cellStyle name="Total 2 2 3 5 2 2 5" xfId="62032"/>
    <cellStyle name="Total 2 2 3 5 2 3" xfId="62033"/>
    <cellStyle name="Total 2 2 3 5 2 3 2" xfId="62034"/>
    <cellStyle name="Total 2 2 3 5 2 3 3" xfId="62035"/>
    <cellStyle name="Total 2 2 3 5 2 3 4" xfId="62036"/>
    <cellStyle name="Total 2 2 3 5 2 3 5" xfId="62037"/>
    <cellStyle name="Total 2 2 3 5 2 4" xfId="62038"/>
    <cellStyle name="Total 2 2 3 5 2 5" xfId="62039"/>
    <cellStyle name="Total 2 2 3 5 2 6" xfId="62040"/>
    <cellStyle name="Total 2 2 3 5 2 7" xfId="62041"/>
    <cellStyle name="Total 2 2 3 5 3" xfId="62042"/>
    <cellStyle name="Total 2 2 3 5 3 2" xfId="62043"/>
    <cellStyle name="Total 2 2 3 5 3 3" xfId="62044"/>
    <cellStyle name="Total 2 2 3 5 3 4" xfId="62045"/>
    <cellStyle name="Total 2 2 3 5 3 5" xfId="62046"/>
    <cellStyle name="Total 2 2 3 5 4" xfId="62047"/>
    <cellStyle name="Total 2 2 3 5 4 2" xfId="62048"/>
    <cellStyle name="Total 2 2 3 5 4 3" xfId="62049"/>
    <cellStyle name="Total 2 2 3 5 4 4" xfId="62050"/>
    <cellStyle name="Total 2 2 3 5 4 5" xfId="62051"/>
    <cellStyle name="Total 2 2 3 5 5" xfId="62052"/>
    <cellStyle name="Total 2 2 3 5 6" xfId="62053"/>
    <cellStyle name="Total 2 2 3 5 7" xfId="62054"/>
    <cellStyle name="Total 2 2 3 5 8" xfId="62055"/>
    <cellStyle name="Total 2 2 3 6" xfId="62056"/>
    <cellStyle name="Total 2 2 3 6 2" xfId="62057"/>
    <cellStyle name="Total 2 2 3 6 2 2" xfId="62058"/>
    <cellStyle name="Total 2 2 3 6 2 2 2" xfId="62059"/>
    <cellStyle name="Total 2 2 3 6 2 2 3" xfId="62060"/>
    <cellStyle name="Total 2 2 3 6 2 2 4" xfId="62061"/>
    <cellStyle name="Total 2 2 3 6 2 2 5" xfId="62062"/>
    <cellStyle name="Total 2 2 3 6 2 3" xfId="62063"/>
    <cellStyle name="Total 2 2 3 6 2 3 2" xfId="62064"/>
    <cellStyle name="Total 2 2 3 6 2 3 3" xfId="62065"/>
    <cellStyle name="Total 2 2 3 6 2 3 4" xfId="62066"/>
    <cellStyle name="Total 2 2 3 6 2 3 5" xfId="62067"/>
    <cellStyle name="Total 2 2 3 6 2 4" xfId="62068"/>
    <cellStyle name="Total 2 2 3 6 2 5" xfId="62069"/>
    <cellStyle name="Total 2 2 3 6 2 6" xfId="62070"/>
    <cellStyle name="Total 2 2 3 6 2 7" xfId="62071"/>
    <cellStyle name="Total 2 2 3 6 3" xfId="62072"/>
    <cellStyle name="Total 2 2 3 6 3 2" xfId="62073"/>
    <cellStyle name="Total 2 2 3 6 3 3" xfId="62074"/>
    <cellStyle name="Total 2 2 3 6 3 4" xfId="62075"/>
    <cellStyle name="Total 2 2 3 6 3 5" xfId="62076"/>
    <cellStyle name="Total 2 2 3 6 4" xfId="62077"/>
    <cellStyle name="Total 2 2 3 6 4 2" xfId="62078"/>
    <cellStyle name="Total 2 2 3 6 4 3" xfId="62079"/>
    <cellStyle name="Total 2 2 3 6 4 4" xfId="62080"/>
    <cellStyle name="Total 2 2 3 6 4 5" xfId="62081"/>
    <cellStyle name="Total 2 2 3 6 5" xfId="62082"/>
    <cellStyle name="Total 2 2 3 6 6" xfId="62083"/>
    <cellStyle name="Total 2 2 3 6 7" xfId="62084"/>
    <cellStyle name="Total 2 2 3 6 8" xfId="62085"/>
    <cellStyle name="Total 2 2 3 7" xfId="62086"/>
    <cellStyle name="Total 2 2 3 7 2" xfId="62087"/>
    <cellStyle name="Total 2 2 3 7 2 2" xfId="62088"/>
    <cellStyle name="Total 2 2 3 7 2 2 2" xfId="62089"/>
    <cellStyle name="Total 2 2 3 7 2 2 3" xfId="62090"/>
    <cellStyle name="Total 2 2 3 7 2 2 4" xfId="62091"/>
    <cellStyle name="Total 2 2 3 7 2 2 5" xfId="62092"/>
    <cellStyle name="Total 2 2 3 7 2 3" xfId="62093"/>
    <cellStyle name="Total 2 2 3 7 2 3 2" xfId="62094"/>
    <cellStyle name="Total 2 2 3 7 2 3 3" xfId="62095"/>
    <cellStyle name="Total 2 2 3 7 2 3 4" xfId="62096"/>
    <cellStyle name="Total 2 2 3 7 2 3 5" xfId="62097"/>
    <cellStyle name="Total 2 2 3 7 2 4" xfId="62098"/>
    <cellStyle name="Total 2 2 3 7 2 5" xfId="62099"/>
    <cellStyle name="Total 2 2 3 7 2 6" xfId="62100"/>
    <cellStyle name="Total 2 2 3 7 2 7" xfId="62101"/>
    <cellStyle name="Total 2 2 3 7 3" xfId="62102"/>
    <cellStyle name="Total 2 2 3 7 3 2" xfId="62103"/>
    <cellStyle name="Total 2 2 3 7 3 3" xfId="62104"/>
    <cellStyle name="Total 2 2 3 7 3 4" xfId="62105"/>
    <cellStyle name="Total 2 2 3 7 3 5" xfId="62106"/>
    <cellStyle name="Total 2 2 3 7 4" xfId="62107"/>
    <cellStyle name="Total 2 2 3 7 4 2" xfId="62108"/>
    <cellStyle name="Total 2 2 3 7 4 3" xfId="62109"/>
    <cellStyle name="Total 2 2 3 7 4 4" xfId="62110"/>
    <cellStyle name="Total 2 2 3 7 4 5" xfId="62111"/>
    <cellStyle name="Total 2 2 3 7 5" xfId="62112"/>
    <cellStyle name="Total 2 2 3 7 6" xfId="62113"/>
    <cellStyle name="Total 2 2 3 7 7" xfId="62114"/>
    <cellStyle name="Total 2 2 3 7 8" xfId="62115"/>
    <cellStyle name="Total 2 2 3 8" xfId="62116"/>
    <cellStyle name="Total 2 2 3 8 2" xfId="62117"/>
    <cellStyle name="Total 2 2 3 8 2 2" xfId="62118"/>
    <cellStyle name="Total 2 2 3 8 2 2 2" xfId="62119"/>
    <cellStyle name="Total 2 2 3 8 2 2 3" xfId="62120"/>
    <cellStyle name="Total 2 2 3 8 2 2 4" xfId="62121"/>
    <cellStyle name="Total 2 2 3 8 2 2 5" xfId="62122"/>
    <cellStyle name="Total 2 2 3 8 2 3" xfId="62123"/>
    <cellStyle name="Total 2 2 3 8 2 3 2" xfId="62124"/>
    <cellStyle name="Total 2 2 3 8 2 3 3" xfId="62125"/>
    <cellStyle name="Total 2 2 3 8 2 3 4" xfId="62126"/>
    <cellStyle name="Total 2 2 3 8 2 3 5" xfId="62127"/>
    <cellStyle name="Total 2 2 3 8 2 4" xfId="62128"/>
    <cellStyle name="Total 2 2 3 8 2 5" xfId="62129"/>
    <cellStyle name="Total 2 2 3 8 2 6" xfId="62130"/>
    <cellStyle name="Total 2 2 3 8 2 7" xfId="62131"/>
    <cellStyle name="Total 2 2 3 8 3" xfId="62132"/>
    <cellStyle name="Total 2 2 3 8 3 2" xfId="62133"/>
    <cellStyle name="Total 2 2 3 8 3 3" xfId="62134"/>
    <cellStyle name="Total 2 2 3 8 3 4" xfId="62135"/>
    <cellStyle name="Total 2 2 3 8 3 5" xfId="62136"/>
    <cellStyle name="Total 2 2 3 8 4" xfId="62137"/>
    <cellStyle name="Total 2 2 3 8 4 2" xfId="62138"/>
    <cellStyle name="Total 2 2 3 8 4 3" xfId="62139"/>
    <cellStyle name="Total 2 2 3 8 4 4" xfId="62140"/>
    <cellStyle name="Total 2 2 3 8 4 5" xfId="62141"/>
    <cellStyle name="Total 2 2 3 8 5" xfId="62142"/>
    <cellStyle name="Total 2 2 3 8 6" xfId="62143"/>
    <cellStyle name="Total 2 2 3 8 7" xfId="62144"/>
    <cellStyle name="Total 2 2 3 8 8" xfId="62145"/>
    <cellStyle name="Total 2 2 3 9" xfId="62146"/>
    <cellStyle name="Total 2 2 3 9 2" xfId="62147"/>
    <cellStyle name="Total 2 2 3 9 2 2" xfId="62148"/>
    <cellStyle name="Total 2 2 3 9 2 2 2" xfId="62149"/>
    <cellStyle name="Total 2 2 3 9 2 2 3" xfId="62150"/>
    <cellStyle name="Total 2 2 3 9 2 2 4" xfId="62151"/>
    <cellStyle name="Total 2 2 3 9 2 2 5" xfId="62152"/>
    <cellStyle name="Total 2 2 3 9 2 3" xfId="62153"/>
    <cellStyle name="Total 2 2 3 9 2 3 2" xfId="62154"/>
    <cellStyle name="Total 2 2 3 9 2 3 3" xfId="62155"/>
    <cellStyle name="Total 2 2 3 9 2 3 4" xfId="62156"/>
    <cellStyle name="Total 2 2 3 9 2 3 5" xfId="62157"/>
    <cellStyle name="Total 2 2 3 9 2 4" xfId="62158"/>
    <cellStyle name="Total 2 2 3 9 2 5" xfId="62159"/>
    <cellStyle name="Total 2 2 3 9 2 6" xfId="62160"/>
    <cellStyle name="Total 2 2 3 9 2 7" xfId="62161"/>
    <cellStyle name="Total 2 2 3 9 3" xfId="62162"/>
    <cellStyle name="Total 2 2 3 9 3 2" xfId="62163"/>
    <cellStyle name="Total 2 2 3 9 3 3" xfId="62164"/>
    <cellStyle name="Total 2 2 3 9 3 4" xfId="62165"/>
    <cellStyle name="Total 2 2 3 9 3 5" xfId="62166"/>
    <cellStyle name="Total 2 2 3 9 4" xfId="62167"/>
    <cellStyle name="Total 2 2 3 9 4 2" xfId="62168"/>
    <cellStyle name="Total 2 2 3 9 4 3" xfId="62169"/>
    <cellStyle name="Total 2 2 3 9 4 4" xfId="62170"/>
    <cellStyle name="Total 2 2 3 9 4 5" xfId="62171"/>
    <cellStyle name="Total 2 2 3 9 5" xfId="62172"/>
    <cellStyle name="Total 2 2 3 9 6" xfId="62173"/>
    <cellStyle name="Total 2 2 3 9 7" xfId="62174"/>
    <cellStyle name="Total 2 2 3 9 8" xfId="62175"/>
    <cellStyle name="Total 2 2 4" xfId="62176"/>
    <cellStyle name="Total 2 2 4 2" xfId="62177"/>
    <cellStyle name="Total 2 2 4 2 2" xfId="62178"/>
    <cellStyle name="Total 2 2 4 3" xfId="62179"/>
    <cellStyle name="Total 2 2 4 4" xfId="62180"/>
    <cellStyle name="Total 2 2 4 5" xfId="62181"/>
    <cellStyle name="Total 2 2 5" xfId="62182"/>
    <cellStyle name="Total 2 2 5 2" xfId="62183"/>
    <cellStyle name="Total 2 2 5 2 2" xfId="62184"/>
    <cellStyle name="Total 2 2 5 3" xfId="62185"/>
    <cellStyle name="Total 2 2 5 4" xfId="62186"/>
    <cellStyle name="Total 2 2 5 5" xfId="62187"/>
    <cellStyle name="Total 2 2 6" xfId="62188"/>
    <cellStyle name="Total 2 2 6 2" xfId="62189"/>
    <cellStyle name="Total 2 2 7" xfId="62190"/>
    <cellStyle name="Total 2 2 8" xfId="62191"/>
    <cellStyle name="Total 2 2_T-straight with PEDs adjustor" xfId="62192"/>
    <cellStyle name="Total 2 3" xfId="62193"/>
    <cellStyle name="Total 2 3 2" xfId="62194"/>
    <cellStyle name="Total 2 3 2 10" xfId="62195"/>
    <cellStyle name="Total 2 3 2 10 2" xfId="62196"/>
    <cellStyle name="Total 2 3 2 10 2 2" xfId="62197"/>
    <cellStyle name="Total 2 3 2 10 2 2 2" xfId="62198"/>
    <cellStyle name="Total 2 3 2 10 2 2 3" xfId="62199"/>
    <cellStyle name="Total 2 3 2 10 2 2 4" xfId="62200"/>
    <cellStyle name="Total 2 3 2 10 2 2 5" xfId="62201"/>
    <cellStyle name="Total 2 3 2 10 2 3" xfId="62202"/>
    <cellStyle name="Total 2 3 2 10 2 3 2" xfId="62203"/>
    <cellStyle name="Total 2 3 2 10 2 3 3" xfId="62204"/>
    <cellStyle name="Total 2 3 2 10 2 3 4" xfId="62205"/>
    <cellStyle name="Total 2 3 2 10 2 3 5" xfId="62206"/>
    <cellStyle name="Total 2 3 2 10 2 4" xfId="62207"/>
    <cellStyle name="Total 2 3 2 10 2 5" xfId="62208"/>
    <cellStyle name="Total 2 3 2 10 2 6" xfId="62209"/>
    <cellStyle name="Total 2 3 2 10 2 7" xfId="62210"/>
    <cellStyle name="Total 2 3 2 10 3" xfId="62211"/>
    <cellStyle name="Total 2 3 2 10 3 2" xfId="62212"/>
    <cellStyle name="Total 2 3 2 10 3 3" xfId="62213"/>
    <cellStyle name="Total 2 3 2 10 3 4" xfId="62214"/>
    <cellStyle name="Total 2 3 2 10 3 5" xfId="62215"/>
    <cellStyle name="Total 2 3 2 10 4" xfId="62216"/>
    <cellStyle name="Total 2 3 2 10 4 2" xfId="62217"/>
    <cellStyle name="Total 2 3 2 10 4 3" xfId="62218"/>
    <cellStyle name="Total 2 3 2 10 4 4" xfId="62219"/>
    <cellStyle name="Total 2 3 2 10 4 5" xfId="62220"/>
    <cellStyle name="Total 2 3 2 10 5" xfId="62221"/>
    <cellStyle name="Total 2 3 2 10 6" xfId="62222"/>
    <cellStyle name="Total 2 3 2 10 7" xfId="62223"/>
    <cellStyle name="Total 2 3 2 10 8" xfId="62224"/>
    <cellStyle name="Total 2 3 2 11" xfId="62225"/>
    <cellStyle name="Total 2 3 2 11 2" xfId="62226"/>
    <cellStyle name="Total 2 3 2 11 2 2" xfId="62227"/>
    <cellStyle name="Total 2 3 2 11 2 2 2" xfId="62228"/>
    <cellStyle name="Total 2 3 2 11 2 2 3" xfId="62229"/>
    <cellStyle name="Total 2 3 2 11 2 2 4" xfId="62230"/>
    <cellStyle name="Total 2 3 2 11 2 2 5" xfId="62231"/>
    <cellStyle name="Total 2 3 2 11 2 3" xfId="62232"/>
    <cellStyle name="Total 2 3 2 11 2 3 2" xfId="62233"/>
    <cellStyle name="Total 2 3 2 11 2 3 3" xfId="62234"/>
    <cellStyle name="Total 2 3 2 11 2 3 4" xfId="62235"/>
    <cellStyle name="Total 2 3 2 11 2 3 5" xfId="62236"/>
    <cellStyle name="Total 2 3 2 11 2 4" xfId="62237"/>
    <cellStyle name="Total 2 3 2 11 2 5" xfId="62238"/>
    <cellStyle name="Total 2 3 2 11 2 6" xfId="62239"/>
    <cellStyle name="Total 2 3 2 11 2 7" xfId="62240"/>
    <cellStyle name="Total 2 3 2 11 3" xfId="62241"/>
    <cellStyle name="Total 2 3 2 11 3 2" xfId="62242"/>
    <cellStyle name="Total 2 3 2 11 3 3" xfId="62243"/>
    <cellStyle name="Total 2 3 2 11 3 4" xfId="62244"/>
    <cellStyle name="Total 2 3 2 11 3 5" xfId="62245"/>
    <cellStyle name="Total 2 3 2 11 4" xfId="62246"/>
    <cellStyle name="Total 2 3 2 11 4 2" xfId="62247"/>
    <cellStyle name="Total 2 3 2 11 4 3" xfId="62248"/>
    <cellStyle name="Total 2 3 2 11 4 4" xfId="62249"/>
    <cellStyle name="Total 2 3 2 11 4 5" xfId="62250"/>
    <cellStyle name="Total 2 3 2 11 5" xfId="62251"/>
    <cellStyle name="Total 2 3 2 11 6" xfId="62252"/>
    <cellStyle name="Total 2 3 2 11 7" xfId="62253"/>
    <cellStyle name="Total 2 3 2 11 8" xfId="62254"/>
    <cellStyle name="Total 2 3 2 12" xfId="62255"/>
    <cellStyle name="Total 2 3 2 12 2" xfId="62256"/>
    <cellStyle name="Total 2 3 2 12 2 2" xfId="62257"/>
    <cellStyle name="Total 2 3 2 12 2 2 2" xfId="62258"/>
    <cellStyle name="Total 2 3 2 12 2 2 3" xfId="62259"/>
    <cellStyle name="Total 2 3 2 12 2 2 4" xfId="62260"/>
    <cellStyle name="Total 2 3 2 12 2 2 5" xfId="62261"/>
    <cellStyle name="Total 2 3 2 12 2 3" xfId="62262"/>
    <cellStyle name="Total 2 3 2 12 2 3 2" xfId="62263"/>
    <cellStyle name="Total 2 3 2 12 2 3 3" xfId="62264"/>
    <cellStyle name="Total 2 3 2 12 2 3 4" xfId="62265"/>
    <cellStyle name="Total 2 3 2 12 2 3 5" xfId="62266"/>
    <cellStyle name="Total 2 3 2 12 2 4" xfId="62267"/>
    <cellStyle name="Total 2 3 2 12 2 5" xfId="62268"/>
    <cellStyle name="Total 2 3 2 12 2 6" xfId="62269"/>
    <cellStyle name="Total 2 3 2 12 2 7" xfId="62270"/>
    <cellStyle name="Total 2 3 2 12 3" xfId="62271"/>
    <cellStyle name="Total 2 3 2 12 3 2" xfId="62272"/>
    <cellStyle name="Total 2 3 2 12 3 3" xfId="62273"/>
    <cellStyle name="Total 2 3 2 12 3 4" xfId="62274"/>
    <cellStyle name="Total 2 3 2 12 3 5" xfId="62275"/>
    <cellStyle name="Total 2 3 2 12 4" xfId="62276"/>
    <cellStyle name="Total 2 3 2 12 4 2" xfId="62277"/>
    <cellStyle name="Total 2 3 2 12 4 3" xfId="62278"/>
    <cellStyle name="Total 2 3 2 12 4 4" xfId="62279"/>
    <cellStyle name="Total 2 3 2 12 4 5" xfId="62280"/>
    <cellStyle name="Total 2 3 2 12 5" xfId="62281"/>
    <cellStyle name="Total 2 3 2 12 6" xfId="62282"/>
    <cellStyle name="Total 2 3 2 12 7" xfId="62283"/>
    <cellStyle name="Total 2 3 2 12 8" xfId="62284"/>
    <cellStyle name="Total 2 3 2 13" xfId="62285"/>
    <cellStyle name="Total 2 3 2 13 2" xfId="62286"/>
    <cellStyle name="Total 2 3 2 13 2 2" xfId="62287"/>
    <cellStyle name="Total 2 3 2 13 2 2 2" xfId="62288"/>
    <cellStyle name="Total 2 3 2 13 2 2 3" xfId="62289"/>
    <cellStyle name="Total 2 3 2 13 2 2 4" xfId="62290"/>
    <cellStyle name="Total 2 3 2 13 2 2 5" xfId="62291"/>
    <cellStyle name="Total 2 3 2 13 2 3" xfId="62292"/>
    <cellStyle name="Total 2 3 2 13 2 3 2" xfId="62293"/>
    <cellStyle name="Total 2 3 2 13 2 3 3" xfId="62294"/>
    <cellStyle name="Total 2 3 2 13 2 3 4" xfId="62295"/>
    <cellStyle name="Total 2 3 2 13 2 3 5" xfId="62296"/>
    <cellStyle name="Total 2 3 2 13 2 4" xfId="62297"/>
    <cellStyle name="Total 2 3 2 13 2 5" xfId="62298"/>
    <cellStyle name="Total 2 3 2 13 2 6" xfId="62299"/>
    <cellStyle name="Total 2 3 2 13 2 7" xfId="62300"/>
    <cellStyle name="Total 2 3 2 13 3" xfId="62301"/>
    <cellStyle name="Total 2 3 2 13 3 2" xfId="62302"/>
    <cellStyle name="Total 2 3 2 13 3 3" xfId="62303"/>
    <cellStyle name="Total 2 3 2 13 3 4" xfId="62304"/>
    <cellStyle name="Total 2 3 2 13 3 5" xfId="62305"/>
    <cellStyle name="Total 2 3 2 13 4" xfId="62306"/>
    <cellStyle name="Total 2 3 2 13 4 2" xfId="62307"/>
    <cellStyle name="Total 2 3 2 13 4 3" xfId="62308"/>
    <cellStyle name="Total 2 3 2 13 4 4" xfId="62309"/>
    <cellStyle name="Total 2 3 2 13 4 5" xfId="62310"/>
    <cellStyle name="Total 2 3 2 13 5" xfId="62311"/>
    <cellStyle name="Total 2 3 2 13 6" xfId="62312"/>
    <cellStyle name="Total 2 3 2 13 7" xfId="62313"/>
    <cellStyle name="Total 2 3 2 13 8" xfId="62314"/>
    <cellStyle name="Total 2 3 2 14" xfId="62315"/>
    <cellStyle name="Total 2 3 2 14 2" xfId="62316"/>
    <cellStyle name="Total 2 3 2 14 2 2" xfId="62317"/>
    <cellStyle name="Total 2 3 2 14 2 2 2" xfId="62318"/>
    <cellStyle name="Total 2 3 2 14 2 2 3" xfId="62319"/>
    <cellStyle name="Total 2 3 2 14 2 2 4" xfId="62320"/>
    <cellStyle name="Total 2 3 2 14 2 2 5" xfId="62321"/>
    <cellStyle name="Total 2 3 2 14 2 3" xfId="62322"/>
    <cellStyle name="Total 2 3 2 14 2 3 2" xfId="62323"/>
    <cellStyle name="Total 2 3 2 14 2 3 3" xfId="62324"/>
    <cellStyle name="Total 2 3 2 14 2 3 4" xfId="62325"/>
    <cellStyle name="Total 2 3 2 14 2 3 5" xfId="62326"/>
    <cellStyle name="Total 2 3 2 14 2 4" xfId="62327"/>
    <cellStyle name="Total 2 3 2 14 2 5" xfId="62328"/>
    <cellStyle name="Total 2 3 2 14 2 6" xfId="62329"/>
    <cellStyle name="Total 2 3 2 14 2 7" xfId="62330"/>
    <cellStyle name="Total 2 3 2 14 3" xfId="62331"/>
    <cellStyle name="Total 2 3 2 14 3 2" xfId="62332"/>
    <cellStyle name="Total 2 3 2 14 3 3" xfId="62333"/>
    <cellStyle name="Total 2 3 2 14 3 4" xfId="62334"/>
    <cellStyle name="Total 2 3 2 14 3 5" xfId="62335"/>
    <cellStyle name="Total 2 3 2 14 4" xfId="62336"/>
    <cellStyle name="Total 2 3 2 14 4 2" xfId="62337"/>
    <cellStyle name="Total 2 3 2 14 4 3" xfId="62338"/>
    <cellStyle name="Total 2 3 2 14 4 4" xfId="62339"/>
    <cellStyle name="Total 2 3 2 14 4 5" xfId="62340"/>
    <cellStyle name="Total 2 3 2 14 5" xfId="62341"/>
    <cellStyle name="Total 2 3 2 14 6" xfId="62342"/>
    <cellStyle name="Total 2 3 2 14 7" xfId="62343"/>
    <cellStyle name="Total 2 3 2 14 8" xfId="62344"/>
    <cellStyle name="Total 2 3 2 15" xfId="62345"/>
    <cellStyle name="Total 2 3 2 15 2" xfId="62346"/>
    <cellStyle name="Total 2 3 2 15 2 2" xfId="62347"/>
    <cellStyle name="Total 2 3 2 15 2 3" xfId="62348"/>
    <cellStyle name="Total 2 3 2 15 2 4" xfId="62349"/>
    <cellStyle name="Total 2 3 2 15 2 5" xfId="62350"/>
    <cellStyle name="Total 2 3 2 15 3" xfId="62351"/>
    <cellStyle name="Total 2 3 2 15 3 2" xfId="62352"/>
    <cellStyle name="Total 2 3 2 15 3 3" xfId="62353"/>
    <cellStyle name="Total 2 3 2 15 3 4" xfId="62354"/>
    <cellStyle name="Total 2 3 2 15 3 5" xfId="62355"/>
    <cellStyle name="Total 2 3 2 15 4" xfId="62356"/>
    <cellStyle name="Total 2 3 2 15 5" xfId="62357"/>
    <cellStyle name="Total 2 3 2 15 6" xfId="62358"/>
    <cellStyle name="Total 2 3 2 15 7" xfId="62359"/>
    <cellStyle name="Total 2 3 2 16" xfId="62360"/>
    <cellStyle name="Total 2 3 2 16 2" xfId="62361"/>
    <cellStyle name="Total 2 3 2 16 3" xfId="62362"/>
    <cellStyle name="Total 2 3 2 16 4" xfId="62363"/>
    <cellStyle name="Total 2 3 2 16 5" xfId="62364"/>
    <cellStyle name="Total 2 3 2 17" xfId="62365"/>
    <cellStyle name="Total 2 3 2 17 2" xfId="62366"/>
    <cellStyle name="Total 2 3 2 17 3" xfId="62367"/>
    <cellStyle name="Total 2 3 2 17 4" xfId="62368"/>
    <cellStyle name="Total 2 3 2 17 5" xfId="62369"/>
    <cellStyle name="Total 2 3 2 18" xfId="62370"/>
    <cellStyle name="Total 2 3 2 19" xfId="62371"/>
    <cellStyle name="Total 2 3 2 2" xfId="62372"/>
    <cellStyle name="Total 2 3 2 2 2" xfId="62373"/>
    <cellStyle name="Total 2 3 2 2 2 2" xfId="62374"/>
    <cellStyle name="Total 2 3 2 2 2 2 2" xfId="62375"/>
    <cellStyle name="Total 2 3 2 2 2 2 3" xfId="62376"/>
    <cellStyle name="Total 2 3 2 2 2 2 4" xfId="62377"/>
    <cellStyle name="Total 2 3 2 2 2 2 5" xfId="62378"/>
    <cellStyle name="Total 2 3 2 2 2 3" xfId="62379"/>
    <cellStyle name="Total 2 3 2 2 2 3 2" xfId="62380"/>
    <cellStyle name="Total 2 3 2 2 2 3 3" xfId="62381"/>
    <cellStyle name="Total 2 3 2 2 2 3 4" xfId="62382"/>
    <cellStyle name="Total 2 3 2 2 2 3 5" xfId="62383"/>
    <cellStyle name="Total 2 3 2 2 2 4" xfId="62384"/>
    <cellStyle name="Total 2 3 2 2 2 5" xfId="62385"/>
    <cellStyle name="Total 2 3 2 2 2 6" xfId="62386"/>
    <cellStyle name="Total 2 3 2 2 2 7" xfId="62387"/>
    <cellStyle name="Total 2 3 2 2 3" xfId="62388"/>
    <cellStyle name="Total 2 3 2 2 3 2" xfId="62389"/>
    <cellStyle name="Total 2 3 2 2 3 3" xfId="62390"/>
    <cellStyle name="Total 2 3 2 2 3 4" xfId="62391"/>
    <cellStyle name="Total 2 3 2 2 3 5" xfId="62392"/>
    <cellStyle name="Total 2 3 2 2 4" xfId="62393"/>
    <cellStyle name="Total 2 3 2 2 4 2" xfId="62394"/>
    <cellStyle name="Total 2 3 2 2 4 3" xfId="62395"/>
    <cellStyle name="Total 2 3 2 2 4 4" xfId="62396"/>
    <cellStyle name="Total 2 3 2 2 4 5" xfId="62397"/>
    <cellStyle name="Total 2 3 2 2 5" xfId="62398"/>
    <cellStyle name="Total 2 3 2 2 6" xfId="62399"/>
    <cellStyle name="Total 2 3 2 2 7" xfId="62400"/>
    <cellStyle name="Total 2 3 2 2 8" xfId="62401"/>
    <cellStyle name="Total 2 3 2 20" xfId="62402"/>
    <cellStyle name="Total 2 3 2 21" xfId="62403"/>
    <cellStyle name="Total 2 3 2 3" xfId="62404"/>
    <cellStyle name="Total 2 3 2 3 2" xfId="62405"/>
    <cellStyle name="Total 2 3 2 3 2 2" xfId="62406"/>
    <cellStyle name="Total 2 3 2 3 2 2 2" xfId="62407"/>
    <cellStyle name="Total 2 3 2 3 2 2 3" xfId="62408"/>
    <cellStyle name="Total 2 3 2 3 2 2 4" xfId="62409"/>
    <cellStyle name="Total 2 3 2 3 2 2 5" xfId="62410"/>
    <cellStyle name="Total 2 3 2 3 2 3" xfId="62411"/>
    <cellStyle name="Total 2 3 2 3 2 3 2" xfId="62412"/>
    <cellStyle name="Total 2 3 2 3 2 3 3" xfId="62413"/>
    <cellStyle name="Total 2 3 2 3 2 3 4" xfId="62414"/>
    <cellStyle name="Total 2 3 2 3 2 3 5" xfId="62415"/>
    <cellStyle name="Total 2 3 2 3 2 4" xfId="62416"/>
    <cellStyle name="Total 2 3 2 3 2 5" xfId="62417"/>
    <cellStyle name="Total 2 3 2 3 2 6" xfId="62418"/>
    <cellStyle name="Total 2 3 2 3 2 7" xfId="62419"/>
    <cellStyle name="Total 2 3 2 3 3" xfId="62420"/>
    <cellStyle name="Total 2 3 2 3 3 2" xfId="62421"/>
    <cellStyle name="Total 2 3 2 3 3 3" xfId="62422"/>
    <cellStyle name="Total 2 3 2 3 3 4" xfId="62423"/>
    <cellStyle name="Total 2 3 2 3 3 5" xfId="62424"/>
    <cellStyle name="Total 2 3 2 3 4" xfId="62425"/>
    <cellStyle name="Total 2 3 2 3 4 2" xfId="62426"/>
    <cellStyle name="Total 2 3 2 3 4 3" xfId="62427"/>
    <cellStyle name="Total 2 3 2 3 4 4" xfId="62428"/>
    <cellStyle name="Total 2 3 2 3 4 5" xfId="62429"/>
    <cellStyle name="Total 2 3 2 3 5" xfId="62430"/>
    <cellStyle name="Total 2 3 2 3 6" xfId="62431"/>
    <cellStyle name="Total 2 3 2 3 7" xfId="62432"/>
    <cellStyle name="Total 2 3 2 3 8" xfId="62433"/>
    <cellStyle name="Total 2 3 2 4" xfId="62434"/>
    <cellStyle name="Total 2 3 2 4 2" xfId="62435"/>
    <cellStyle name="Total 2 3 2 4 2 2" xfId="62436"/>
    <cellStyle name="Total 2 3 2 4 2 2 2" xfId="62437"/>
    <cellStyle name="Total 2 3 2 4 2 2 3" xfId="62438"/>
    <cellStyle name="Total 2 3 2 4 2 2 4" xfId="62439"/>
    <cellStyle name="Total 2 3 2 4 2 2 5" xfId="62440"/>
    <cellStyle name="Total 2 3 2 4 2 3" xfId="62441"/>
    <cellStyle name="Total 2 3 2 4 2 3 2" xfId="62442"/>
    <cellStyle name="Total 2 3 2 4 2 3 3" xfId="62443"/>
    <cellStyle name="Total 2 3 2 4 2 3 4" xfId="62444"/>
    <cellStyle name="Total 2 3 2 4 2 3 5" xfId="62445"/>
    <cellStyle name="Total 2 3 2 4 2 4" xfId="62446"/>
    <cellStyle name="Total 2 3 2 4 2 5" xfId="62447"/>
    <cellStyle name="Total 2 3 2 4 2 6" xfId="62448"/>
    <cellStyle name="Total 2 3 2 4 2 7" xfId="62449"/>
    <cellStyle name="Total 2 3 2 4 3" xfId="62450"/>
    <cellStyle name="Total 2 3 2 4 3 2" xfId="62451"/>
    <cellStyle name="Total 2 3 2 4 3 3" xfId="62452"/>
    <cellStyle name="Total 2 3 2 4 3 4" xfId="62453"/>
    <cellStyle name="Total 2 3 2 4 3 5" xfId="62454"/>
    <cellStyle name="Total 2 3 2 4 4" xfId="62455"/>
    <cellStyle name="Total 2 3 2 4 4 2" xfId="62456"/>
    <cellStyle name="Total 2 3 2 4 4 3" xfId="62457"/>
    <cellStyle name="Total 2 3 2 4 4 4" xfId="62458"/>
    <cellStyle name="Total 2 3 2 4 4 5" xfId="62459"/>
    <cellStyle name="Total 2 3 2 4 5" xfId="62460"/>
    <cellStyle name="Total 2 3 2 4 6" xfId="62461"/>
    <cellStyle name="Total 2 3 2 4 7" xfId="62462"/>
    <cellStyle name="Total 2 3 2 4 8" xfId="62463"/>
    <cellStyle name="Total 2 3 2 5" xfId="62464"/>
    <cellStyle name="Total 2 3 2 5 2" xfId="62465"/>
    <cellStyle name="Total 2 3 2 5 2 2" xfId="62466"/>
    <cellStyle name="Total 2 3 2 5 2 2 2" xfId="62467"/>
    <cellStyle name="Total 2 3 2 5 2 2 3" xfId="62468"/>
    <cellStyle name="Total 2 3 2 5 2 2 4" xfId="62469"/>
    <cellStyle name="Total 2 3 2 5 2 2 5" xfId="62470"/>
    <cellStyle name="Total 2 3 2 5 2 3" xfId="62471"/>
    <cellStyle name="Total 2 3 2 5 2 3 2" xfId="62472"/>
    <cellStyle name="Total 2 3 2 5 2 3 3" xfId="62473"/>
    <cellStyle name="Total 2 3 2 5 2 3 4" xfId="62474"/>
    <cellStyle name="Total 2 3 2 5 2 3 5" xfId="62475"/>
    <cellStyle name="Total 2 3 2 5 2 4" xfId="62476"/>
    <cellStyle name="Total 2 3 2 5 2 5" xfId="62477"/>
    <cellStyle name="Total 2 3 2 5 2 6" xfId="62478"/>
    <cellStyle name="Total 2 3 2 5 2 7" xfId="62479"/>
    <cellStyle name="Total 2 3 2 5 3" xfId="62480"/>
    <cellStyle name="Total 2 3 2 5 3 2" xfId="62481"/>
    <cellStyle name="Total 2 3 2 5 3 3" xfId="62482"/>
    <cellStyle name="Total 2 3 2 5 3 4" xfId="62483"/>
    <cellStyle name="Total 2 3 2 5 3 5" xfId="62484"/>
    <cellStyle name="Total 2 3 2 5 4" xfId="62485"/>
    <cellStyle name="Total 2 3 2 5 4 2" xfId="62486"/>
    <cellStyle name="Total 2 3 2 5 4 3" xfId="62487"/>
    <cellStyle name="Total 2 3 2 5 4 4" xfId="62488"/>
    <cellStyle name="Total 2 3 2 5 4 5" xfId="62489"/>
    <cellStyle name="Total 2 3 2 5 5" xfId="62490"/>
    <cellStyle name="Total 2 3 2 5 6" xfId="62491"/>
    <cellStyle name="Total 2 3 2 5 7" xfId="62492"/>
    <cellStyle name="Total 2 3 2 5 8" xfId="62493"/>
    <cellStyle name="Total 2 3 2 6" xfId="62494"/>
    <cellStyle name="Total 2 3 2 6 2" xfId="62495"/>
    <cellStyle name="Total 2 3 2 6 2 2" xfId="62496"/>
    <cellStyle name="Total 2 3 2 6 2 2 2" xfId="62497"/>
    <cellStyle name="Total 2 3 2 6 2 2 3" xfId="62498"/>
    <cellStyle name="Total 2 3 2 6 2 2 4" xfId="62499"/>
    <cellStyle name="Total 2 3 2 6 2 2 5" xfId="62500"/>
    <cellStyle name="Total 2 3 2 6 2 3" xfId="62501"/>
    <cellStyle name="Total 2 3 2 6 2 3 2" xfId="62502"/>
    <cellStyle name="Total 2 3 2 6 2 3 3" xfId="62503"/>
    <cellStyle name="Total 2 3 2 6 2 3 4" xfId="62504"/>
    <cellStyle name="Total 2 3 2 6 2 3 5" xfId="62505"/>
    <cellStyle name="Total 2 3 2 6 2 4" xfId="62506"/>
    <cellStyle name="Total 2 3 2 6 2 5" xfId="62507"/>
    <cellStyle name="Total 2 3 2 6 2 6" xfId="62508"/>
    <cellStyle name="Total 2 3 2 6 2 7" xfId="62509"/>
    <cellStyle name="Total 2 3 2 6 3" xfId="62510"/>
    <cellStyle name="Total 2 3 2 6 3 2" xfId="62511"/>
    <cellStyle name="Total 2 3 2 6 3 3" xfId="62512"/>
    <cellStyle name="Total 2 3 2 6 3 4" xfId="62513"/>
    <cellStyle name="Total 2 3 2 6 3 5" xfId="62514"/>
    <cellStyle name="Total 2 3 2 6 4" xfId="62515"/>
    <cellStyle name="Total 2 3 2 6 4 2" xfId="62516"/>
    <cellStyle name="Total 2 3 2 6 4 3" xfId="62517"/>
    <cellStyle name="Total 2 3 2 6 4 4" xfId="62518"/>
    <cellStyle name="Total 2 3 2 6 4 5" xfId="62519"/>
    <cellStyle name="Total 2 3 2 6 5" xfId="62520"/>
    <cellStyle name="Total 2 3 2 6 6" xfId="62521"/>
    <cellStyle name="Total 2 3 2 6 7" xfId="62522"/>
    <cellStyle name="Total 2 3 2 6 8" xfId="62523"/>
    <cellStyle name="Total 2 3 2 7" xfId="62524"/>
    <cellStyle name="Total 2 3 2 7 2" xfId="62525"/>
    <cellStyle name="Total 2 3 2 7 2 2" xfId="62526"/>
    <cellStyle name="Total 2 3 2 7 2 2 2" xfId="62527"/>
    <cellStyle name="Total 2 3 2 7 2 2 3" xfId="62528"/>
    <cellStyle name="Total 2 3 2 7 2 2 4" xfId="62529"/>
    <cellStyle name="Total 2 3 2 7 2 2 5" xfId="62530"/>
    <cellStyle name="Total 2 3 2 7 2 3" xfId="62531"/>
    <cellStyle name="Total 2 3 2 7 2 3 2" xfId="62532"/>
    <cellStyle name="Total 2 3 2 7 2 3 3" xfId="62533"/>
    <cellStyle name="Total 2 3 2 7 2 3 4" xfId="62534"/>
    <cellStyle name="Total 2 3 2 7 2 3 5" xfId="62535"/>
    <cellStyle name="Total 2 3 2 7 2 4" xfId="62536"/>
    <cellStyle name="Total 2 3 2 7 2 5" xfId="62537"/>
    <cellStyle name="Total 2 3 2 7 2 6" xfId="62538"/>
    <cellStyle name="Total 2 3 2 7 2 7" xfId="62539"/>
    <cellStyle name="Total 2 3 2 7 3" xfId="62540"/>
    <cellStyle name="Total 2 3 2 7 3 2" xfId="62541"/>
    <cellStyle name="Total 2 3 2 7 3 3" xfId="62542"/>
    <cellStyle name="Total 2 3 2 7 3 4" xfId="62543"/>
    <cellStyle name="Total 2 3 2 7 3 5" xfId="62544"/>
    <cellStyle name="Total 2 3 2 7 4" xfId="62545"/>
    <cellStyle name="Total 2 3 2 7 4 2" xfId="62546"/>
    <cellStyle name="Total 2 3 2 7 4 3" xfId="62547"/>
    <cellStyle name="Total 2 3 2 7 4 4" xfId="62548"/>
    <cellStyle name="Total 2 3 2 7 4 5" xfId="62549"/>
    <cellStyle name="Total 2 3 2 7 5" xfId="62550"/>
    <cellStyle name="Total 2 3 2 7 6" xfId="62551"/>
    <cellStyle name="Total 2 3 2 7 7" xfId="62552"/>
    <cellStyle name="Total 2 3 2 7 8" xfId="62553"/>
    <cellStyle name="Total 2 3 2 8" xfId="62554"/>
    <cellStyle name="Total 2 3 2 8 2" xfId="62555"/>
    <cellStyle name="Total 2 3 2 8 2 2" xfId="62556"/>
    <cellStyle name="Total 2 3 2 8 2 2 2" xfId="62557"/>
    <cellStyle name="Total 2 3 2 8 2 2 3" xfId="62558"/>
    <cellStyle name="Total 2 3 2 8 2 2 4" xfId="62559"/>
    <cellStyle name="Total 2 3 2 8 2 2 5" xfId="62560"/>
    <cellStyle name="Total 2 3 2 8 2 3" xfId="62561"/>
    <cellStyle name="Total 2 3 2 8 2 3 2" xfId="62562"/>
    <cellStyle name="Total 2 3 2 8 2 3 3" xfId="62563"/>
    <cellStyle name="Total 2 3 2 8 2 3 4" xfId="62564"/>
    <cellStyle name="Total 2 3 2 8 2 3 5" xfId="62565"/>
    <cellStyle name="Total 2 3 2 8 2 4" xfId="62566"/>
    <cellStyle name="Total 2 3 2 8 2 5" xfId="62567"/>
    <cellStyle name="Total 2 3 2 8 2 6" xfId="62568"/>
    <cellStyle name="Total 2 3 2 8 2 7" xfId="62569"/>
    <cellStyle name="Total 2 3 2 8 3" xfId="62570"/>
    <cellStyle name="Total 2 3 2 8 3 2" xfId="62571"/>
    <cellStyle name="Total 2 3 2 8 3 3" xfId="62572"/>
    <cellStyle name="Total 2 3 2 8 3 4" xfId="62573"/>
    <cellStyle name="Total 2 3 2 8 3 5" xfId="62574"/>
    <cellStyle name="Total 2 3 2 8 4" xfId="62575"/>
    <cellStyle name="Total 2 3 2 8 4 2" xfId="62576"/>
    <cellStyle name="Total 2 3 2 8 4 3" xfId="62577"/>
    <cellStyle name="Total 2 3 2 8 4 4" xfId="62578"/>
    <cellStyle name="Total 2 3 2 8 4 5" xfId="62579"/>
    <cellStyle name="Total 2 3 2 8 5" xfId="62580"/>
    <cellStyle name="Total 2 3 2 8 6" xfId="62581"/>
    <cellStyle name="Total 2 3 2 8 7" xfId="62582"/>
    <cellStyle name="Total 2 3 2 8 8" xfId="62583"/>
    <cellStyle name="Total 2 3 2 9" xfId="62584"/>
    <cellStyle name="Total 2 3 2 9 2" xfId="62585"/>
    <cellStyle name="Total 2 3 2 9 2 2" xfId="62586"/>
    <cellStyle name="Total 2 3 2 9 2 2 2" xfId="62587"/>
    <cellStyle name="Total 2 3 2 9 2 2 3" xfId="62588"/>
    <cellStyle name="Total 2 3 2 9 2 2 4" xfId="62589"/>
    <cellStyle name="Total 2 3 2 9 2 2 5" xfId="62590"/>
    <cellStyle name="Total 2 3 2 9 2 3" xfId="62591"/>
    <cellStyle name="Total 2 3 2 9 2 3 2" xfId="62592"/>
    <cellStyle name="Total 2 3 2 9 2 3 3" xfId="62593"/>
    <cellStyle name="Total 2 3 2 9 2 3 4" xfId="62594"/>
    <cellStyle name="Total 2 3 2 9 2 3 5" xfId="62595"/>
    <cellStyle name="Total 2 3 2 9 2 4" xfId="62596"/>
    <cellStyle name="Total 2 3 2 9 2 5" xfId="62597"/>
    <cellStyle name="Total 2 3 2 9 2 6" xfId="62598"/>
    <cellStyle name="Total 2 3 2 9 2 7" xfId="62599"/>
    <cellStyle name="Total 2 3 2 9 3" xfId="62600"/>
    <cellStyle name="Total 2 3 2 9 3 2" xfId="62601"/>
    <cellStyle name="Total 2 3 2 9 3 3" xfId="62602"/>
    <cellStyle name="Total 2 3 2 9 3 4" xfId="62603"/>
    <cellStyle name="Total 2 3 2 9 3 5" xfId="62604"/>
    <cellStyle name="Total 2 3 2 9 4" xfId="62605"/>
    <cellStyle name="Total 2 3 2 9 4 2" xfId="62606"/>
    <cellStyle name="Total 2 3 2 9 4 3" xfId="62607"/>
    <cellStyle name="Total 2 3 2 9 4 4" xfId="62608"/>
    <cellStyle name="Total 2 3 2 9 4 5" xfId="62609"/>
    <cellStyle name="Total 2 3 2 9 5" xfId="62610"/>
    <cellStyle name="Total 2 3 2 9 6" xfId="62611"/>
    <cellStyle name="Total 2 3 2 9 7" xfId="62612"/>
    <cellStyle name="Total 2 3 2 9 8" xfId="62613"/>
    <cellStyle name="Total 2 3 3" xfId="62614"/>
    <cellStyle name="Total 2 3 3 2" xfId="62615"/>
    <cellStyle name="Total 2 3 3 2 2" xfId="62616"/>
    <cellStyle name="Total 2 3 3 3" xfId="62617"/>
    <cellStyle name="Total 2 3 3 4" xfId="62618"/>
    <cellStyle name="Total 2 3 3 5" xfId="62619"/>
    <cellStyle name="Total 2 3 4" xfId="62620"/>
    <cellStyle name="Total 2 3 4 2" xfId="62621"/>
    <cellStyle name="Total 2 3 4 2 2" xfId="62622"/>
    <cellStyle name="Total 2 3 4 3" xfId="62623"/>
    <cellStyle name="Total 2 3 4 4" xfId="62624"/>
    <cellStyle name="Total 2 3 4 5" xfId="62625"/>
    <cellStyle name="Total 2 3 5" xfId="62626"/>
    <cellStyle name="Total 2 3 5 2" xfId="62627"/>
    <cellStyle name="Total 2 3 6" xfId="62628"/>
    <cellStyle name="Total 2 3 7" xfId="62629"/>
    <cellStyle name="Total 2 3_T-straight with PEDs adjustor" xfId="62630"/>
    <cellStyle name="Total 2 4" xfId="62631"/>
    <cellStyle name="Total 2 4 2" xfId="62632"/>
    <cellStyle name="Total 2 4 3" xfId="62633"/>
    <cellStyle name="Total 2 4_T-straight with PEDs adjustor" xfId="62634"/>
    <cellStyle name="Total 2 5" xfId="62635"/>
    <cellStyle name="Total 2 5 10" xfId="62636"/>
    <cellStyle name="Total 2 5 10 2" xfId="62637"/>
    <cellStyle name="Total 2 5 10 2 2" xfId="62638"/>
    <cellStyle name="Total 2 5 10 2 2 2" xfId="62639"/>
    <cellStyle name="Total 2 5 10 2 2 3" xfId="62640"/>
    <cellStyle name="Total 2 5 10 2 2 4" xfId="62641"/>
    <cellStyle name="Total 2 5 10 2 2 5" xfId="62642"/>
    <cellStyle name="Total 2 5 10 2 3" xfId="62643"/>
    <cellStyle name="Total 2 5 10 2 3 2" xfId="62644"/>
    <cellStyle name="Total 2 5 10 2 3 3" xfId="62645"/>
    <cellStyle name="Total 2 5 10 2 3 4" xfId="62646"/>
    <cellStyle name="Total 2 5 10 2 3 5" xfId="62647"/>
    <cellStyle name="Total 2 5 10 2 4" xfId="62648"/>
    <cellStyle name="Total 2 5 10 2 5" xfId="62649"/>
    <cellStyle name="Total 2 5 10 2 6" xfId="62650"/>
    <cellStyle name="Total 2 5 10 2 7" xfId="62651"/>
    <cellStyle name="Total 2 5 10 3" xfId="62652"/>
    <cellStyle name="Total 2 5 10 3 2" xfId="62653"/>
    <cellStyle name="Total 2 5 10 3 3" xfId="62654"/>
    <cellStyle name="Total 2 5 10 3 4" xfId="62655"/>
    <cellStyle name="Total 2 5 10 3 5" xfId="62656"/>
    <cellStyle name="Total 2 5 10 4" xfId="62657"/>
    <cellStyle name="Total 2 5 10 4 2" xfId="62658"/>
    <cellStyle name="Total 2 5 10 4 3" xfId="62659"/>
    <cellStyle name="Total 2 5 10 4 4" xfId="62660"/>
    <cellStyle name="Total 2 5 10 4 5" xfId="62661"/>
    <cellStyle name="Total 2 5 10 5" xfId="62662"/>
    <cellStyle name="Total 2 5 10 6" xfId="62663"/>
    <cellStyle name="Total 2 5 10 7" xfId="62664"/>
    <cellStyle name="Total 2 5 10 8" xfId="62665"/>
    <cellStyle name="Total 2 5 11" xfId="62666"/>
    <cellStyle name="Total 2 5 11 2" xfId="62667"/>
    <cellStyle name="Total 2 5 11 2 2" xfId="62668"/>
    <cellStyle name="Total 2 5 11 2 2 2" xfId="62669"/>
    <cellStyle name="Total 2 5 11 2 2 3" xfId="62670"/>
    <cellStyle name="Total 2 5 11 2 2 4" xfId="62671"/>
    <cellStyle name="Total 2 5 11 2 2 5" xfId="62672"/>
    <cellStyle name="Total 2 5 11 2 3" xfId="62673"/>
    <cellStyle name="Total 2 5 11 2 3 2" xfId="62674"/>
    <cellStyle name="Total 2 5 11 2 3 3" xfId="62675"/>
    <cellStyle name="Total 2 5 11 2 3 4" xfId="62676"/>
    <cellStyle name="Total 2 5 11 2 3 5" xfId="62677"/>
    <cellStyle name="Total 2 5 11 2 4" xfId="62678"/>
    <cellStyle name="Total 2 5 11 2 5" xfId="62679"/>
    <cellStyle name="Total 2 5 11 2 6" xfId="62680"/>
    <cellStyle name="Total 2 5 11 2 7" xfId="62681"/>
    <cellStyle name="Total 2 5 11 3" xfId="62682"/>
    <cellStyle name="Total 2 5 11 3 2" xfId="62683"/>
    <cellStyle name="Total 2 5 11 3 3" xfId="62684"/>
    <cellStyle name="Total 2 5 11 3 4" xfId="62685"/>
    <cellStyle name="Total 2 5 11 3 5" xfId="62686"/>
    <cellStyle name="Total 2 5 11 4" xfId="62687"/>
    <cellStyle name="Total 2 5 11 4 2" xfId="62688"/>
    <cellStyle name="Total 2 5 11 4 3" xfId="62689"/>
    <cellStyle name="Total 2 5 11 4 4" xfId="62690"/>
    <cellStyle name="Total 2 5 11 4 5" xfId="62691"/>
    <cellStyle name="Total 2 5 11 5" xfId="62692"/>
    <cellStyle name="Total 2 5 11 6" xfId="62693"/>
    <cellStyle name="Total 2 5 11 7" xfId="62694"/>
    <cellStyle name="Total 2 5 11 8" xfId="62695"/>
    <cellStyle name="Total 2 5 12" xfId="62696"/>
    <cellStyle name="Total 2 5 12 2" xfId="62697"/>
    <cellStyle name="Total 2 5 12 2 2" xfId="62698"/>
    <cellStyle name="Total 2 5 12 2 2 2" xfId="62699"/>
    <cellStyle name="Total 2 5 12 2 2 3" xfId="62700"/>
    <cellStyle name="Total 2 5 12 2 2 4" xfId="62701"/>
    <cellStyle name="Total 2 5 12 2 2 5" xfId="62702"/>
    <cellStyle name="Total 2 5 12 2 3" xfId="62703"/>
    <cellStyle name="Total 2 5 12 2 3 2" xfId="62704"/>
    <cellStyle name="Total 2 5 12 2 3 3" xfId="62705"/>
    <cellStyle name="Total 2 5 12 2 3 4" xfId="62706"/>
    <cellStyle name="Total 2 5 12 2 3 5" xfId="62707"/>
    <cellStyle name="Total 2 5 12 2 4" xfId="62708"/>
    <cellStyle name="Total 2 5 12 2 5" xfId="62709"/>
    <cellStyle name="Total 2 5 12 2 6" xfId="62710"/>
    <cellStyle name="Total 2 5 12 2 7" xfId="62711"/>
    <cellStyle name="Total 2 5 12 3" xfId="62712"/>
    <cellStyle name="Total 2 5 12 3 2" xfId="62713"/>
    <cellStyle name="Total 2 5 12 3 3" xfId="62714"/>
    <cellStyle name="Total 2 5 12 3 4" xfId="62715"/>
    <cellStyle name="Total 2 5 12 3 5" xfId="62716"/>
    <cellStyle name="Total 2 5 12 4" xfId="62717"/>
    <cellStyle name="Total 2 5 12 4 2" xfId="62718"/>
    <cellStyle name="Total 2 5 12 4 3" xfId="62719"/>
    <cellStyle name="Total 2 5 12 4 4" xfId="62720"/>
    <cellStyle name="Total 2 5 12 4 5" xfId="62721"/>
    <cellStyle name="Total 2 5 12 5" xfId="62722"/>
    <cellStyle name="Total 2 5 12 6" xfId="62723"/>
    <cellStyle name="Total 2 5 12 7" xfId="62724"/>
    <cellStyle name="Total 2 5 12 8" xfId="62725"/>
    <cellStyle name="Total 2 5 13" xfId="62726"/>
    <cellStyle name="Total 2 5 13 2" xfId="62727"/>
    <cellStyle name="Total 2 5 13 2 2" xfId="62728"/>
    <cellStyle name="Total 2 5 13 2 2 2" xfId="62729"/>
    <cellStyle name="Total 2 5 13 2 2 3" xfId="62730"/>
    <cellStyle name="Total 2 5 13 2 2 4" xfId="62731"/>
    <cellStyle name="Total 2 5 13 2 2 5" xfId="62732"/>
    <cellStyle name="Total 2 5 13 2 3" xfId="62733"/>
    <cellStyle name="Total 2 5 13 2 3 2" xfId="62734"/>
    <cellStyle name="Total 2 5 13 2 3 3" xfId="62735"/>
    <cellStyle name="Total 2 5 13 2 3 4" xfId="62736"/>
    <cellStyle name="Total 2 5 13 2 3 5" xfId="62737"/>
    <cellStyle name="Total 2 5 13 2 4" xfId="62738"/>
    <cellStyle name="Total 2 5 13 2 5" xfId="62739"/>
    <cellStyle name="Total 2 5 13 2 6" xfId="62740"/>
    <cellStyle name="Total 2 5 13 2 7" xfId="62741"/>
    <cellStyle name="Total 2 5 13 3" xfId="62742"/>
    <cellStyle name="Total 2 5 13 3 2" xfId="62743"/>
    <cellStyle name="Total 2 5 13 3 3" xfId="62744"/>
    <cellStyle name="Total 2 5 13 3 4" xfId="62745"/>
    <cellStyle name="Total 2 5 13 3 5" xfId="62746"/>
    <cellStyle name="Total 2 5 13 4" xfId="62747"/>
    <cellStyle name="Total 2 5 13 4 2" xfId="62748"/>
    <cellStyle name="Total 2 5 13 4 3" xfId="62749"/>
    <cellStyle name="Total 2 5 13 4 4" xfId="62750"/>
    <cellStyle name="Total 2 5 13 4 5" xfId="62751"/>
    <cellStyle name="Total 2 5 13 5" xfId="62752"/>
    <cellStyle name="Total 2 5 13 6" xfId="62753"/>
    <cellStyle name="Total 2 5 13 7" xfId="62754"/>
    <cellStyle name="Total 2 5 13 8" xfId="62755"/>
    <cellStyle name="Total 2 5 14" xfId="62756"/>
    <cellStyle name="Total 2 5 14 2" xfId="62757"/>
    <cellStyle name="Total 2 5 14 2 2" xfId="62758"/>
    <cellStyle name="Total 2 5 14 2 2 2" xfId="62759"/>
    <cellStyle name="Total 2 5 14 2 2 3" xfId="62760"/>
    <cellStyle name="Total 2 5 14 2 2 4" xfId="62761"/>
    <cellStyle name="Total 2 5 14 2 2 5" xfId="62762"/>
    <cellStyle name="Total 2 5 14 2 3" xfId="62763"/>
    <cellStyle name="Total 2 5 14 2 3 2" xfId="62764"/>
    <cellStyle name="Total 2 5 14 2 3 3" xfId="62765"/>
    <cellStyle name="Total 2 5 14 2 3 4" xfId="62766"/>
    <cellStyle name="Total 2 5 14 2 3 5" xfId="62767"/>
    <cellStyle name="Total 2 5 14 2 4" xfId="62768"/>
    <cellStyle name="Total 2 5 14 2 5" xfId="62769"/>
    <cellStyle name="Total 2 5 14 2 6" xfId="62770"/>
    <cellStyle name="Total 2 5 14 2 7" xfId="62771"/>
    <cellStyle name="Total 2 5 14 3" xfId="62772"/>
    <cellStyle name="Total 2 5 14 3 2" xfId="62773"/>
    <cellStyle name="Total 2 5 14 3 3" xfId="62774"/>
    <cellStyle name="Total 2 5 14 3 4" xfId="62775"/>
    <cellStyle name="Total 2 5 14 3 5" xfId="62776"/>
    <cellStyle name="Total 2 5 14 4" xfId="62777"/>
    <cellStyle name="Total 2 5 14 4 2" xfId="62778"/>
    <cellStyle name="Total 2 5 14 4 3" xfId="62779"/>
    <cellStyle name="Total 2 5 14 4 4" xfId="62780"/>
    <cellStyle name="Total 2 5 14 4 5" xfId="62781"/>
    <cellStyle name="Total 2 5 14 5" xfId="62782"/>
    <cellStyle name="Total 2 5 14 6" xfId="62783"/>
    <cellStyle name="Total 2 5 14 7" xfId="62784"/>
    <cellStyle name="Total 2 5 14 8" xfId="62785"/>
    <cellStyle name="Total 2 5 15" xfId="62786"/>
    <cellStyle name="Total 2 5 15 2" xfId="62787"/>
    <cellStyle name="Total 2 5 15 2 2" xfId="62788"/>
    <cellStyle name="Total 2 5 15 2 3" xfId="62789"/>
    <cellStyle name="Total 2 5 15 2 4" xfId="62790"/>
    <cellStyle name="Total 2 5 15 2 5" xfId="62791"/>
    <cellStyle name="Total 2 5 15 3" xfId="62792"/>
    <cellStyle name="Total 2 5 15 3 2" xfId="62793"/>
    <cellStyle name="Total 2 5 15 3 3" xfId="62794"/>
    <cellStyle name="Total 2 5 15 3 4" xfId="62795"/>
    <cellStyle name="Total 2 5 15 3 5" xfId="62796"/>
    <cellStyle name="Total 2 5 15 4" xfId="62797"/>
    <cellStyle name="Total 2 5 15 5" xfId="62798"/>
    <cellStyle name="Total 2 5 15 6" xfId="62799"/>
    <cellStyle name="Total 2 5 15 7" xfId="62800"/>
    <cellStyle name="Total 2 5 16" xfId="62801"/>
    <cellStyle name="Total 2 5 16 2" xfId="62802"/>
    <cellStyle name="Total 2 5 16 3" xfId="62803"/>
    <cellStyle name="Total 2 5 16 4" xfId="62804"/>
    <cellStyle name="Total 2 5 16 5" xfId="62805"/>
    <cellStyle name="Total 2 5 17" xfId="62806"/>
    <cellStyle name="Total 2 5 17 2" xfId="62807"/>
    <cellStyle name="Total 2 5 17 3" xfId="62808"/>
    <cellStyle name="Total 2 5 17 4" xfId="62809"/>
    <cellStyle name="Total 2 5 17 5" xfId="62810"/>
    <cellStyle name="Total 2 5 18" xfId="62811"/>
    <cellStyle name="Total 2 5 19" xfId="62812"/>
    <cellStyle name="Total 2 5 2" xfId="62813"/>
    <cellStyle name="Total 2 5 2 2" xfId="62814"/>
    <cellStyle name="Total 2 5 2 2 2" xfId="62815"/>
    <cellStyle name="Total 2 5 2 2 2 2" xfId="62816"/>
    <cellStyle name="Total 2 5 2 2 2 3" xfId="62817"/>
    <cellStyle name="Total 2 5 2 2 2 4" xfId="62818"/>
    <cellStyle name="Total 2 5 2 2 2 5" xfId="62819"/>
    <cellStyle name="Total 2 5 2 2 3" xfId="62820"/>
    <cellStyle name="Total 2 5 2 2 3 2" xfId="62821"/>
    <cellStyle name="Total 2 5 2 2 3 3" xfId="62822"/>
    <cellStyle name="Total 2 5 2 2 3 4" xfId="62823"/>
    <cellStyle name="Total 2 5 2 2 3 5" xfId="62824"/>
    <cellStyle name="Total 2 5 2 2 4" xfId="62825"/>
    <cellStyle name="Total 2 5 2 2 5" xfId="62826"/>
    <cellStyle name="Total 2 5 2 2 6" xfId="62827"/>
    <cellStyle name="Total 2 5 2 2 7" xfId="62828"/>
    <cellStyle name="Total 2 5 2 3" xfId="62829"/>
    <cellStyle name="Total 2 5 2 3 2" xfId="62830"/>
    <cellStyle name="Total 2 5 2 3 3" xfId="62831"/>
    <cellStyle name="Total 2 5 2 3 4" xfId="62832"/>
    <cellStyle name="Total 2 5 2 3 5" xfId="62833"/>
    <cellStyle name="Total 2 5 2 4" xfId="62834"/>
    <cellStyle name="Total 2 5 2 4 2" xfId="62835"/>
    <cellStyle name="Total 2 5 2 4 3" xfId="62836"/>
    <cellStyle name="Total 2 5 2 4 4" xfId="62837"/>
    <cellStyle name="Total 2 5 2 4 5" xfId="62838"/>
    <cellStyle name="Total 2 5 2 5" xfId="62839"/>
    <cellStyle name="Total 2 5 2 6" xfId="62840"/>
    <cellStyle name="Total 2 5 2 7" xfId="62841"/>
    <cellStyle name="Total 2 5 2 8" xfId="62842"/>
    <cellStyle name="Total 2 5 20" xfId="62843"/>
    <cellStyle name="Total 2 5 21" xfId="62844"/>
    <cellStyle name="Total 2 5 3" xfId="62845"/>
    <cellStyle name="Total 2 5 3 2" xfId="62846"/>
    <cellStyle name="Total 2 5 3 2 2" xfId="62847"/>
    <cellStyle name="Total 2 5 3 2 2 2" xfId="62848"/>
    <cellStyle name="Total 2 5 3 2 2 3" xfId="62849"/>
    <cellStyle name="Total 2 5 3 2 2 4" xfId="62850"/>
    <cellStyle name="Total 2 5 3 2 2 5" xfId="62851"/>
    <cellStyle name="Total 2 5 3 2 3" xfId="62852"/>
    <cellStyle name="Total 2 5 3 2 3 2" xfId="62853"/>
    <cellStyle name="Total 2 5 3 2 3 3" xfId="62854"/>
    <cellStyle name="Total 2 5 3 2 3 4" xfId="62855"/>
    <cellStyle name="Total 2 5 3 2 3 5" xfId="62856"/>
    <cellStyle name="Total 2 5 3 2 4" xfId="62857"/>
    <cellStyle name="Total 2 5 3 2 5" xfId="62858"/>
    <cellStyle name="Total 2 5 3 2 6" xfId="62859"/>
    <cellStyle name="Total 2 5 3 2 7" xfId="62860"/>
    <cellStyle name="Total 2 5 3 3" xfId="62861"/>
    <cellStyle name="Total 2 5 3 3 2" xfId="62862"/>
    <cellStyle name="Total 2 5 3 3 3" xfId="62863"/>
    <cellStyle name="Total 2 5 3 3 4" xfId="62864"/>
    <cellStyle name="Total 2 5 3 3 5" xfId="62865"/>
    <cellStyle name="Total 2 5 3 4" xfId="62866"/>
    <cellStyle name="Total 2 5 3 4 2" xfId="62867"/>
    <cellStyle name="Total 2 5 3 4 3" xfId="62868"/>
    <cellStyle name="Total 2 5 3 4 4" xfId="62869"/>
    <cellStyle name="Total 2 5 3 4 5" xfId="62870"/>
    <cellStyle name="Total 2 5 3 5" xfId="62871"/>
    <cellStyle name="Total 2 5 3 6" xfId="62872"/>
    <cellStyle name="Total 2 5 3 7" xfId="62873"/>
    <cellStyle name="Total 2 5 3 8" xfId="62874"/>
    <cellStyle name="Total 2 5 4" xfId="62875"/>
    <cellStyle name="Total 2 5 4 2" xfId="62876"/>
    <cellStyle name="Total 2 5 4 2 2" xfId="62877"/>
    <cellStyle name="Total 2 5 4 2 2 2" xfId="62878"/>
    <cellStyle name="Total 2 5 4 2 2 3" xfId="62879"/>
    <cellStyle name="Total 2 5 4 2 2 4" xfId="62880"/>
    <cellStyle name="Total 2 5 4 2 2 5" xfId="62881"/>
    <cellStyle name="Total 2 5 4 2 3" xfId="62882"/>
    <cellStyle name="Total 2 5 4 2 3 2" xfId="62883"/>
    <cellStyle name="Total 2 5 4 2 3 3" xfId="62884"/>
    <cellStyle name="Total 2 5 4 2 3 4" xfId="62885"/>
    <cellStyle name="Total 2 5 4 2 3 5" xfId="62886"/>
    <cellStyle name="Total 2 5 4 2 4" xfId="62887"/>
    <cellStyle name="Total 2 5 4 2 5" xfId="62888"/>
    <cellStyle name="Total 2 5 4 2 6" xfId="62889"/>
    <cellStyle name="Total 2 5 4 2 7" xfId="62890"/>
    <cellStyle name="Total 2 5 4 3" xfId="62891"/>
    <cellStyle name="Total 2 5 4 3 2" xfId="62892"/>
    <cellStyle name="Total 2 5 4 3 3" xfId="62893"/>
    <cellStyle name="Total 2 5 4 3 4" xfId="62894"/>
    <cellStyle name="Total 2 5 4 3 5" xfId="62895"/>
    <cellStyle name="Total 2 5 4 4" xfId="62896"/>
    <cellStyle name="Total 2 5 4 4 2" xfId="62897"/>
    <cellStyle name="Total 2 5 4 4 3" xfId="62898"/>
    <cellStyle name="Total 2 5 4 4 4" xfId="62899"/>
    <cellStyle name="Total 2 5 4 4 5" xfId="62900"/>
    <cellStyle name="Total 2 5 4 5" xfId="62901"/>
    <cellStyle name="Total 2 5 4 6" xfId="62902"/>
    <cellStyle name="Total 2 5 4 7" xfId="62903"/>
    <cellStyle name="Total 2 5 4 8" xfId="62904"/>
    <cellStyle name="Total 2 5 5" xfId="62905"/>
    <cellStyle name="Total 2 5 5 2" xfId="62906"/>
    <cellStyle name="Total 2 5 5 2 2" xfId="62907"/>
    <cellStyle name="Total 2 5 5 2 2 2" xfId="62908"/>
    <cellStyle name="Total 2 5 5 2 2 3" xfId="62909"/>
    <cellStyle name="Total 2 5 5 2 2 4" xfId="62910"/>
    <cellStyle name="Total 2 5 5 2 2 5" xfId="62911"/>
    <cellStyle name="Total 2 5 5 2 3" xfId="62912"/>
    <cellStyle name="Total 2 5 5 2 3 2" xfId="62913"/>
    <cellStyle name="Total 2 5 5 2 3 3" xfId="62914"/>
    <cellStyle name="Total 2 5 5 2 3 4" xfId="62915"/>
    <cellStyle name="Total 2 5 5 2 3 5" xfId="62916"/>
    <cellStyle name="Total 2 5 5 2 4" xfId="62917"/>
    <cellStyle name="Total 2 5 5 2 5" xfId="62918"/>
    <cellStyle name="Total 2 5 5 2 6" xfId="62919"/>
    <cellStyle name="Total 2 5 5 2 7" xfId="62920"/>
    <cellStyle name="Total 2 5 5 3" xfId="62921"/>
    <cellStyle name="Total 2 5 5 3 2" xfId="62922"/>
    <cellStyle name="Total 2 5 5 3 3" xfId="62923"/>
    <cellStyle name="Total 2 5 5 3 4" xfId="62924"/>
    <cellStyle name="Total 2 5 5 3 5" xfId="62925"/>
    <cellStyle name="Total 2 5 5 4" xfId="62926"/>
    <cellStyle name="Total 2 5 5 4 2" xfId="62927"/>
    <cellStyle name="Total 2 5 5 4 3" xfId="62928"/>
    <cellStyle name="Total 2 5 5 4 4" xfId="62929"/>
    <cellStyle name="Total 2 5 5 4 5" xfId="62930"/>
    <cellStyle name="Total 2 5 5 5" xfId="62931"/>
    <cellStyle name="Total 2 5 5 6" xfId="62932"/>
    <cellStyle name="Total 2 5 5 7" xfId="62933"/>
    <cellStyle name="Total 2 5 5 8" xfId="62934"/>
    <cellStyle name="Total 2 5 6" xfId="62935"/>
    <cellStyle name="Total 2 5 6 2" xfId="62936"/>
    <cellStyle name="Total 2 5 6 2 2" xfId="62937"/>
    <cellStyle name="Total 2 5 6 2 2 2" xfId="62938"/>
    <cellStyle name="Total 2 5 6 2 2 3" xfId="62939"/>
    <cellStyle name="Total 2 5 6 2 2 4" xfId="62940"/>
    <cellStyle name="Total 2 5 6 2 2 5" xfId="62941"/>
    <cellStyle name="Total 2 5 6 2 3" xfId="62942"/>
    <cellStyle name="Total 2 5 6 2 3 2" xfId="62943"/>
    <cellStyle name="Total 2 5 6 2 3 3" xfId="62944"/>
    <cellStyle name="Total 2 5 6 2 3 4" xfId="62945"/>
    <cellStyle name="Total 2 5 6 2 3 5" xfId="62946"/>
    <cellStyle name="Total 2 5 6 2 4" xfId="62947"/>
    <cellStyle name="Total 2 5 6 2 5" xfId="62948"/>
    <cellStyle name="Total 2 5 6 2 6" xfId="62949"/>
    <cellStyle name="Total 2 5 6 2 7" xfId="62950"/>
    <cellStyle name="Total 2 5 6 3" xfId="62951"/>
    <cellStyle name="Total 2 5 6 3 2" xfId="62952"/>
    <cellStyle name="Total 2 5 6 3 3" xfId="62953"/>
    <cellStyle name="Total 2 5 6 3 4" xfId="62954"/>
    <cellStyle name="Total 2 5 6 3 5" xfId="62955"/>
    <cellStyle name="Total 2 5 6 4" xfId="62956"/>
    <cellStyle name="Total 2 5 6 4 2" xfId="62957"/>
    <cellStyle name="Total 2 5 6 4 3" xfId="62958"/>
    <cellStyle name="Total 2 5 6 4 4" xfId="62959"/>
    <cellStyle name="Total 2 5 6 4 5" xfId="62960"/>
    <cellStyle name="Total 2 5 6 5" xfId="62961"/>
    <cellStyle name="Total 2 5 6 6" xfId="62962"/>
    <cellStyle name="Total 2 5 6 7" xfId="62963"/>
    <cellStyle name="Total 2 5 6 8" xfId="62964"/>
    <cellStyle name="Total 2 5 7" xfId="62965"/>
    <cellStyle name="Total 2 5 7 2" xfId="62966"/>
    <cellStyle name="Total 2 5 7 2 2" xfId="62967"/>
    <cellStyle name="Total 2 5 7 2 2 2" xfId="62968"/>
    <cellStyle name="Total 2 5 7 2 2 3" xfId="62969"/>
    <cellStyle name="Total 2 5 7 2 2 4" xfId="62970"/>
    <cellStyle name="Total 2 5 7 2 2 5" xfId="62971"/>
    <cellStyle name="Total 2 5 7 2 3" xfId="62972"/>
    <cellStyle name="Total 2 5 7 2 3 2" xfId="62973"/>
    <cellStyle name="Total 2 5 7 2 3 3" xfId="62974"/>
    <cellStyle name="Total 2 5 7 2 3 4" xfId="62975"/>
    <cellStyle name="Total 2 5 7 2 3 5" xfId="62976"/>
    <cellStyle name="Total 2 5 7 2 4" xfId="62977"/>
    <cellStyle name="Total 2 5 7 2 5" xfId="62978"/>
    <cellStyle name="Total 2 5 7 2 6" xfId="62979"/>
    <cellStyle name="Total 2 5 7 2 7" xfId="62980"/>
    <cellStyle name="Total 2 5 7 3" xfId="62981"/>
    <cellStyle name="Total 2 5 7 3 2" xfId="62982"/>
    <cellStyle name="Total 2 5 7 3 3" xfId="62983"/>
    <cellStyle name="Total 2 5 7 3 4" xfId="62984"/>
    <cellStyle name="Total 2 5 7 3 5" xfId="62985"/>
    <cellStyle name="Total 2 5 7 4" xfId="62986"/>
    <cellStyle name="Total 2 5 7 4 2" xfId="62987"/>
    <cellStyle name="Total 2 5 7 4 3" xfId="62988"/>
    <cellStyle name="Total 2 5 7 4 4" xfId="62989"/>
    <cellStyle name="Total 2 5 7 4 5" xfId="62990"/>
    <cellStyle name="Total 2 5 7 5" xfId="62991"/>
    <cellStyle name="Total 2 5 7 6" xfId="62992"/>
    <cellStyle name="Total 2 5 7 7" xfId="62993"/>
    <cellStyle name="Total 2 5 7 8" xfId="62994"/>
    <cellStyle name="Total 2 5 8" xfId="62995"/>
    <cellStyle name="Total 2 5 8 2" xfId="62996"/>
    <cellStyle name="Total 2 5 8 2 2" xfId="62997"/>
    <cellStyle name="Total 2 5 8 2 2 2" xfId="62998"/>
    <cellStyle name="Total 2 5 8 2 2 3" xfId="62999"/>
    <cellStyle name="Total 2 5 8 2 2 4" xfId="63000"/>
    <cellStyle name="Total 2 5 8 2 2 5" xfId="63001"/>
    <cellStyle name="Total 2 5 8 2 3" xfId="63002"/>
    <cellStyle name="Total 2 5 8 2 3 2" xfId="63003"/>
    <cellStyle name="Total 2 5 8 2 3 3" xfId="63004"/>
    <cellStyle name="Total 2 5 8 2 3 4" xfId="63005"/>
    <cellStyle name="Total 2 5 8 2 3 5" xfId="63006"/>
    <cellStyle name="Total 2 5 8 2 4" xfId="63007"/>
    <cellStyle name="Total 2 5 8 2 5" xfId="63008"/>
    <cellStyle name="Total 2 5 8 2 6" xfId="63009"/>
    <cellStyle name="Total 2 5 8 2 7" xfId="63010"/>
    <cellStyle name="Total 2 5 8 3" xfId="63011"/>
    <cellStyle name="Total 2 5 8 3 2" xfId="63012"/>
    <cellStyle name="Total 2 5 8 3 3" xfId="63013"/>
    <cellStyle name="Total 2 5 8 3 4" xfId="63014"/>
    <cellStyle name="Total 2 5 8 3 5" xfId="63015"/>
    <cellStyle name="Total 2 5 8 4" xfId="63016"/>
    <cellStyle name="Total 2 5 8 4 2" xfId="63017"/>
    <cellStyle name="Total 2 5 8 4 3" xfId="63018"/>
    <cellStyle name="Total 2 5 8 4 4" xfId="63019"/>
    <cellStyle name="Total 2 5 8 4 5" xfId="63020"/>
    <cellStyle name="Total 2 5 8 5" xfId="63021"/>
    <cellStyle name="Total 2 5 8 6" xfId="63022"/>
    <cellStyle name="Total 2 5 8 7" xfId="63023"/>
    <cellStyle name="Total 2 5 8 8" xfId="63024"/>
    <cellStyle name="Total 2 5 9" xfId="63025"/>
    <cellStyle name="Total 2 5 9 2" xfId="63026"/>
    <cellStyle name="Total 2 5 9 2 2" xfId="63027"/>
    <cellStyle name="Total 2 5 9 2 2 2" xfId="63028"/>
    <cellStyle name="Total 2 5 9 2 2 3" xfId="63029"/>
    <cellStyle name="Total 2 5 9 2 2 4" xfId="63030"/>
    <cellStyle name="Total 2 5 9 2 2 5" xfId="63031"/>
    <cellStyle name="Total 2 5 9 2 3" xfId="63032"/>
    <cellStyle name="Total 2 5 9 2 3 2" xfId="63033"/>
    <cellStyle name="Total 2 5 9 2 3 3" xfId="63034"/>
    <cellStyle name="Total 2 5 9 2 3 4" xfId="63035"/>
    <cellStyle name="Total 2 5 9 2 3 5" xfId="63036"/>
    <cellStyle name="Total 2 5 9 2 4" xfId="63037"/>
    <cellStyle name="Total 2 5 9 2 5" xfId="63038"/>
    <cellStyle name="Total 2 5 9 2 6" xfId="63039"/>
    <cellStyle name="Total 2 5 9 2 7" xfId="63040"/>
    <cellStyle name="Total 2 5 9 3" xfId="63041"/>
    <cellStyle name="Total 2 5 9 3 2" xfId="63042"/>
    <cellStyle name="Total 2 5 9 3 3" xfId="63043"/>
    <cellStyle name="Total 2 5 9 3 4" xfId="63044"/>
    <cellStyle name="Total 2 5 9 3 5" xfId="63045"/>
    <cellStyle name="Total 2 5 9 4" xfId="63046"/>
    <cellStyle name="Total 2 5 9 4 2" xfId="63047"/>
    <cellStyle name="Total 2 5 9 4 3" xfId="63048"/>
    <cellStyle name="Total 2 5 9 4 4" xfId="63049"/>
    <cellStyle name="Total 2 5 9 4 5" xfId="63050"/>
    <cellStyle name="Total 2 5 9 5" xfId="63051"/>
    <cellStyle name="Total 2 5 9 6" xfId="63052"/>
    <cellStyle name="Total 2 5 9 7" xfId="63053"/>
    <cellStyle name="Total 2 5 9 8" xfId="63054"/>
    <cellStyle name="Total 2 6" xfId="63055"/>
    <cellStyle name="Total 2 6 2" xfId="63056"/>
    <cellStyle name="Total 2 6 2 2" xfId="63057"/>
    <cellStyle name="Total 2 6 3" xfId="63058"/>
    <cellStyle name="Total 2 6 4" xfId="63059"/>
    <cellStyle name="Total 2 6 5" xfId="63060"/>
    <cellStyle name="Total 2 7" xfId="63061"/>
    <cellStyle name="Total 2 7 2" xfId="63062"/>
    <cellStyle name="Total 2 7 2 2" xfId="63063"/>
    <cellStyle name="Total 2 7 3" xfId="63064"/>
    <cellStyle name="Total 2 7 4" xfId="63065"/>
    <cellStyle name="Total 2 7 5" xfId="63066"/>
    <cellStyle name="Total 2 8" xfId="63067"/>
    <cellStyle name="Total 2 8 2" xfId="63068"/>
    <cellStyle name="Total 2 9" xfId="63069"/>
    <cellStyle name="Total 2 9 2" xfId="63070"/>
    <cellStyle name="Total 2_T-straight with PEDs adjustor" xfId="63071"/>
    <cellStyle name="Total 3" xfId="63072"/>
    <cellStyle name="Total 3 2" xfId="63073"/>
    <cellStyle name="Total 3 2 2" xfId="63074"/>
    <cellStyle name="Total 3 2 2 10" xfId="63075"/>
    <cellStyle name="Total 3 2 2 10 2" xfId="63076"/>
    <cellStyle name="Total 3 2 2 10 2 2" xfId="63077"/>
    <cellStyle name="Total 3 2 2 10 2 2 2" xfId="63078"/>
    <cellStyle name="Total 3 2 2 10 2 2 3" xfId="63079"/>
    <cellStyle name="Total 3 2 2 10 2 2 4" xfId="63080"/>
    <cellStyle name="Total 3 2 2 10 2 2 5" xfId="63081"/>
    <cellStyle name="Total 3 2 2 10 2 3" xfId="63082"/>
    <cellStyle name="Total 3 2 2 10 2 3 2" xfId="63083"/>
    <cellStyle name="Total 3 2 2 10 2 3 3" xfId="63084"/>
    <cellStyle name="Total 3 2 2 10 2 3 4" xfId="63085"/>
    <cellStyle name="Total 3 2 2 10 2 3 5" xfId="63086"/>
    <cellStyle name="Total 3 2 2 10 2 4" xfId="63087"/>
    <cellStyle name="Total 3 2 2 10 2 5" xfId="63088"/>
    <cellStyle name="Total 3 2 2 10 2 6" xfId="63089"/>
    <cellStyle name="Total 3 2 2 10 2 7" xfId="63090"/>
    <cellStyle name="Total 3 2 2 10 3" xfId="63091"/>
    <cellStyle name="Total 3 2 2 10 3 2" xfId="63092"/>
    <cellStyle name="Total 3 2 2 10 3 3" xfId="63093"/>
    <cellStyle name="Total 3 2 2 10 3 4" xfId="63094"/>
    <cellStyle name="Total 3 2 2 10 3 5" xfId="63095"/>
    <cellStyle name="Total 3 2 2 10 4" xfId="63096"/>
    <cellStyle name="Total 3 2 2 10 4 2" xfId="63097"/>
    <cellStyle name="Total 3 2 2 10 4 3" xfId="63098"/>
    <cellStyle name="Total 3 2 2 10 4 4" xfId="63099"/>
    <cellStyle name="Total 3 2 2 10 4 5" xfId="63100"/>
    <cellStyle name="Total 3 2 2 10 5" xfId="63101"/>
    <cellStyle name="Total 3 2 2 10 6" xfId="63102"/>
    <cellStyle name="Total 3 2 2 10 7" xfId="63103"/>
    <cellStyle name="Total 3 2 2 10 8" xfId="63104"/>
    <cellStyle name="Total 3 2 2 11" xfId="63105"/>
    <cellStyle name="Total 3 2 2 11 2" xfId="63106"/>
    <cellStyle name="Total 3 2 2 11 2 2" xfId="63107"/>
    <cellStyle name="Total 3 2 2 11 2 2 2" xfId="63108"/>
    <cellStyle name="Total 3 2 2 11 2 2 3" xfId="63109"/>
    <cellStyle name="Total 3 2 2 11 2 2 4" xfId="63110"/>
    <cellStyle name="Total 3 2 2 11 2 2 5" xfId="63111"/>
    <cellStyle name="Total 3 2 2 11 2 3" xfId="63112"/>
    <cellStyle name="Total 3 2 2 11 2 3 2" xfId="63113"/>
    <cellStyle name="Total 3 2 2 11 2 3 3" xfId="63114"/>
    <cellStyle name="Total 3 2 2 11 2 3 4" xfId="63115"/>
    <cellStyle name="Total 3 2 2 11 2 3 5" xfId="63116"/>
    <cellStyle name="Total 3 2 2 11 2 4" xfId="63117"/>
    <cellStyle name="Total 3 2 2 11 2 5" xfId="63118"/>
    <cellStyle name="Total 3 2 2 11 2 6" xfId="63119"/>
    <cellStyle name="Total 3 2 2 11 2 7" xfId="63120"/>
    <cellStyle name="Total 3 2 2 11 3" xfId="63121"/>
    <cellStyle name="Total 3 2 2 11 3 2" xfId="63122"/>
    <cellStyle name="Total 3 2 2 11 3 3" xfId="63123"/>
    <cellStyle name="Total 3 2 2 11 3 4" xfId="63124"/>
    <cellStyle name="Total 3 2 2 11 3 5" xfId="63125"/>
    <cellStyle name="Total 3 2 2 11 4" xfId="63126"/>
    <cellStyle name="Total 3 2 2 11 4 2" xfId="63127"/>
    <cellStyle name="Total 3 2 2 11 4 3" xfId="63128"/>
    <cellStyle name="Total 3 2 2 11 4 4" xfId="63129"/>
    <cellStyle name="Total 3 2 2 11 4 5" xfId="63130"/>
    <cellStyle name="Total 3 2 2 11 5" xfId="63131"/>
    <cellStyle name="Total 3 2 2 11 6" xfId="63132"/>
    <cellStyle name="Total 3 2 2 11 7" xfId="63133"/>
    <cellStyle name="Total 3 2 2 11 8" xfId="63134"/>
    <cellStyle name="Total 3 2 2 12" xfId="63135"/>
    <cellStyle name="Total 3 2 2 12 2" xfId="63136"/>
    <cellStyle name="Total 3 2 2 12 2 2" xfId="63137"/>
    <cellStyle name="Total 3 2 2 12 2 2 2" xfId="63138"/>
    <cellStyle name="Total 3 2 2 12 2 2 3" xfId="63139"/>
    <cellStyle name="Total 3 2 2 12 2 2 4" xfId="63140"/>
    <cellStyle name="Total 3 2 2 12 2 2 5" xfId="63141"/>
    <cellStyle name="Total 3 2 2 12 2 3" xfId="63142"/>
    <cellStyle name="Total 3 2 2 12 2 3 2" xfId="63143"/>
    <cellStyle name="Total 3 2 2 12 2 3 3" xfId="63144"/>
    <cellStyle name="Total 3 2 2 12 2 3 4" xfId="63145"/>
    <cellStyle name="Total 3 2 2 12 2 3 5" xfId="63146"/>
    <cellStyle name="Total 3 2 2 12 2 4" xfId="63147"/>
    <cellStyle name="Total 3 2 2 12 2 5" xfId="63148"/>
    <cellStyle name="Total 3 2 2 12 2 6" xfId="63149"/>
    <cellStyle name="Total 3 2 2 12 2 7" xfId="63150"/>
    <cellStyle name="Total 3 2 2 12 3" xfId="63151"/>
    <cellStyle name="Total 3 2 2 12 3 2" xfId="63152"/>
    <cellStyle name="Total 3 2 2 12 3 3" xfId="63153"/>
    <cellStyle name="Total 3 2 2 12 3 4" xfId="63154"/>
    <cellStyle name="Total 3 2 2 12 3 5" xfId="63155"/>
    <cellStyle name="Total 3 2 2 12 4" xfId="63156"/>
    <cellStyle name="Total 3 2 2 12 4 2" xfId="63157"/>
    <cellStyle name="Total 3 2 2 12 4 3" xfId="63158"/>
    <cellStyle name="Total 3 2 2 12 4 4" xfId="63159"/>
    <cellStyle name="Total 3 2 2 12 4 5" xfId="63160"/>
    <cellStyle name="Total 3 2 2 12 5" xfId="63161"/>
    <cellStyle name="Total 3 2 2 12 6" xfId="63162"/>
    <cellStyle name="Total 3 2 2 12 7" xfId="63163"/>
    <cellStyle name="Total 3 2 2 12 8" xfId="63164"/>
    <cellStyle name="Total 3 2 2 13" xfId="63165"/>
    <cellStyle name="Total 3 2 2 13 2" xfId="63166"/>
    <cellStyle name="Total 3 2 2 13 2 2" xfId="63167"/>
    <cellStyle name="Total 3 2 2 13 2 2 2" xfId="63168"/>
    <cellStyle name="Total 3 2 2 13 2 2 3" xfId="63169"/>
    <cellStyle name="Total 3 2 2 13 2 2 4" xfId="63170"/>
    <cellStyle name="Total 3 2 2 13 2 2 5" xfId="63171"/>
    <cellStyle name="Total 3 2 2 13 2 3" xfId="63172"/>
    <cellStyle name="Total 3 2 2 13 2 3 2" xfId="63173"/>
    <cellStyle name="Total 3 2 2 13 2 3 3" xfId="63174"/>
    <cellStyle name="Total 3 2 2 13 2 3 4" xfId="63175"/>
    <cellStyle name="Total 3 2 2 13 2 3 5" xfId="63176"/>
    <cellStyle name="Total 3 2 2 13 2 4" xfId="63177"/>
    <cellStyle name="Total 3 2 2 13 2 5" xfId="63178"/>
    <cellStyle name="Total 3 2 2 13 2 6" xfId="63179"/>
    <cellStyle name="Total 3 2 2 13 2 7" xfId="63180"/>
    <cellStyle name="Total 3 2 2 13 3" xfId="63181"/>
    <cellStyle name="Total 3 2 2 13 3 2" xfId="63182"/>
    <cellStyle name="Total 3 2 2 13 3 3" xfId="63183"/>
    <cellStyle name="Total 3 2 2 13 3 4" xfId="63184"/>
    <cellStyle name="Total 3 2 2 13 3 5" xfId="63185"/>
    <cellStyle name="Total 3 2 2 13 4" xfId="63186"/>
    <cellStyle name="Total 3 2 2 13 4 2" xfId="63187"/>
    <cellStyle name="Total 3 2 2 13 4 3" xfId="63188"/>
    <cellStyle name="Total 3 2 2 13 4 4" xfId="63189"/>
    <cellStyle name="Total 3 2 2 13 4 5" xfId="63190"/>
    <cellStyle name="Total 3 2 2 13 5" xfId="63191"/>
    <cellStyle name="Total 3 2 2 13 6" xfId="63192"/>
    <cellStyle name="Total 3 2 2 13 7" xfId="63193"/>
    <cellStyle name="Total 3 2 2 13 8" xfId="63194"/>
    <cellStyle name="Total 3 2 2 14" xfId="63195"/>
    <cellStyle name="Total 3 2 2 14 2" xfId="63196"/>
    <cellStyle name="Total 3 2 2 14 2 2" xfId="63197"/>
    <cellStyle name="Total 3 2 2 14 2 2 2" xfId="63198"/>
    <cellStyle name="Total 3 2 2 14 2 2 3" xfId="63199"/>
    <cellStyle name="Total 3 2 2 14 2 2 4" xfId="63200"/>
    <cellStyle name="Total 3 2 2 14 2 2 5" xfId="63201"/>
    <cellStyle name="Total 3 2 2 14 2 3" xfId="63202"/>
    <cellStyle name="Total 3 2 2 14 2 3 2" xfId="63203"/>
    <cellStyle name="Total 3 2 2 14 2 3 3" xfId="63204"/>
    <cellStyle name="Total 3 2 2 14 2 3 4" xfId="63205"/>
    <cellStyle name="Total 3 2 2 14 2 3 5" xfId="63206"/>
    <cellStyle name="Total 3 2 2 14 2 4" xfId="63207"/>
    <cellStyle name="Total 3 2 2 14 2 5" xfId="63208"/>
    <cellStyle name="Total 3 2 2 14 2 6" xfId="63209"/>
    <cellStyle name="Total 3 2 2 14 2 7" xfId="63210"/>
    <cellStyle name="Total 3 2 2 14 3" xfId="63211"/>
    <cellStyle name="Total 3 2 2 14 3 2" xfId="63212"/>
    <cellStyle name="Total 3 2 2 14 3 3" xfId="63213"/>
    <cellStyle name="Total 3 2 2 14 3 4" xfId="63214"/>
    <cellStyle name="Total 3 2 2 14 3 5" xfId="63215"/>
    <cellStyle name="Total 3 2 2 14 4" xfId="63216"/>
    <cellStyle name="Total 3 2 2 14 4 2" xfId="63217"/>
    <cellStyle name="Total 3 2 2 14 4 3" xfId="63218"/>
    <cellStyle name="Total 3 2 2 14 4 4" xfId="63219"/>
    <cellStyle name="Total 3 2 2 14 4 5" xfId="63220"/>
    <cellStyle name="Total 3 2 2 14 5" xfId="63221"/>
    <cellStyle name="Total 3 2 2 14 6" xfId="63222"/>
    <cellStyle name="Total 3 2 2 14 7" xfId="63223"/>
    <cellStyle name="Total 3 2 2 14 8" xfId="63224"/>
    <cellStyle name="Total 3 2 2 15" xfId="63225"/>
    <cellStyle name="Total 3 2 2 15 2" xfId="63226"/>
    <cellStyle name="Total 3 2 2 15 2 2" xfId="63227"/>
    <cellStyle name="Total 3 2 2 15 2 3" xfId="63228"/>
    <cellStyle name="Total 3 2 2 15 2 4" xfId="63229"/>
    <cellStyle name="Total 3 2 2 15 2 5" xfId="63230"/>
    <cellStyle name="Total 3 2 2 15 3" xfId="63231"/>
    <cellStyle name="Total 3 2 2 15 3 2" xfId="63232"/>
    <cellStyle name="Total 3 2 2 15 3 3" xfId="63233"/>
    <cellStyle name="Total 3 2 2 15 3 4" xfId="63234"/>
    <cellStyle name="Total 3 2 2 15 3 5" xfId="63235"/>
    <cellStyle name="Total 3 2 2 15 4" xfId="63236"/>
    <cellStyle name="Total 3 2 2 15 5" xfId="63237"/>
    <cellStyle name="Total 3 2 2 15 6" xfId="63238"/>
    <cellStyle name="Total 3 2 2 15 7" xfId="63239"/>
    <cellStyle name="Total 3 2 2 16" xfId="63240"/>
    <cellStyle name="Total 3 2 2 16 2" xfId="63241"/>
    <cellStyle name="Total 3 2 2 16 3" xfId="63242"/>
    <cellStyle name="Total 3 2 2 16 4" xfId="63243"/>
    <cellStyle name="Total 3 2 2 16 5" xfId="63244"/>
    <cellStyle name="Total 3 2 2 17" xfId="63245"/>
    <cellStyle name="Total 3 2 2 17 2" xfId="63246"/>
    <cellStyle name="Total 3 2 2 17 3" xfId="63247"/>
    <cellStyle name="Total 3 2 2 17 4" xfId="63248"/>
    <cellStyle name="Total 3 2 2 17 5" xfId="63249"/>
    <cellStyle name="Total 3 2 2 18" xfId="63250"/>
    <cellStyle name="Total 3 2 2 18 2" xfId="63251"/>
    <cellStyle name="Total 3 2 2 19" xfId="63252"/>
    <cellStyle name="Total 3 2 2 2" xfId="63253"/>
    <cellStyle name="Total 3 2 2 2 2" xfId="63254"/>
    <cellStyle name="Total 3 2 2 2 2 2" xfId="63255"/>
    <cellStyle name="Total 3 2 2 2 2 2 2" xfId="63256"/>
    <cellStyle name="Total 3 2 2 2 2 2 3" xfId="63257"/>
    <cellStyle name="Total 3 2 2 2 2 2 4" xfId="63258"/>
    <cellStyle name="Total 3 2 2 2 2 2 5" xfId="63259"/>
    <cellStyle name="Total 3 2 2 2 2 3" xfId="63260"/>
    <cellStyle name="Total 3 2 2 2 2 3 2" xfId="63261"/>
    <cellStyle name="Total 3 2 2 2 2 3 3" xfId="63262"/>
    <cellStyle name="Total 3 2 2 2 2 3 4" xfId="63263"/>
    <cellStyle name="Total 3 2 2 2 2 3 5" xfId="63264"/>
    <cellStyle name="Total 3 2 2 2 2 4" xfId="63265"/>
    <cellStyle name="Total 3 2 2 2 2 5" xfId="63266"/>
    <cellStyle name="Total 3 2 2 2 2 6" xfId="63267"/>
    <cellStyle name="Total 3 2 2 2 2 7" xfId="63268"/>
    <cellStyle name="Total 3 2 2 2 3" xfId="63269"/>
    <cellStyle name="Total 3 2 2 2 3 2" xfId="63270"/>
    <cellStyle name="Total 3 2 2 2 3 3" xfId="63271"/>
    <cellStyle name="Total 3 2 2 2 3 4" xfId="63272"/>
    <cellStyle name="Total 3 2 2 2 3 5" xfId="63273"/>
    <cellStyle name="Total 3 2 2 2 4" xfId="63274"/>
    <cellStyle name="Total 3 2 2 2 4 2" xfId="63275"/>
    <cellStyle name="Total 3 2 2 2 4 3" xfId="63276"/>
    <cellStyle name="Total 3 2 2 2 4 4" xfId="63277"/>
    <cellStyle name="Total 3 2 2 2 4 5" xfId="63278"/>
    <cellStyle name="Total 3 2 2 2 5" xfId="63279"/>
    <cellStyle name="Total 3 2 2 2 6" xfId="63280"/>
    <cellStyle name="Total 3 2 2 2 7" xfId="63281"/>
    <cellStyle name="Total 3 2 2 2 8" xfId="63282"/>
    <cellStyle name="Total 3 2 2 20" xfId="63283"/>
    <cellStyle name="Total 3 2 2 21" xfId="63284"/>
    <cellStyle name="Total 3 2 2 3" xfId="63285"/>
    <cellStyle name="Total 3 2 2 3 2" xfId="63286"/>
    <cellStyle name="Total 3 2 2 3 2 2" xfId="63287"/>
    <cellStyle name="Total 3 2 2 3 2 2 2" xfId="63288"/>
    <cellStyle name="Total 3 2 2 3 2 2 3" xfId="63289"/>
    <cellStyle name="Total 3 2 2 3 2 2 4" xfId="63290"/>
    <cellStyle name="Total 3 2 2 3 2 2 5" xfId="63291"/>
    <cellStyle name="Total 3 2 2 3 2 3" xfId="63292"/>
    <cellStyle name="Total 3 2 2 3 2 3 2" xfId="63293"/>
    <cellStyle name="Total 3 2 2 3 2 3 3" xfId="63294"/>
    <cellStyle name="Total 3 2 2 3 2 3 4" xfId="63295"/>
    <cellStyle name="Total 3 2 2 3 2 3 5" xfId="63296"/>
    <cellStyle name="Total 3 2 2 3 2 4" xfId="63297"/>
    <cellStyle name="Total 3 2 2 3 2 5" xfId="63298"/>
    <cellStyle name="Total 3 2 2 3 2 6" xfId="63299"/>
    <cellStyle name="Total 3 2 2 3 2 7" xfId="63300"/>
    <cellStyle name="Total 3 2 2 3 3" xfId="63301"/>
    <cellStyle name="Total 3 2 2 3 3 2" xfId="63302"/>
    <cellStyle name="Total 3 2 2 3 3 3" xfId="63303"/>
    <cellStyle name="Total 3 2 2 3 3 4" xfId="63304"/>
    <cellStyle name="Total 3 2 2 3 3 5" xfId="63305"/>
    <cellStyle name="Total 3 2 2 3 4" xfId="63306"/>
    <cellStyle name="Total 3 2 2 3 4 2" xfId="63307"/>
    <cellStyle name="Total 3 2 2 3 4 3" xfId="63308"/>
    <cellStyle name="Total 3 2 2 3 4 4" xfId="63309"/>
    <cellStyle name="Total 3 2 2 3 4 5" xfId="63310"/>
    <cellStyle name="Total 3 2 2 3 5" xfId="63311"/>
    <cellStyle name="Total 3 2 2 3 6" xfId="63312"/>
    <cellStyle name="Total 3 2 2 3 7" xfId="63313"/>
    <cellStyle name="Total 3 2 2 3 8" xfId="63314"/>
    <cellStyle name="Total 3 2 2 4" xfId="63315"/>
    <cellStyle name="Total 3 2 2 4 2" xfId="63316"/>
    <cellStyle name="Total 3 2 2 4 2 2" xfId="63317"/>
    <cellStyle name="Total 3 2 2 4 2 2 2" xfId="63318"/>
    <cellStyle name="Total 3 2 2 4 2 2 3" xfId="63319"/>
    <cellStyle name="Total 3 2 2 4 2 2 4" xfId="63320"/>
    <cellStyle name="Total 3 2 2 4 2 2 5" xfId="63321"/>
    <cellStyle name="Total 3 2 2 4 2 3" xfId="63322"/>
    <cellStyle name="Total 3 2 2 4 2 3 2" xfId="63323"/>
    <cellStyle name="Total 3 2 2 4 2 3 3" xfId="63324"/>
    <cellStyle name="Total 3 2 2 4 2 3 4" xfId="63325"/>
    <cellStyle name="Total 3 2 2 4 2 3 5" xfId="63326"/>
    <cellStyle name="Total 3 2 2 4 2 4" xfId="63327"/>
    <cellStyle name="Total 3 2 2 4 2 5" xfId="63328"/>
    <cellStyle name="Total 3 2 2 4 2 6" xfId="63329"/>
    <cellStyle name="Total 3 2 2 4 2 7" xfId="63330"/>
    <cellStyle name="Total 3 2 2 4 3" xfId="63331"/>
    <cellStyle name="Total 3 2 2 4 3 2" xfId="63332"/>
    <cellStyle name="Total 3 2 2 4 3 3" xfId="63333"/>
    <cellStyle name="Total 3 2 2 4 3 4" xfId="63334"/>
    <cellStyle name="Total 3 2 2 4 3 5" xfId="63335"/>
    <cellStyle name="Total 3 2 2 4 4" xfId="63336"/>
    <cellStyle name="Total 3 2 2 4 4 2" xfId="63337"/>
    <cellStyle name="Total 3 2 2 4 4 3" xfId="63338"/>
    <cellStyle name="Total 3 2 2 4 4 4" xfId="63339"/>
    <cellStyle name="Total 3 2 2 4 4 5" xfId="63340"/>
    <cellStyle name="Total 3 2 2 4 5" xfId="63341"/>
    <cellStyle name="Total 3 2 2 4 6" xfId="63342"/>
    <cellStyle name="Total 3 2 2 4 7" xfId="63343"/>
    <cellStyle name="Total 3 2 2 4 8" xfId="63344"/>
    <cellStyle name="Total 3 2 2 5" xfId="63345"/>
    <cellStyle name="Total 3 2 2 5 2" xfId="63346"/>
    <cellStyle name="Total 3 2 2 5 2 2" xfId="63347"/>
    <cellStyle name="Total 3 2 2 5 2 2 2" xfId="63348"/>
    <cellStyle name="Total 3 2 2 5 2 2 3" xfId="63349"/>
    <cellStyle name="Total 3 2 2 5 2 2 4" xfId="63350"/>
    <cellStyle name="Total 3 2 2 5 2 2 5" xfId="63351"/>
    <cellStyle name="Total 3 2 2 5 2 3" xfId="63352"/>
    <cellStyle name="Total 3 2 2 5 2 3 2" xfId="63353"/>
    <cellStyle name="Total 3 2 2 5 2 3 3" xfId="63354"/>
    <cellStyle name="Total 3 2 2 5 2 3 4" xfId="63355"/>
    <cellStyle name="Total 3 2 2 5 2 3 5" xfId="63356"/>
    <cellStyle name="Total 3 2 2 5 2 4" xfId="63357"/>
    <cellStyle name="Total 3 2 2 5 2 5" xfId="63358"/>
    <cellStyle name="Total 3 2 2 5 2 6" xfId="63359"/>
    <cellStyle name="Total 3 2 2 5 2 7" xfId="63360"/>
    <cellStyle name="Total 3 2 2 5 3" xfId="63361"/>
    <cellStyle name="Total 3 2 2 5 3 2" xfId="63362"/>
    <cellStyle name="Total 3 2 2 5 3 3" xfId="63363"/>
    <cellStyle name="Total 3 2 2 5 3 4" xfId="63364"/>
    <cellStyle name="Total 3 2 2 5 3 5" xfId="63365"/>
    <cellStyle name="Total 3 2 2 5 4" xfId="63366"/>
    <cellStyle name="Total 3 2 2 5 4 2" xfId="63367"/>
    <cellStyle name="Total 3 2 2 5 4 3" xfId="63368"/>
    <cellStyle name="Total 3 2 2 5 4 4" xfId="63369"/>
    <cellStyle name="Total 3 2 2 5 4 5" xfId="63370"/>
    <cellStyle name="Total 3 2 2 5 5" xfId="63371"/>
    <cellStyle name="Total 3 2 2 5 6" xfId="63372"/>
    <cellStyle name="Total 3 2 2 5 7" xfId="63373"/>
    <cellStyle name="Total 3 2 2 5 8" xfId="63374"/>
    <cellStyle name="Total 3 2 2 6" xfId="63375"/>
    <cellStyle name="Total 3 2 2 6 2" xfId="63376"/>
    <cellStyle name="Total 3 2 2 6 2 2" xfId="63377"/>
    <cellStyle name="Total 3 2 2 6 2 2 2" xfId="63378"/>
    <cellStyle name="Total 3 2 2 6 2 2 3" xfId="63379"/>
    <cellStyle name="Total 3 2 2 6 2 2 4" xfId="63380"/>
    <cellStyle name="Total 3 2 2 6 2 2 5" xfId="63381"/>
    <cellStyle name="Total 3 2 2 6 2 3" xfId="63382"/>
    <cellStyle name="Total 3 2 2 6 2 3 2" xfId="63383"/>
    <cellStyle name="Total 3 2 2 6 2 3 3" xfId="63384"/>
    <cellStyle name="Total 3 2 2 6 2 3 4" xfId="63385"/>
    <cellStyle name="Total 3 2 2 6 2 3 5" xfId="63386"/>
    <cellStyle name="Total 3 2 2 6 2 4" xfId="63387"/>
    <cellStyle name="Total 3 2 2 6 2 5" xfId="63388"/>
    <cellStyle name="Total 3 2 2 6 2 6" xfId="63389"/>
    <cellStyle name="Total 3 2 2 6 2 7" xfId="63390"/>
    <cellStyle name="Total 3 2 2 6 3" xfId="63391"/>
    <cellStyle name="Total 3 2 2 6 3 2" xfId="63392"/>
    <cellStyle name="Total 3 2 2 6 3 3" xfId="63393"/>
    <cellStyle name="Total 3 2 2 6 3 4" xfId="63394"/>
    <cellStyle name="Total 3 2 2 6 3 5" xfId="63395"/>
    <cellStyle name="Total 3 2 2 6 4" xfId="63396"/>
    <cellStyle name="Total 3 2 2 6 4 2" xfId="63397"/>
    <cellStyle name="Total 3 2 2 6 4 3" xfId="63398"/>
    <cellStyle name="Total 3 2 2 6 4 4" xfId="63399"/>
    <cellStyle name="Total 3 2 2 6 4 5" xfId="63400"/>
    <cellStyle name="Total 3 2 2 6 5" xfId="63401"/>
    <cellStyle name="Total 3 2 2 6 6" xfId="63402"/>
    <cellStyle name="Total 3 2 2 6 7" xfId="63403"/>
    <cellStyle name="Total 3 2 2 6 8" xfId="63404"/>
    <cellStyle name="Total 3 2 2 7" xfId="63405"/>
    <cellStyle name="Total 3 2 2 7 2" xfId="63406"/>
    <cellStyle name="Total 3 2 2 7 2 2" xfId="63407"/>
    <cellStyle name="Total 3 2 2 7 2 2 2" xfId="63408"/>
    <cellStyle name="Total 3 2 2 7 2 2 3" xfId="63409"/>
    <cellStyle name="Total 3 2 2 7 2 2 4" xfId="63410"/>
    <cellStyle name="Total 3 2 2 7 2 2 5" xfId="63411"/>
    <cellStyle name="Total 3 2 2 7 2 3" xfId="63412"/>
    <cellStyle name="Total 3 2 2 7 2 3 2" xfId="63413"/>
    <cellStyle name="Total 3 2 2 7 2 3 3" xfId="63414"/>
    <cellStyle name="Total 3 2 2 7 2 3 4" xfId="63415"/>
    <cellStyle name="Total 3 2 2 7 2 3 5" xfId="63416"/>
    <cellStyle name="Total 3 2 2 7 2 4" xfId="63417"/>
    <cellStyle name="Total 3 2 2 7 2 5" xfId="63418"/>
    <cellStyle name="Total 3 2 2 7 2 6" xfId="63419"/>
    <cellStyle name="Total 3 2 2 7 2 7" xfId="63420"/>
    <cellStyle name="Total 3 2 2 7 3" xfId="63421"/>
    <cellStyle name="Total 3 2 2 7 3 2" xfId="63422"/>
    <cellStyle name="Total 3 2 2 7 3 3" xfId="63423"/>
    <cellStyle name="Total 3 2 2 7 3 4" xfId="63424"/>
    <cellStyle name="Total 3 2 2 7 3 5" xfId="63425"/>
    <cellStyle name="Total 3 2 2 7 4" xfId="63426"/>
    <cellStyle name="Total 3 2 2 7 4 2" xfId="63427"/>
    <cellStyle name="Total 3 2 2 7 4 3" xfId="63428"/>
    <cellStyle name="Total 3 2 2 7 4 4" xfId="63429"/>
    <cellStyle name="Total 3 2 2 7 4 5" xfId="63430"/>
    <cellStyle name="Total 3 2 2 7 5" xfId="63431"/>
    <cellStyle name="Total 3 2 2 7 6" xfId="63432"/>
    <cellStyle name="Total 3 2 2 7 7" xfId="63433"/>
    <cellStyle name="Total 3 2 2 7 8" xfId="63434"/>
    <cellStyle name="Total 3 2 2 8" xfId="63435"/>
    <cellStyle name="Total 3 2 2 8 2" xfId="63436"/>
    <cellStyle name="Total 3 2 2 8 2 2" xfId="63437"/>
    <cellStyle name="Total 3 2 2 8 2 2 2" xfId="63438"/>
    <cellStyle name="Total 3 2 2 8 2 2 3" xfId="63439"/>
    <cellStyle name="Total 3 2 2 8 2 2 4" xfId="63440"/>
    <cellStyle name="Total 3 2 2 8 2 2 5" xfId="63441"/>
    <cellStyle name="Total 3 2 2 8 2 3" xfId="63442"/>
    <cellStyle name="Total 3 2 2 8 2 3 2" xfId="63443"/>
    <cellStyle name="Total 3 2 2 8 2 3 3" xfId="63444"/>
    <cellStyle name="Total 3 2 2 8 2 3 4" xfId="63445"/>
    <cellStyle name="Total 3 2 2 8 2 3 5" xfId="63446"/>
    <cellStyle name="Total 3 2 2 8 2 4" xfId="63447"/>
    <cellStyle name="Total 3 2 2 8 2 5" xfId="63448"/>
    <cellStyle name="Total 3 2 2 8 2 6" xfId="63449"/>
    <cellStyle name="Total 3 2 2 8 2 7" xfId="63450"/>
    <cellStyle name="Total 3 2 2 8 3" xfId="63451"/>
    <cellStyle name="Total 3 2 2 8 3 2" xfId="63452"/>
    <cellStyle name="Total 3 2 2 8 3 3" xfId="63453"/>
    <cellStyle name="Total 3 2 2 8 3 4" xfId="63454"/>
    <cellStyle name="Total 3 2 2 8 3 5" xfId="63455"/>
    <cellStyle name="Total 3 2 2 8 4" xfId="63456"/>
    <cellStyle name="Total 3 2 2 8 4 2" xfId="63457"/>
    <cellStyle name="Total 3 2 2 8 4 3" xfId="63458"/>
    <cellStyle name="Total 3 2 2 8 4 4" xfId="63459"/>
    <cellStyle name="Total 3 2 2 8 4 5" xfId="63460"/>
    <cellStyle name="Total 3 2 2 8 5" xfId="63461"/>
    <cellStyle name="Total 3 2 2 8 6" xfId="63462"/>
    <cellStyle name="Total 3 2 2 8 7" xfId="63463"/>
    <cellStyle name="Total 3 2 2 8 8" xfId="63464"/>
    <cellStyle name="Total 3 2 2 9" xfId="63465"/>
    <cellStyle name="Total 3 2 2 9 2" xfId="63466"/>
    <cellStyle name="Total 3 2 2 9 2 2" xfId="63467"/>
    <cellStyle name="Total 3 2 2 9 2 2 2" xfId="63468"/>
    <cellStyle name="Total 3 2 2 9 2 2 3" xfId="63469"/>
    <cellStyle name="Total 3 2 2 9 2 2 4" xfId="63470"/>
    <cellStyle name="Total 3 2 2 9 2 2 5" xfId="63471"/>
    <cellStyle name="Total 3 2 2 9 2 3" xfId="63472"/>
    <cellStyle name="Total 3 2 2 9 2 3 2" xfId="63473"/>
    <cellStyle name="Total 3 2 2 9 2 3 3" xfId="63474"/>
    <cellStyle name="Total 3 2 2 9 2 3 4" xfId="63475"/>
    <cellStyle name="Total 3 2 2 9 2 3 5" xfId="63476"/>
    <cellStyle name="Total 3 2 2 9 2 4" xfId="63477"/>
    <cellStyle name="Total 3 2 2 9 2 5" xfId="63478"/>
    <cellStyle name="Total 3 2 2 9 2 6" xfId="63479"/>
    <cellStyle name="Total 3 2 2 9 2 7" xfId="63480"/>
    <cellStyle name="Total 3 2 2 9 3" xfId="63481"/>
    <cellStyle name="Total 3 2 2 9 3 2" xfId="63482"/>
    <cellStyle name="Total 3 2 2 9 3 3" xfId="63483"/>
    <cellStyle name="Total 3 2 2 9 3 4" xfId="63484"/>
    <cellStyle name="Total 3 2 2 9 3 5" xfId="63485"/>
    <cellStyle name="Total 3 2 2 9 4" xfId="63486"/>
    <cellStyle name="Total 3 2 2 9 4 2" xfId="63487"/>
    <cellStyle name="Total 3 2 2 9 4 3" xfId="63488"/>
    <cellStyle name="Total 3 2 2 9 4 4" xfId="63489"/>
    <cellStyle name="Total 3 2 2 9 4 5" xfId="63490"/>
    <cellStyle name="Total 3 2 2 9 5" xfId="63491"/>
    <cellStyle name="Total 3 2 2 9 6" xfId="63492"/>
    <cellStyle name="Total 3 2 2 9 7" xfId="63493"/>
    <cellStyle name="Total 3 2 2 9 8" xfId="63494"/>
    <cellStyle name="Total 3 2 3" xfId="63495"/>
    <cellStyle name="Total 3 2 3 2" xfId="63496"/>
    <cellStyle name="Total 3 2 3 2 2" xfId="63497"/>
    <cellStyle name="Total 3 2 3 3" xfId="63498"/>
    <cellStyle name="Total 3 2 3 4" xfId="63499"/>
    <cellStyle name="Total 3 2 3 5" xfId="63500"/>
    <cellStyle name="Total 3 2 4" xfId="63501"/>
    <cellStyle name="Total 3 2 4 2" xfId="63502"/>
    <cellStyle name="Total 3 2 4 2 2" xfId="63503"/>
    <cellStyle name="Total 3 2 4 3" xfId="63504"/>
    <cellStyle name="Total 3 2 4 4" xfId="63505"/>
    <cellStyle name="Total 3 2 4 5" xfId="63506"/>
    <cellStyle name="Total 3 2 5" xfId="63507"/>
    <cellStyle name="Total 3 2 5 2" xfId="63508"/>
    <cellStyle name="Total 3 2 6" xfId="63509"/>
    <cellStyle name="Total 3 2 7" xfId="63510"/>
    <cellStyle name="Total 3 2_T-straight with PEDs adjustor" xfId="63511"/>
    <cellStyle name="Total 3 3" xfId="63512"/>
    <cellStyle name="Total 3 3 10" xfId="63513"/>
    <cellStyle name="Total 3 3 10 2" xfId="63514"/>
    <cellStyle name="Total 3 3 10 2 2" xfId="63515"/>
    <cellStyle name="Total 3 3 10 2 2 2" xfId="63516"/>
    <cellStyle name="Total 3 3 10 2 2 3" xfId="63517"/>
    <cellStyle name="Total 3 3 10 2 2 4" xfId="63518"/>
    <cellStyle name="Total 3 3 10 2 2 5" xfId="63519"/>
    <cellStyle name="Total 3 3 10 2 3" xfId="63520"/>
    <cellStyle name="Total 3 3 10 2 3 2" xfId="63521"/>
    <cellStyle name="Total 3 3 10 2 3 3" xfId="63522"/>
    <cellStyle name="Total 3 3 10 2 3 4" xfId="63523"/>
    <cellStyle name="Total 3 3 10 2 3 5" xfId="63524"/>
    <cellStyle name="Total 3 3 10 2 4" xfId="63525"/>
    <cellStyle name="Total 3 3 10 2 5" xfId="63526"/>
    <cellStyle name="Total 3 3 10 2 6" xfId="63527"/>
    <cellStyle name="Total 3 3 10 2 7" xfId="63528"/>
    <cellStyle name="Total 3 3 10 3" xfId="63529"/>
    <cellStyle name="Total 3 3 10 3 2" xfId="63530"/>
    <cellStyle name="Total 3 3 10 3 3" xfId="63531"/>
    <cellStyle name="Total 3 3 10 3 4" xfId="63532"/>
    <cellStyle name="Total 3 3 10 3 5" xfId="63533"/>
    <cellStyle name="Total 3 3 10 4" xfId="63534"/>
    <cellStyle name="Total 3 3 10 4 2" xfId="63535"/>
    <cellStyle name="Total 3 3 10 4 3" xfId="63536"/>
    <cellStyle name="Total 3 3 10 4 4" xfId="63537"/>
    <cellStyle name="Total 3 3 10 4 5" xfId="63538"/>
    <cellStyle name="Total 3 3 10 5" xfId="63539"/>
    <cellStyle name="Total 3 3 10 6" xfId="63540"/>
    <cellStyle name="Total 3 3 10 7" xfId="63541"/>
    <cellStyle name="Total 3 3 10 8" xfId="63542"/>
    <cellStyle name="Total 3 3 11" xfId="63543"/>
    <cellStyle name="Total 3 3 11 2" xfId="63544"/>
    <cellStyle name="Total 3 3 11 2 2" xfId="63545"/>
    <cellStyle name="Total 3 3 11 2 2 2" xfId="63546"/>
    <cellStyle name="Total 3 3 11 2 2 3" xfId="63547"/>
    <cellStyle name="Total 3 3 11 2 2 4" xfId="63548"/>
    <cellStyle name="Total 3 3 11 2 2 5" xfId="63549"/>
    <cellStyle name="Total 3 3 11 2 3" xfId="63550"/>
    <cellStyle name="Total 3 3 11 2 3 2" xfId="63551"/>
    <cellStyle name="Total 3 3 11 2 3 3" xfId="63552"/>
    <cellStyle name="Total 3 3 11 2 3 4" xfId="63553"/>
    <cellStyle name="Total 3 3 11 2 3 5" xfId="63554"/>
    <cellStyle name="Total 3 3 11 2 4" xfId="63555"/>
    <cellStyle name="Total 3 3 11 2 5" xfId="63556"/>
    <cellStyle name="Total 3 3 11 2 6" xfId="63557"/>
    <cellStyle name="Total 3 3 11 2 7" xfId="63558"/>
    <cellStyle name="Total 3 3 11 3" xfId="63559"/>
    <cellStyle name="Total 3 3 11 3 2" xfId="63560"/>
    <cellStyle name="Total 3 3 11 3 3" xfId="63561"/>
    <cellStyle name="Total 3 3 11 3 4" xfId="63562"/>
    <cellStyle name="Total 3 3 11 3 5" xfId="63563"/>
    <cellStyle name="Total 3 3 11 4" xfId="63564"/>
    <cellStyle name="Total 3 3 11 4 2" xfId="63565"/>
    <cellStyle name="Total 3 3 11 4 3" xfId="63566"/>
    <cellStyle name="Total 3 3 11 4 4" xfId="63567"/>
    <cellStyle name="Total 3 3 11 4 5" xfId="63568"/>
    <cellStyle name="Total 3 3 11 5" xfId="63569"/>
    <cellStyle name="Total 3 3 11 6" xfId="63570"/>
    <cellStyle name="Total 3 3 11 7" xfId="63571"/>
    <cellStyle name="Total 3 3 11 8" xfId="63572"/>
    <cellStyle name="Total 3 3 12" xfId="63573"/>
    <cellStyle name="Total 3 3 12 2" xfId="63574"/>
    <cellStyle name="Total 3 3 12 2 2" xfId="63575"/>
    <cellStyle name="Total 3 3 12 2 2 2" xfId="63576"/>
    <cellStyle name="Total 3 3 12 2 2 3" xfId="63577"/>
    <cellStyle name="Total 3 3 12 2 2 4" xfId="63578"/>
    <cellStyle name="Total 3 3 12 2 2 5" xfId="63579"/>
    <cellStyle name="Total 3 3 12 2 3" xfId="63580"/>
    <cellStyle name="Total 3 3 12 2 3 2" xfId="63581"/>
    <cellStyle name="Total 3 3 12 2 3 3" xfId="63582"/>
    <cellStyle name="Total 3 3 12 2 3 4" xfId="63583"/>
    <cellStyle name="Total 3 3 12 2 3 5" xfId="63584"/>
    <cellStyle name="Total 3 3 12 2 4" xfId="63585"/>
    <cellStyle name="Total 3 3 12 2 5" xfId="63586"/>
    <cellStyle name="Total 3 3 12 2 6" xfId="63587"/>
    <cellStyle name="Total 3 3 12 2 7" xfId="63588"/>
    <cellStyle name="Total 3 3 12 3" xfId="63589"/>
    <cellStyle name="Total 3 3 12 3 2" xfId="63590"/>
    <cellStyle name="Total 3 3 12 3 3" xfId="63591"/>
    <cellStyle name="Total 3 3 12 3 4" xfId="63592"/>
    <cellStyle name="Total 3 3 12 3 5" xfId="63593"/>
    <cellStyle name="Total 3 3 12 4" xfId="63594"/>
    <cellStyle name="Total 3 3 12 4 2" xfId="63595"/>
    <cellStyle name="Total 3 3 12 4 3" xfId="63596"/>
    <cellStyle name="Total 3 3 12 4 4" xfId="63597"/>
    <cellStyle name="Total 3 3 12 4 5" xfId="63598"/>
    <cellStyle name="Total 3 3 12 5" xfId="63599"/>
    <cellStyle name="Total 3 3 12 6" xfId="63600"/>
    <cellStyle name="Total 3 3 12 7" xfId="63601"/>
    <cellStyle name="Total 3 3 12 8" xfId="63602"/>
    <cellStyle name="Total 3 3 13" xfId="63603"/>
    <cellStyle name="Total 3 3 13 2" xfId="63604"/>
    <cellStyle name="Total 3 3 13 2 2" xfId="63605"/>
    <cellStyle name="Total 3 3 13 2 2 2" xfId="63606"/>
    <cellStyle name="Total 3 3 13 2 2 3" xfId="63607"/>
    <cellStyle name="Total 3 3 13 2 2 4" xfId="63608"/>
    <cellStyle name="Total 3 3 13 2 2 5" xfId="63609"/>
    <cellStyle name="Total 3 3 13 2 3" xfId="63610"/>
    <cellStyle name="Total 3 3 13 2 3 2" xfId="63611"/>
    <cellStyle name="Total 3 3 13 2 3 3" xfId="63612"/>
    <cellStyle name="Total 3 3 13 2 3 4" xfId="63613"/>
    <cellStyle name="Total 3 3 13 2 3 5" xfId="63614"/>
    <cellStyle name="Total 3 3 13 2 4" xfId="63615"/>
    <cellStyle name="Total 3 3 13 2 5" xfId="63616"/>
    <cellStyle name="Total 3 3 13 2 6" xfId="63617"/>
    <cellStyle name="Total 3 3 13 2 7" xfId="63618"/>
    <cellStyle name="Total 3 3 13 3" xfId="63619"/>
    <cellStyle name="Total 3 3 13 3 2" xfId="63620"/>
    <cellStyle name="Total 3 3 13 3 3" xfId="63621"/>
    <cellStyle name="Total 3 3 13 3 4" xfId="63622"/>
    <cellStyle name="Total 3 3 13 3 5" xfId="63623"/>
    <cellStyle name="Total 3 3 13 4" xfId="63624"/>
    <cellStyle name="Total 3 3 13 4 2" xfId="63625"/>
    <cellStyle name="Total 3 3 13 4 3" xfId="63626"/>
    <cellStyle name="Total 3 3 13 4 4" xfId="63627"/>
    <cellStyle name="Total 3 3 13 4 5" xfId="63628"/>
    <cellStyle name="Total 3 3 13 5" xfId="63629"/>
    <cellStyle name="Total 3 3 13 6" xfId="63630"/>
    <cellStyle name="Total 3 3 13 7" xfId="63631"/>
    <cellStyle name="Total 3 3 13 8" xfId="63632"/>
    <cellStyle name="Total 3 3 14" xfId="63633"/>
    <cellStyle name="Total 3 3 14 2" xfId="63634"/>
    <cellStyle name="Total 3 3 14 2 2" xfId="63635"/>
    <cellStyle name="Total 3 3 14 2 2 2" xfId="63636"/>
    <cellStyle name="Total 3 3 14 2 2 3" xfId="63637"/>
    <cellStyle name="Total 3 3 14 2 2 4" xfId="63638"/>
    <cellStyle name="Total 3 3 14 2 2 5" xfId="63639"/>
    <cellStyle name="Total 3 3 14 2 3" xfId="63640"/>
    <cellStyle name="Total 3 3 14 2 3 2" xfId="63641"/>
    <cellStyle name="Total 3 3 14 2 3 3" xfId="63642"/>
    <cellStyle name="Total 3 3 14 2 3 4" xfId="63643"/>
    <cellStyle name="Total 3 3 14 2 3 5" xfId="63644"/>
    <cellStyle name="Total 3 3 14 2 4" xfId="63645"/>
    <cellStyle name="Total 3 3 14 2 5" xfId="63646"/>
    <cellStyle name="Total 3 3 14 2 6" xfId="63647"/>
    <cellStyle name="Total 3 3 14 2 7" xfId="63648"/>
    <cellStyle name="Total 3 3 14 3" xfId="63649"/>
    <cellStyle name="Total 3 3 14 3 2" xfId="63650"/>
    <cellStyle name="Total 3 3 14 3 3" xfId="63651"/>
    <cellStyle name="Total 3 3 14 3 4" xfId="63652"/>
    <cellStyle name="Total 3 3 14 3 5" xfId="63653"/>
    <cellStyle name="Total 3 3 14 4" xfId="63654"/>
    <cellStyle name="Total 3 3 14 4 2" xfId="63655"/>
    <cellStyle name="Total 3 3 14 4 3" xfId="63656"/>
    <cellStyle name="Total 3 3 14 4 4" xfId="63657"/>
    <cellStyle name="Total 3 3 14 4 5" xfId="63658"/>
    <cellStyle name="Total 3 3 14 5" xfId="63659"/>
    <cellStyle name="Total 3 3 14 6" xfId="63660"/>
    <cellStyle name="Total 3 3 14 7" xfId="63661"/>
    <cellStyle name="Total 3 3 14 8" xfId="63662"/>
    <cellStyle name="Total 3 3 15" xfId="63663"/>
    <cellStyle name="Total 3 3 15 2" xfId="63664"/>
    <cellStyle name="Total 3 3 15 2 2" xfId="63665"/>
    <cellStyle name="Total 3 3 15 2 3" xfId="63666"/>
    <cellStyle name="Total 3 3 15 2 4" xfId="63667"/>
    <cellStyle name="Total 3 3 15 2 5" xfId="63668"/>
    <cellStyle name="Total 3 3 15 3" xfId="63669"/>
    <cellStyle name="Total 3 3 15 3 2" xfId="63670"/>
    <cellStyle name="Total 3 3 15 3 3" xfId="63671"/>
    <cellStyle name="Total 3 3 15 3 4" xfId="63672"/>
    <cellStyle name="Total 3 3 15 3 5" xfId="63673"/>
    <cellStyle name="Total 3 3 15 4" xfId="63674"/>
    <cellStyle name="Total 3 3 15 5" xfId="63675"/>
    <cellStyle name="Total 3 3 15 6" xfId="63676"/>
    <cellStyle name="Total 3 3 15 7" xfId="63677"/>
    <cellStyle name="Total 3 3 16" xfId="63678"/>
    <cellStyle name="Total 3 3 16 2" xfId="63679"/>
    <cellStyle name="Total 3 3 16 3" xfId="63680"/>
    <cellStyle name="Total 3 3 16 4" xfId="63681"/>
    <cellStyle name="Total 3 3 16 5" xfId="63682"/>
    <cellStyle name="Total 3 3 17" xfId="63683"/>
    <cellStyle name="Total 3 3 17 2" xfId="63684"/>
    <cellStyle name="Total 3 3 17 3" xfId="63685"/>
    <cellStyle name="Total 3 3 17 4" xfId="63686"/>
    <cellStyle name="Total 3 3 17 5" xfId="63687"/>
    <cellStyle name="Total 3 3 18" xfId="63688"/>
    <cellStyle name="Total 3 3 18 2" xfId="63689"/>
    <cellStyle name="Total 3 3 19" xfId="63690"/>
    <cellStyle name="Total 3 3 2" xfId="63691"/>
    <cellStyle name="Total 3 3 2 2" xfId="63692"/>
    <cellStyle name="Total 3 3 2 2 2" xfId="63693"/>
    <cellStyle name="Total 3 3 2 2 2 2" xfId="63694"/>
    <cellStyle name="Total 3 3 2 2 2 3" xfId="63695"/>
    <cellStyle name="Total 3 3 2 2 2 4" xfId="63696"/>
    <cellStyle name="Total 3 3 2 2 2 5" xfId="63697"/>
    <cellStyle name="Total 3 3 2 2 3" xfId="63698"/>
    <cellStyle name="Total 3 3 2 2 3 2" xfId="63699"/>
    <cellStyle name="Total 3 3 2 2 3 3" xfId="63700"/>
    <cellStyle name="Total 3 3 2 2 3 4" xfId="63701"/>
    <cellStyle name="Total 3 3 2 2 3 5" xfId="63702"/>
    <cellStyle name="Total 3 3 2 2 4" xfId="63703"/>
    <cellStyle name="Total 3 3 2 2 5" xfId="63704"/>
    <cellStyle name="Total 3 3 2 2 6" xfId="63705"/>
    <cellStyle name="Total 3 3 2 2 7" xfId="63706"/>
    <cellStyle name="Total 3 3 2 3" xfId="63707"/>
    <cellStyle name="Total 3 3 2 3 2" xfId="63708"/>
    <cellStyle name="Total 3 3 2 3 3" xfId="63709"/>
    <cellStyle name="Total 3 3 2 3 4" xfId="63710"/>
    <cellStyle name="Total 3 3 2 3 5" xfId="63711"/>
    <cellStyle name="Total 3 3 2 4" xfId="63712"/>
    <cellStyle name="Total 3 3 2 4 2" xfId="63713"/>
    <cellStyle name="Total 3 3 2 4 3" xfId="63714"/>
    <cellStyle name="Total 3 3 2 4 4" xfId="63715"/>
    <cellStyle name="Total 3 3 2 4 5" xfId="63716"/>
    <cellStyle name="Total 3 3 2 5" xfId="63717"/>
    <cellStyle name="Total 3 3 2 6" xfId="63718"/>
    <cellStyle name="Total 3 3 2 7" xfId="63719"/>
    <cellStyle name="Total 3 3 2 8" xfId="63720"/>
    <cellStyle name="Total 3 3 20" xfId="63721"/>
    <cellStyle name="Total 3 3 3" xfId="63722"/>
    <cellStyle name="Total 3 3 3 2" xfId="63723"/>
    <cellStyle name="Total 3 3 3 2 2" xfId="63724"/>
    <cellStyle name="Total 3 3 3 2 2 2" xfId="63725"/>
    <cellStyle name="Total 3 3 3 2 2 3" xfId="63726"/>
    <cellStyle name="Total 3 3 3 2 2 4" xfId="63727"/>
    <cellStyle name="Total 3 3 3 2 2 5" xfId="63728"/>
    <cellStyle name="Total 3 3 3 2 3" xfId="63729"/>
    <cellStyle name="Total 3 3 3 2 3 2" xfId="63730"/>
    <cellStyle name="Total 3 3 3 2 3 3" xfId="63731"/>
    <cellStyle name="Total 3 3 3 2 3 4" xfId="63732"/>
    <cellStyle name="Total 3 3 3 2 3 5" xfId="63733"/>
    <cellStyle name="Total 3 3 3 2 4" xfId="63734"/>
    <cellStyle name="Total 3 3 3 2 5" xfId="63735"/>
    <cellStyle name="Total 3 3 3 2 6" xfId="63736"/>
    <cellStyle name="Total 3 3 3 2 7" xfId="63737"/>
    <cellStyle name="Total 3 3 3 3" xfId="63738"/>
    <cellStyle name="Total 3 3 3 3 2" xfId="63739"/>
    <cellStyle name="Total 3 3 3 3 3" xfId="63740"/>
    <cellStyle name="Total 3 3 3 3 4" xfId="63741"/>
    <cellStyle name="Total 3 3 3 3 5" xfId="63742"/>
    <cellStyle name="Total 3 3 3 4" xfId="63743"/>
    <cellStyle name="Total 3 3 3 4 2" xfId="63744"/>
    <cellStyle name="Total 3 3 3 4 3" xfId="63745"/>
    <cellStyle name="Total 3 3 3 4 4" xfId="63746"/>
    <cellStyle name="Total 3 3 3 4 5" xfId="63747"/>
    <cellStyle name="Total 3 3 3 5" xfId="63748"/>
    <cellStyle name="Total 3 3 3 6" xfId="63749"/>
    <cellStyle name="Total 3 3 3 7" xfId="63750"/>
    <cellStyle name="Total 3 3 3 8" xfId="63751"/>
    <cellStyle name="Total 3 3 4" xfId="63752"/>
    <cellStyle name="Total 3 3 4 2" xfId="63753"/>
    <cellStyle name="Total 3 3 4 2 2" xfId="63754"/>
    <cellStyle name="Total 3 3 4 2 2 2" xfId="63755"/>
    <cellStyle name="Total 3 3 4 2 2 3" xfId="63756"/>
    <cellStyle name="Total 3 3 4 2 2 4" xfId="63757"/>
    <cellStyle name="Total 3 3 4 2 2 5" xfId="63758"/>
    <cellStyle name="Total 3 3 4 2 3" xfId="63759"/>
    <cellStyle name="Total 3 3 4 2 3 2" xfId="63760"/>
    <cellStyle name="Total 3 3 4 2 3 3" xfId="63761"/>
    <cellStyle name="Total 3 3 4 2 3 4" xfId="63762"/>
    <cellStyle name="Total 3 3 4 2 3 5" xfId="63763"/>
    <cellStyle name="Total 3 3 4 2 4" xfId="63764"/>
    <cellStyle name="Total 3 3 4 2 5" xfId="63765"/>
    <cellStyle name="Total 3 3 4 2 6" xfId="63766"/>
    <cellStyle name="Total 3 3 4 2 7" xfId="63767"/>
    <cellStyle name="Total 3 3 4 3" xfId="63768"/>
    <cellStyle name="Total 3 3 4 3 2" xfId="63769"/>
    <cellStyle name="Total 3 3 4 3 3" xfId="63770"/>
    <cellStyle name="Total 3 3 4 3 4" xfId="63771"/>
    <cellStyle name="Total 3 3 4 3 5" xfId="63772"/>
    <cellStyle name="Total 3 3 4 4" xfId="63773"/>
    <cellStyle name="Total 3 3 4 4 2" xfId="63774"/>
    <cellStyle name="Total 3 3 4 4 3" xfId="63775"/>
    <cellStyle name="Total 3 3 4 4 4" xfId="63776"/>
    <cellStyle name="Total 3 3 4 4 5" xfId="63777"/>
    <cellStyle name="Total 3 3 4 5" xfId="63778"/>
    <cellStyle name="Total 3 3 4 6" xfId="63779"/>
    <cellStyle name="Total 3 3 4 7" xfId="63780"/>
    <cellStyle name="Total 3 3 4 8" xfId="63781"/>
    <cellStyle name="Total 3 3 5" xfId="63782"/>
    <cellStyle name="Total 3 3 5 2" xfId="63783"/>
    <cellStyle name="Total 3 3 5 2 2" xfId="63784"/>
    <cellStyle name="Total 3 3 5 2 2 2" xfId="63785"/>
    <cellStyle name="Total 3 3 5 2 2 3" xfId="63786"/>
    <cellStyle name="Total 3 3 5 2 2 4" xfId="63787"/>
    <cellStyle name="Total 3 3 5 2 2 5" xfId="63788"/>
    <cellStyle name="Total 3 3 5 2 3" xfId="63789"/>
    <cellStyle name="Total 3 3 5 2 3 2" xfId="63790"/>
    <cellStyle name="Total 3 3 5 2 3 3" xfId="63791"/>
    <cellStyle name="Total 3 3 5 2 3 4" xfId="63792"/>
    <cellStyle name="Total 3 3 5 2 3 5" xfId="63793"/>
    <cellStyle name="Total 3 3 5 2 4" xfId="63794"/>
    <cellStyle name="Total 3 3 5 2 5" xfId="63795"/>
    <cellStyle name="Total 3 3 5 2 6" xfId="63796"/>
    <cellStyle name="Total 3 3 5 2 7" xfId="63797"/>
    <cellStyle name="Total 3 3 5 3" xfId="63798"/>
    <cellStyle name="Total 3 3 5 3 2" xfId="63799"/>
    <cellStyle name="Total 3 3 5 3 3" xfId="63800"/>
    <cellStyle name="Total 3 3 5 3 4" xfId="63801"/>
    <cellStyle name="Total 3 3 5 3 5" xfId="63802"/>
    <cellStyle name="Total 3 3 5 4" xfId="63803"/>
    <cellStyle name="Total 3 3 5 4 2" xfId="63804"/>
    <cellStyle name="Total 3 3 5 4 3" xfId="63805"/>
    <cellStyle name="Total 3 3 5 4 4" xfId="63806"/>
    <cellStyle name="Total 3 3 5 4 5" xfId="63807"/>
    <cellStyle name="Total 3 3 5 5" xfId="63808"/>
    <cellStyle name="Total 3 3 5 6" xfId="63809"/>
    <cellStyle name="Total 3 3 5 7" xfId="63810"/>
    <cellStyle name="Total 3 3 5 8" xfId="63811"/>
    <cellStyle name="Total 3 3 6" xfId="63812"/>
    <cellStyle name="Total 3 3 6 2" xfId="63813"/>
    <cellStyle name="Total 3 3 6 2 2" xfId="63814"/>
    <cellStyle name="Total 3 3 6 2 2 2" xfId="63815"/>
    <cellStyle name="Total 3 3 6 2 2 3" xfId="63816"/>
    <cellStyle name="Total 3 3 6 2 2 4" xfId="63817"/>
    <cellStyle name="Total 3 3 6 2 2 5" xfId="63818"/>
    <cellStyle name="Total 3 3 6 2 3" xfId="63819"/>
    <cellStyle name="Total 3 3 6 2 3 2" xfId="63820"/>
    <cellStyle name="Total 3 3 6 2 3 3" xfId="63821"/>
    <cellStyle name="Total 3 3 6 2 3 4" xfId="63822"/>
    <cellStyle name="Total 3 3 6 2 3 5" xfId="63823"/>
    <cellStyle name="Total 3 3 6 2 4" xfId="63824"/>
    <cellStyle name="Total 3 3 6 2 5" xfId="63825"/>
    <cellStyle name="Total 3 3 6 2 6" xfId="63826"/>
    <cellStyle name="Total 3 3 6 2 7" xfId="63827"/>
    <cellStyle name="Total 3 3 6 3" xfId="63828"/>
    <cellStyle name="Total 3 3 6 3 2" xfId="63829"/>
    <cellStyle name="Total 3 3 6 3 3" xfId="63830"/>
    <cellStyle name="Total 3 3 6 3 4" xfId="63831"/>
    <cellStyle name="Total 3 3 6 3 5" xfId="63832"/>
    <cellStyle name="Total 3 3 6 4" xfId="63833"/>
    <cellStyle name="Total 3 3 6 4 2" xfId="63834"/>
    <cellStyle name="Total 3 3 6 4 3" xfId="63835"/>
    <cellStyle name="Total 3 3 6 4 4" xfId="63836"/>
    <cellStyle name="Total 3 3 6 4 5" xfId="63837"/>
    <cellStyle name="Total 3 3 6 5" xfId="63838"/>
    <cellStyle name="Total 3 3 6 6" xfId="63839"/>
    <cellStyle name="Total 3 3 6 7" xfId="63840"/>
    <cellStyle name="Total 3 3 6 8" xfId="63841"/>
    <cellStyle name="Total 3 3 7" xfId="63842"/>
    <cellStyle name="Total 3 3 7 2" xfId="63843"/>
    <cellStyle name="Total 3 3 7 2 2" xfId="63844"/>
    <cellStyle name="Total 3 3 7 2 2 2" xfId="63845"/>
    <cellStyle name="Total 3 3 7 2 2 3" xfId="63846"/>
    <cellStyle name="Total 3 3 7 2 2 4" xfId="63847"/>
    <cellStyle name="Total 3 3 7 2 2 5" xfId="63848"/>
    <cellStyle name="Total 3 3 7 2 3" xfId="63849"/>
    <cellStyle name="Total 3 3 7 2 3 2" xfId="63850"/>
    <cellStyle name="Total 3 3 7 2 3 3" xfId="63851"/>
    <cellStyle name="Total 3 3 7 2 3 4" xfId="63852"/>
    <cellStyle name="Total 3 3 7 2 3 5" xfId="63853"/>
    <cellStyle name="Total 3 3 7 2 4" xfId="63854"/>
    <cellStyle name="Total 3 3 7 2 5" xfId="63855"/>
    <cellStyle name="Total 3 3 7 2 6" xfId="63856"/>
    <cellStyle name="Total 3 3 7 2 7" xfId="63857"/>
    <cellStyle name="Total 3 3 7 3" xfId="63858"/>
    <cellStyle name="Total 3 3 7 3 2" xfId="63859"/>
    <cellStyle name="Total 3 3 7 3 3" xfId="63860"/>
    <cellStyle name="Total 3 3 7 3 4" xfId="63861"/>
    <cellStyle name="Total 3 3 7 3 5" xfId="63862"/>
    <cellStyle name="Total 3 3 7 4" xfId="63863"/>
    <cellStyle name="Total 3 3 7 4 2" xfId="63864"/>
    <cellStyle name="Total 3 3 7 4 3" xfId="63865"/>
    <cellStyle name="Total 3 3 7 4 4" xfId="63866"/>
    <cellStyle name="Total 3 3 7 4 5" xfId="63867"/>
    <cellStyle name="Total 3 3 7 5" xfId="63868"/>
    <cellStyle name="Total 3 3 7 6" xfId="63869"/>
    <cellStyle name="Total 3 3 7 7" xfId="63870"/>
    <cellStyle name="Total 3 3 7 8" xfId="63871"/>
    <cellStyle name="Total 3 3 8" xfId="63872"/>
    <cellStyle name="Total 3 3 8 2" xfId="63873"/>
    <cellStyle name="Total 3 3 8 2 2" xfId="63874"/>
    <cellStyle name="Total 3 3 8 2 2 2" xfId="63875"/>
    <cellStyle name="Total 3 3 8 2 2 3" xfId="63876"/>
    <cellStyle name="Total 3 3 8 2 2 4" xfId="63877"/>
    <cellStyle name="Total 3 3 8 2 2 5" xfId="63878"/>
    <cellStyle name="Total 3 3 8 2 3" xfId="63879"/>
    <cellStyle name="Total 3 3 8 2 3 2" xfId="63880"/>
    <cellStyle name="Total 3 3 8 2 3 3" xfId="63881"/>
    <cellStyle name="Total 3 3 8 2 3 4" xfId="63882"/>
    <cellStyle name="Total 3 3 8 2 3 5" xfId="63883"/>
    <cellStyle name="Total 3 3 8 2 4" xfId="63884"/>
    <cellStyle name="Total 3 3 8 2 5" xfId="63885"/>
    <cellStyle name="Total 3 3 8 2 6" xfId="63886"/>
    <cellStyle name="Total 3 3 8 2 7" xfId="63887"/>
    <cellStyle name="Total 3 3 8 3" xfId="63888"/>
    <cellStyle name="Total 3 3 8 3 2" xfId="63889"/>
    <cellStyle name="Total 3 3 8 3 3" xfId="63890"/>
    <cellStyle name="Total 3 3 8 3 4" xfId="63891"/>
    <cellStyle name="Total 3 3 8 3 5" xfId="63892"/>
    <cellStyle name="Total 3 3 8 4" xfId="63893"/>
    <cellStyle name="Total 3 3 8 4 2" xfId="63894"/>
    <cellStyle name="Total 3 3 8 4 3" xfId="63895"/>
    <cellStyle name="Total 3 3 8 4 4" xfId="63896"/>
    <cellStyle name="Total 3 3 8 4 5" xfId="63897"/>
    <cellStyle name="Total 3 3 8 5" xfId="63898"/>
    <cellStyle name="Total 3 3 8 6" xfId="63899"/>
    <cellStyle name="Total 3 3 8 7" xfId="63900"/>
    <cellStyle name="Total 3 3 8 8" xfId="63901"/>
    <cellStyle name="Total 3 3 9" xfId="63902"/>
    <cellStyle name="Total 3 3 9 2" xfId="63903"/>
    <cellStyle name="Total 3 3 9 2 2" xfId="63904"/>
    <cellStyle name="Total 3 3 9 2 2 2" xfId="63905"/>
    <cellStyle name="Total 3 3 9 2 2 3" xfId="63906"/>
    <cellStyle name="Total 3 3 9 2 2 4" xfId="63907"/>
    <cellStyle name="Total 3 3 9 2 2 5" xfId="63908"/>
    <cellStyle name="Total 3 3 9 2 3" xfId="63909"/>
    <cellStyle name="Total 3 3 9 2 3 2" xfId="63910"/>
    <cellStyle name="Total 3 3 9 2 3 3" xfId="63911"/>
    <cellStyle name="Total 3 3 9 2 3 4" xfId="63912"/>
    <cellStyle name="Total 3 3 9 2 3 5" xfId="63913"/>
    <cellStyle name="Total 3 3 9 2 4" xfId="63914"/>
    <cellStyle name="Total 3 3 9 2 5" xfId="63915"/>
    <cellStyle name="Total 3 3 9 2 6" xfId="63916"/>
    <cellStyle name="Total 3 3 9 2 7" xfId="63917"/>
    <cellStyle name="Total 3 3 9 3" xfId="63918"/>
    <cellStyle name="Total 3 3 9 3 2" xfId="63919"/>
    <cellStyle name="Total 3 3 9 3 3" xfId="63920"/>
    <cellStyle name="Total 3 3 9 3 4" xfId="63921"/>
    <cellStyle name="Total 3 3 9 3 5" xfId="63922"/>
    <cellStyle name="Total 3 3 9 4" xfId="63923"/>
    <cellStyle name="Total 3 3 9 4 2" xfId="63924"/>
    <cellStyle name="Total 3 3 9 4 3" xfId="63925"/>
    <cellStyle name="Total 3 3 9 4 4" xfId="63926"/>
    <cellStyle name="Total 3 3 9 4 5" xfId="63927"/>
    <cellStyle name="Total 3 3 9 5" xfId="63928"/>
    <cellStyle name="Total 3 3 9 6" xfId="63929"/>
    <cellStyle name="Total 3 3 9 7" xfId="63930"/>
    <cellStyle name="Total 3 3 9 8" xfId="63931"/>
    <cellStyle name="Total 3 4" xfId="63932"/>
    <cellStyle name="Total 3 4 2" xfId="63933"/>
    <cellStyle name="Total 3 4 2 2" xfId="63934"/>
    <cellStyle name="Total 3 4 3" xfId="63935"/>
    <cellStyle name="Total 3 4 4" xfId="63936"/>
    <cellStyle name="Total 3 4 5" xfId="63937"/>
    <cellStyle name="Total 3 5" xfId="63938"/>
    <cellStyle name="Total 3 5 2" xfId="63939"/>
    <cellStyle name="Total 3 5 2 2" xfId="63940"/>
    <cellStyle name="Total 3 5 3" xfId="63941"/>
    <cellStyle name="Total 3 5 4" xfId="63942"/>
    <cellStyle name="Total 3 5 5" xfId="63943"/>
    <cellStyle name="Total 3 6" xfId="63944"/>
    <cellStyle name="Total 3 6 2" xfId="63945"/>
    <cellStyle name="Total 3 7" xfId="63946"/>
    <cellStyle name="Total 3 8" xfId="63947"/>
    <cellStyle name="Total 3_T-straight with PEDs adjustor" xfId="63948"/>
    <cellStyle name="Total 4" xfId="63949"/>
    <cellStyle name="Total 4 2" xfId="63950"/>
    <cellStyle name="Total 4 2 10" xfId="63951"/>
    <cellStyle name="Total 4 2 10 2" xfId="63952"/>
    <cellStyle name="Total 4 2 10 2 2" xfId="63953"/>
    <cellStyle name="Total 4 2 10 2 2 2" xfId="63954"/>
    <cellStyle name="Total 4 2 10 2 2 3" xfId="63955"/>
    <cellStyle name="Total 4 2 10 2 2 4" xfId="63956"/>
    <cellStyle name="Total 4 2 10 2 2 5" xfId="63957"/>
    <cellStyle name="Total 4 2 10 2 3" xfId="63958"/>
    <cellStyle name="Total 4 2 10 2 3 2" xfId="63959"/>
    <cellStyle name="Total 4 2 10 2 3 3" xfId="63960"/>
    <cellStyle name="Total 4 2 10 2 3 4" xfId="63961"/>
    <cellStyle name="Total 4 2 10 2 3 5" xfId="63962"/>
    <cellStyle name="Total 4 2 10 2 4" xfId="63963"/>
    <cellStyle name="Total 4 2 10 2 5" xfId="63964"/>
    <cellStyle name="Total 4 2 10 2 6" xfId="63965"/>
    <cellStyle name="Total 4 2 10 2 7" xfId="63966"/>
    <cellStyle name="Total 4 2 10 3" xfId="63967"/>
    <cellStyle name="Total 4 2 10 3 2" xfId="63968"/>
    <cellStyle name="Total 4 2 10 3 3" xfId="63969"/>
    <cellStyle name="Total 4 2 10 3 4" xfId="63970"/>
    <cellStyle name="Total 4 2 10 3 5" xfId="63971"/>
    <cellStyle name="Total 4 2 10 4" xfId="63972"/>
    <cellStyle name="Total 4 2 10 4 2" xfId="63973"/>
    <cellStyle name="Total 4 2 10 4 3" xfId="63974"/>
    <cellStyle name="Total 4 2 10 4 4" xfId="63975"/>
    <cellStyle name="Total 4 2 10 4 5" xfId="63976"/>
    <cellStyle name="Total 4 2 10 5" xfId="63977"/>
    <cellStyle name="Total 4 2 10 6" xfId="63978"/>
    <cellStyle name="Total 4 2 10 7" xfId="63979"/>
    <cellStyle name="Total 4 2 10 8" xfId="63980"/>
    <cellStyle name="Total 4 2 11" xfId="63981"/>
    <cellStyle name="Total 4 2 11 2" xfId="63982"/>
    <cellStyle name="Total 4 2 11 2 2" xfId="63983"/>
    <cellStyle name="Total 4 2 11 2 2 2" xfId="63984"/>
    <cellStyle name="Total 4 2 11 2 2 3" xfId="63985"/>
    <cellStyle name="Total 4 2 11 2 2 4" xfId="63986"/>
    <cellStyle name="Total 4 2 11 2 2 5" xfId="63987"/>
    <cellStyle name="Total 4 2 11 2 3" xfId="63988"/>
    <cellStyle name="Total 4 2 11 2 3 2" xfId="63989"/>
    <cellStyle name="Total 4 2 11 2 3 3" xfId="63990"/>
    <cellStyle name="Total 4 2 11 2 3 4" xfId="63991"/>
    <cellStyle name="Total 4 2 11 2 3 5" xfId="63992"/>
    <cellStyle name="Total 4 2 11 2 4" xfId="63993"/>
    <cellStyle name="Total 4 2 11 2 5" xfId="63994"/>
    <cellStyle name="Total 4 2 11 2 6" xfId="63995"/>
    <cellStyle name="Total 4 2 11 2 7" xfId="63996"/>
    <cellStyle name="Total 4 2 11 3" xfId="63997"/>
    <cellStyle name="Total 4 2 11 3 2" xfId="63998"/>
    <cellStyle name="Total 4 2 11 3 3" xfId="63999"/>
    <cellStyle name="Total 4 2 11 3 4" xfId="64000"/>
    <cellStyle name="Total 4 2 11 3 5" xfId="64001"/>
    <cellStyle name="Total 4 2 11 4" xfId="64002"/>
    <cellStyle name="Total 4 2 11 4 2" xfId="64003"/>
    <cellStyle name="Total 4 2 11 4 3" xfId="64004"/>
    <cellStyle name="Total 4 2 11 4 4" xfId="64005"/>
    <cellStyle name="Total 4 2 11 4 5" xfId="64006"/>
    <cellStyle name="Total 4 2 11 5" xfId="64007"/>
    <cellStyle name="Total 4 2 11 6" xfId="64008"/>
    <cellStyle name="Total 4 2 11 7" xfId="64009"/>
    <cellStyle name="Total 4 2 11 8" xfId="64010"/>
    <cellStyle name="Total 4 2 12" xfId="64011"/>
    <cellStyle name="Total 4 2 12 2" xfId="64012"/>
    <cellStyle name="Total 4 2 12 2 2" xfId="64013"/>
    <cellStyle name="Total 4 2 12 2 2 2" xfId="64014"/>
    <cellStyle name="Total 4 2 12 2 2 3" xfId="64015"/>
    <cellStyle name="Total 4 2 12 2 2 4" xfId="64016"/>
    <cellStyle name="Total 4 2 12 2 2 5" xfId="64017"/>
    <cellStyle name="Total 4 2 12 2 3" xfId="64018"/>
    <cellStyle name="Total 4 2 12 2 3 2" xfId="64019"/>
    <cellStyle name="Total 4 2 12 2 3 3" xfId="64020"/>
    <cellStyle name="Total 4 2 12 2 3 4" xfId="64021"/>
    <cellStyle name="Total 4 2 12 2 3 5" xfId="64022"/>
    <cellStyle name="Total 4 2 12 2 4" xfId="64023"/>
    <cellStyle name="Total 4 2 12 2 5" xfId="64024"/>
    <cellStyle name="Total 4 2 12 2 6" xfId="64025"/>
    <cellStyle name="Total 4 2 12 2 7" xfId="64026"/>
    <cellStyle name="Total 4 2 12 3" xfId="64027"/>
    <cellStyle name="Total 4 2 12 3 2" xfId="64028"/>
    <cellStyle name="Total 4 2 12 3 3" xfId="64029"/>
    <cellStyle name="Total 4 2 12 3 4" xfId="64030"/>
    <cellStyle name="Total 4 2 12 3 5" xfId="64031"/>
    <cellStyle name="Total 4 2 12 4" xfId="64032"/>
    <cellStyle name="Total 4 2 12 4 2" xfId="64033"/>
    <cellStyle name="Total 4 2 12 4 3" xfId="64034"/>
    <cellStyle name="Total 4 2 12 4 4" xfId="64035"/>
    <cellStyle name="Total 4 2 12 4 5" xfId="64036"/>
    <cellStyle name="Total 4 2 12 5" xfId="64037"/>
    <cellStyle name="Total 4 2 12 6" xfId="64038"/>
    <cellStyle name="Total 4 2 12 7" xfId="64039"/>
    <cellStyle name="Total 4 2 12 8" xfId="64040"/>
    <cellStyle name="Total 4 2 13" xfId="64041"/>
    <cellStyle name="Total 4 2 13 2" xfId="64042"/>
    <cellStyle name="Total 4 2 13 2 2" xfId="64043"/>
    <cellStyle name="Total 4 2 13 2 2 2" xfId="64044"/>
    <cellStyle name="Total 4 2 13 2 2 3" xfId="64045"/>
    <cellStyle name="Total 4 2 13 2 2 4" xfId="64046"/>
    <cellStyle name="Total 4 2 13 2 2 5" xfId="64047"/>
    <cellStyle name="Total 4 2 13 2 3" xfId="64048"/>
    <cellStyle name="Total 4 2 13 2 3 2" xfId="64049"/>
    <cellStyle name="Total 4 2 13 2 3 3" xfId="64050"/>
    <cellStyle name="Total 4 2 13 2 3 4" xfId="64051"/>
    <cellStyle name="Total 4 2 13 2 3 5" xfId="64052"/>
    <cellStyle name="Total 4 2 13 2 4" xfId="64053"/>
    <cellStyle name="Total 4 2 13 2 5" xfId="64054"/>
    <cellStyle name="Total 4 2 13 2 6" xfId="64055"/>
    <cellStyle name="Total 4 2 13 2 7" xfId="64056"/>
    <cellStyle name="Total 4 2 13 3" xfId="64057"/>
    <cellStyle name="Total 4 2 13 3 2" xfId="64058"/>
    <cellStyle name="Total 4 2 13 3 3" xfId="64059"/>
    <cellStyle name="Total 4 2 13 3 4" xfId="64060"/>
    <cellStyle name="Total 4 2 13 3 5" xfId="64061"/>
    <cellStyle name="Total 4 2 13 4" xfId="64062"/>
    <cellStyle name="Total 4 2 13 4 2" xfId="64063"/>
    <cellStyle name="Total 4 2 13 4 3" xfId="64064"/>
    <cellStyle name="Total 4 2 13 4 4" xfId="64065"/>
    <cellStyle name="Total 4 2 13 4 5" xfId="64066"/>
    <cellStyle name="Total 4 2 13 5" xfId="64067"/>
    <cellStyle name="Total 4 2 13 6" xfId="64068"/>
    <cellStyle name="Total 4 2 13 7" xfId="64069"/>
    <cellStyle name="Total 4 2 13 8" xfId="64070"/>
    <cellStyle name="Total 4 2 14" xfId="64071"/>
    <cellStyle name="Total 4 2 14 2" xfId="64072"/>
    <cellStyle name="Total 4 2 14 2 2" xfId="64073"/>
    <cellStyle name="Total 4 2 14 2 2 2" xfId="64074"/>
    <cellStyle name="Total 4 2 14 2 2 3" xfId="64075"/>
    <cellStyle name="Total 4 2 14 2 2 4" xfId="64076"/>
    <cellStyle name="Total 4 2 14 2 2 5" xfId="64077"/>
    <cellStyle name="Total 4 2 14 2 3" xfId="64078"/>
    <cellStyle name="Total 4 2 14 2 3 2" xfId="64079"/>
    <cellStyle name="Total 4 2 14 2 3 3" xfId="64080"/>
    <cellStyle name="Total 4 2 14 2 3 4" xfId="64081"/>
    <cellStyle name="Total 4 2 14 2 3 5" xfId="64082"/>
    <cellStyle name="Total 4 2 14 2 4" xfId="64083"/>
    <cellStyle name="Total 4 2 14 2 5" xfId="64084"/>
    <cellStyle name="Total 4 2 14 2 6" xfId="64085"/>
    <cellStyle name="Total 4 2 14 2 7" xfId="64086"/>
    <cellStyle name="Total 4 2 14 3" xfId="64087"/>
    <cellStyle name="Total 4 2 14 3 2" xfId="64088"/>
    <cellStyle name="Total 4 2 14 3 3" xfId="64089"/>
    <cellStyle name="Total 4 2 14 3 4" xfId="64090"/>
    <cellStyle name="Total 4 2 14 3 5" xfId="64091"/>
    <cellStyle name="Total 4 2 14 4" xfId="64092"/>
    <cellStyle name="Total 4 2 14 4 2" xfId="64093"/>
    <cellStyle name="Total 4 2 14 4 3" xfId="64094"/>
    <cellStyle name="Total 4 2 14 4 4" xfId="64095"/>
    <cellStyle name="Total 4 2 14 4 5" xfId="64096"/>
    <cellStyle name="Total 4 2 14 5" xfId="64097"/>
    <cellStyle name="Total 4 2 14 6" xfId="64098"/>
    <cellStyle name="Total 4 2 14 7" xfId="64099"/>
    <cellStyle name="Total 4 2 14 8" xfId="64100"/>
    <cellStyle name="Total 4 2 15" xfId="64101"/>
    <cellStyle name="Total 4 2 15 2" xfId="64102"/>
    <cellStyle name="Total 4 2 15 2 2" xfId="64103"/>
    <cellStyle name="Total 4 2 15 2 3" xfId="64104"/>
    <cellStyle name="Total 4 2 15 2 4" xfId="64105"/>
    <cellStyle name="Total 4 2 15 2 5" xfId="64106"/>
    <cellStyle name="Total 4 2 15 3" xfId="64107"/>
    <cellStyle name="Total 4 2 15 3 2" xfId="64108"/>
    <cellStyle name="Total 4 2 15 3 3" xfId="64109"/>
    <cellStyle name="Total 4 2 15 3 4" xfId="64110"/>
    <cellStyle name="Total 4 2 15 3 5" xfId="64111"/>
    <cellStyle name="Total 4 2 15 4" xfId="64112"/>
    <cellStyle name="Total 4 2 15 5" xfId="64113"/>
    <cellStyle name="Total 4 2 15 6" xfId="64114"/>
    <cellStyle name="Total 4 2 15 7" xfId="64115"/>
    <cellStyle name="Total 4 2 16" xfId="64116"/>
    <cellStyle name="Total 4 2 16 2" xfId="64117"/>
    <cellStyle name="Total 4 2 16 3" xfId="64118"/>
    <cellStyle name="Total 4 2 16 4" xfId="64119"/>
    <cellStyle name="Total 4 2 16 5" xfId="64120"/>
    <cellStyle name="Total 4 2 17" xfId="64121"/>
    <cellStyle name="Total 4 2 17 2" xfId="64122"/>
    <cellStyle name="Total 4 2 17 3" xfId="64123"/>
    <cellStyle name="Total 4 2 17 4" xfId="64124"/>
    <cellStyle name="Total 4 2 17 5" xfId="64125"/>
    <cellStyle name="Total 4 2 18" xfId="64126"/>
    <cellStyle name="Total 4 2 18 2" xfId="64127"/>
    <cellStyle name="Total 4 2 19" xfId="64128"/>
    <cellStyle name="Total 4 2 2" xfId="64129"/>
    <cellStyle name="Total 4 2 2 2" xfId="64130"/>
    <cellStyle name="Total 4 2 2 2 2" xfId="64131"/>
    <cellStyle name="Total 4 2 2 2 2 2" xfId="64132"/>
    <cellStyle name="Total 4 2 2 2 2 3" xfId="64133"/>
    <cellStyle name="Total 4 2 2 2 2 4" xfId="64134"/>
    <cellStyle name="Total 4 2 2 2 2 5" xfId="64135"/>
    <cellStyle name="Total 4 2 2 2 3" xfId="64136"/>
    <cellStyle name="Total 4 2 2 2 3 2" xfId="64137"/>
    <cellStyle name="Total 4 2 2 2 3 3" xfId="64138"/>
    <cellStyle name="Total 4 2 2 2 3 4" xfId="64139"/>
    <cellStyle name="Total 4 2 2 2 3 5" xfId="64140"/>
    <cellStyle name="Total 4 2 2 2 4" xfId="64141"/>
    <cellStyle name="Total 4 2 2 2 5" xfId="64142"/>
    <cellStyle name="Total 4 2 2 2 6" xfId="64143"/>
    <cellStyle name="Total 4 2 2 2 7" xfId="64144"/>
    <cellStyle name="Total 4 2 2 3" xfId="64145"/>
    <cellStyle name="Total 4 2 2 3 2" xfId="64146"/>
    <cellStyle name="Total 4 2 2 3 3" xfId="64147"/>
    <cellStyle name="Total 4 2 2 3 4" xfId="64148"/>
    <cellStyle name="Total 4 2 2 3 5" xfId="64149"/>
    <cellStyle name="Total 4 2 2 4" xfId="64150"/>
    <cellStyle name="Total 4 2 2 4 2" xfId="64151"/>
    <cellStyle name="Total 4 2 2 4 3" xfId="64152"/>
    <cellStyle name="Total 4 2 2 4 4" xfId="64153"/>
    <cellStyle name="Total 4 2 2 4 5" xfId="64154"/>
    <cellStyle name="Total 4 2 2 5" xfId="64155"/>
    <cellStyle name="Total 4 2 2 5 2" xfId="64156"/>
    <cellStyle name="Total 4 2 2 6" xfId="64157"/>
    <cellStyle name="Total 4 2 2 7" xfId="64158"/>
    <cellStyle name="Total 4 2 2 8" xfId="64159"/>
    <cellStyle name="Total 4 2 20" xfId="64160"/>
    <cellStyle name="Total 4 2 21" xfId="64161"/>
    <cellStyle name="Total 4 2 3" xfId="64162"/>
    <cellStyle name="Total 4 2 3 2" xfId="64163"/>
    <cellStyle name="Total 4 2 3 2 2" xfId="64164"/>
    <cellStyle name="Total 4 2 3 2 2 2" xfId="64165"/>
    <cellStyle name="Total 4 2 3 2 2 3" xfId="64166"/>
    <cellStyle name="Total 4 2 3 2 2 4" xfId="64167"/>
    <cellStyle name="Total 4 2 3 2 2 5" xfId="64168"/>
    <cellStyle name="Total 4 2 3 2 3" xfId="64169"/>
    <cellStyle name="Total 4 2 3 2 3 2" xfId="64170"/>
    <cellStyle name="Total 4 2 3 2 3 3" xfId="64171"/>
    <cellStyle name="Total 4 2 3 2 3 4" xfId="64172"/>
    <cellStyle name="Total 4 2 3 2 3 5" xfId="64173"/>
    <cellStyle name="Total 4 2 3 2 4" xfId="64174"/>
    <cellStyle name="Total 4 2 3 2 5" xfId="64175"/>
    <cellStyle name="Total 4 2 3 2 6" xfId="64176"/>
    <cellStyle name="Total 4 2 3 2 7" xfId="64177"/>
    <cellStyle name="Total 4 2 3 3" xfId="64178"/>
    <cellStyle name="Total 4 2 3 3 2" xfId="64179"/>
    <cellStyle name="Total 4 2 3 3 3" xfId="64180"/>
    <cellStyle name="Total 4 2 3 3 4" xfId="64181"/>
    <cellStyle name="Total 4 2 3 3 5" xfId="64182"/>
    <cellStyle name="Total 4 2 3 4" xfId="64183"/>
    <cellStyle name="Total 4 2 3 4 2" xfId="64184"/>
    <cellStyle name="Total 4 2 3 4 3" xfId="64185"/>
    <cellStyle name="Total 4 2 3 4 4" xfId="64186"/>
    <cellStyle name="Total 4 2 3 4 5" xfId="64187"/>
    <cellStyle name="Total 4 2 3 5" xfId="64188"/>
    <cellStyle name="Total 4 2 3 6" xfId="64189"/>
    <cellStyle name="Total 4 2 3 7" xfId="64190"/>
    <cellStyle name="Total 4 2 3 8" xfId="64191"/>
    <cellStyle name="Total 4 2 4" xfId="64192"/>
    <cellStyle name="Total 4 2 4 2" xfId="64193"/>
    <cellStyle name="Total 4 2 4 2 2" xfId="64194"/>
    <cellStyle name="Total 4 2 4 2 2 2" xfId="64195"/>
    <cellStyle name="Total 4 2 4 2 2 3" xfId="64196"/>
    <cellStyle name="Total 4 2 4 2 2 4" xfId="64197"/>
    <cellStyle name="Total 4 2 4 2 2 5" xfId="64198"/>
    <cellStyle name="Total 4 2 4 2 3" xfId="64199"/>
    <cellStyle name="Total 4 2 4 2 3 2" xfId="64200"/>
    <cellStyle name="Total 4 2 4 2 3 3" xfId="64201"/>
    <cellStyle name="Total 4 2 4 2 3 4" xfId="64202"/>
    <cellStyle name="Total 4 2 4 2 3 5" xfId="64203"/>
    <cellStyle name="Total 4 2 4 2 4" xfId="64204"/>
    <cellStyle name="Total 4 2 4 2 5" xfId="64205"/>
    <cellStyle name="Total 4 2 4 2 6" xfId="64206"/>
    <cellStyle name="Total 4 2 4 2 7" xfId="64207"/>
    <cellStyle name="Total 4 2 4 3" xfId="64208"/>
    <cellStyle name="Total 4 2 4 3 2" xfId="64209"/>
    <cellStyle name="Total 4 2 4 3 3" xfId="64210"/>
    <cellStyle name="Total 4 2 4 3 4" xfId="64211"/>
    <cellStyle name="Total 4 2 4 3 5" xfId="64212"/>
    <cellStyle name="Total 4 2 4 4" xfId="64213"/>
    <cellStyle name="Total 4 2 4 4 2" xfId="64214"/>
    <cellStyle name="Total 4 2 4 4 3" xfId="64215"/>
    <cellStyle name="Total 4 2 4 4 4" xfId="64216"/>
    <cellStyle name="Total 4 2 4 4 5" xfId="64217"/>
    <cellStyle name="Total 4 2 4 5" xfId="64218"/>
    <cellStyle name="Total 4 2 4 6" xfId="64219"/>
    <cellStyle name="Total 4 2 4 7" xfId="64220"/>
    <cellStyle name="Total 4 2 4 8" xfId="64221"/>
    <cellStyle name="Total 4 2 5" xfId="64222"/>
    <cellStyle name="Total 4 2 5 2" xfId="64223"/>
    <cellStyle name="Total 4 2 5 2 2" xfId="64224"/>
    <cellStyle name="Total 4 2 5 2 2 2" xfId="64225"/>
    <cellStyle name="Total 4 2 5 2 2 3" xfId="64226"/>
    <cellStyle name="Total 4 2 5 2 2 4" xfId="64227"/>
    <cellStyle name="Total 4 2 5 2 2 5" xfId="64228"/>
    <cellStyle name="Total 4 2 5 2 3" xfId="64229"/>
    <cellStyle name="Total 4 2 5 2 3 2" xfId="64230"/>
    <cellStyle name="Total 4 2 5 2 3 3" xfId="64231"/>
    <cellStyle name="Total 4 2 5 2 3 4" xfId="64232"/>
    <cellStyle name="Total 4 2 5 2 3 5" xfId="64233"/>
    <cellStyle name="Total 4 2 5 2 4" xfId="64234"/>
    <cellStyle name="Total 4 2 5 2 5" xfId="64235"/>
    <cellStyle name="Total 4 2 5 2 6" xfId="64236"/>
    <cellStyle name="Total 4 2 5 2 7" xfId="64237"/>
    <cellStyle name="Total 4 2 5 3" xfId="64238"/>
    <cellStyle name="Total 4 2 5 3 2" xfId="64239"/>
    <cellStyle name="Total 4 2 5 3 3" xfId="64240"/>
    <cellStyle name="Total 4 2 5 3 4" xfId="64241"/>
    <cellStyle name="Total 4 2 5 3 5" xfId="64242"/>
    <cellStyle name="Total 4 2 5 4" xfId="64243"/>
    <cellStyle name="Total 4 2 5 4 2" xfId="64244"/>
    <cellStyle name="Total 4 2 5 4 3" xfId="64245"/>
    <cellStyle name="Total 4 2 5 4 4" xfId="64246"/>
    <cellStyle name="Total 4 2 5 4 5" xfId="64247"/>
    <cellStyle name="Total 4 2 5 5" xfId="64248"/>
    <cellStyle name="Total 4 2 5 6" xfId="64249"/>
    <cellStyle name="Total 4 2 5 7" xfId="64250"/>
    <cellStyle name="Total 4 2 5 8" xfId="64251"/>
    <cellStyle name="Total 4 2 6" xfId="64252"/>
    <cellStyle name="Total 4 2 6 2" xfId="64253"/>
    <cellStyle name="Total 4 2 6 2 2" xfId="64254"/>
    <cellStyle name="Total 4 2 6 2 2 2" xfId="64255"/>
    <cellStyle name="Total 4 2 6 2 2 3" xfId="64256"/>
    <cellStyle name="Total 4 2 6 2 2 4" xfId="64257"/>
    <cellStyle name="Total 4 2 6 2 2 5" xfId="64258"/>
    <cellStyle name="Total 4 2 6 2 3" xfId="64259"/>
    <cellStyle name="Total 4 2 6 2 3 2" xfId="64260"/>
    <cellStyle name="Total 4 2 6 2 3 3" xfId="64261"/>
    <cellStyle name="Total 4 2 6 2 3 4" xfId="64262"/>
    <cellStyle name="Total 4 2 6 2 3 5" xfId="64263"/>
    <cellStyle name="Total 4 2 6 2 4" xfId="64264"/>
    <cellStyle name="Total 4 2 6 2 5" xfId="64265"/>
    <cellStyle name="Total 4 2 6 2 6" xfId="64266"/>
    <cellStyle name="Total 4 2 6 2 7" xfId="64267"/>
    <cellStyle name="Total 4 2 6 3" xfId="64268"/>
    <cellStyle name="Total 4 2 6 3 2" xfId="64269"/>
    <cellStyle name="Total 4 2 6 3 3" xfId="64270"/>
    <cellStyle name="Total 4 2 6 3 4" xfId="64271"/>
    <cellStyle name="Total 4 2 6 3 5" xfId="64272"/>
    <cellStyle name="Total 4 2 6 4" xfId="64273"/>
    <cellStyle name="Total 4 2 6 4 2" xfId="64274"/>
    <cellStyle name="Total 4 2 6 4 3" xfId="64275"/>
    <cellStyle name="Total 4 2 6 4 4" xfId="64276"/>
    <cellStyle name="Total 4 2 6 4 5" xfId="64277"/>
    <cellStyle name="Total 4 2 6 5" xfId="64278"/>
    <cellStyle name="Total 4 2 6 6" xfId="64279"/>
    <cellStyle name="Total 4 2 6 7" xfId="64280"/>
    <cellStyle name="Total 4 2 6 8" xfId="64281"/>
    <cellStyle name="Total 4 2 7" xfId="64282"/>
    <cellStyle name="Total 4 2 7 2" xfId="64283"/>
    <cellStyle name="Total 4 2 7 2 2" xfId="64284"/>
    <cellStyle name="Total 4 2 7 2 2 2" xfId="64285"/>
    <cellStyle name="Total 4 2 7 2 2 3" xfId="64286"/>
    <cellStyle name="Total 4 2 7 2 2 4" xfId="64287"/>
    <cellStyle name="Total 4 2 7 2 2 5" xfId="64288"/>
    <cellStyle name="Total 4 2 7 2 3" xfId="64289"/>
    <cellStyle name="Total 4 2 7 2 3 2" xfId="64290"/>
    <cellStyle name="Total 4 2 7 2 3 3" xfId="64291"/>
    <cellStyle name="Total 4 2 7 2 3 4" xfId="64292"/>
    <cellStyle name="Total 4 2 7 2 3 5" xfId="64293"/>
    <cellStyle name="Total 4 2 7 2 4" xfId="64294"/>
    <cellStyle name="Total 4 2 7 2 5" xfId="64295"/>
    <cellStyle name="Total 4 2 7 2 6" xfId="64296"/>
    <cellStyle name="Total 4 2 7 2 7" xfId="64297"/>
    <cellStyle name="Total 4 2 7 3" xfId="64298"/>
    <cellStyle name="Total 4 2 7 3 2" xfId="64299"/>
    <cellStyle name="Total 4 2 7 3 3" xfId="64300"/>
    <cellStyle name="Total 4 2 7 3 4" xfId="64301"/>
    <cellStyle name="Total 4 2 7 3 5" xfId="64302"/>
    <cellStyle name="Total 4 2 7 4" xfId="64303"/>
    <cellStyle name="Total 4 2 7 4 2" xfId="64304"/>
    <cellStyle name="Total 4 2 7 4 3" xfId="64305"/>
    <cellStyle name="Total 4 2 7 4 4" xfId="64306"/>
    <cellStyle name="Total 4 2 7 4 5" xfId="64307"/>
    <cellStyle name="Total 4 2 7 5" xfId="64308"/>
    <cellStyle name="Total 4 2 7 6" xfId="64309"/>
    <cellStyle name="Total 4 2 7 7" xfId="64310"/>
    <cellStyle name="Total 4 2 7 8" xfId="64311"/>
    <cellStyle name="Total 4 2 8" xfId="64312"/>
    <cellStyle name="Total 4 2 8 2" xfId="64313"/>
    <cellStyle name="Total 4 2 8 2 2" xfId="64314"/>
    <cellStyle name="Total 4 2 8 2 2 2" xfId="64315"/>
    <cellStyle name="Total 4 2 8 2 2 3" xfId="64316"/>
    <cellStyle name="Total 4 2 8 2 2 4" xfId="64317"/>
    <cellStyle name="Total 4 2 8 2 2 5" xfId="64318"/>
    <cellStyle name="Total 4 2 8 2 3" xfId="64319"/>
    <cellStyle name="Total 4 2 8 2 3 2" xfId="64320"/>
    <cellStyle name="Total 4 2 8 2 3 3" xfId="64321"/>
    <cellStyle name="Total 4 2 8 2 3 4" xfId="64322"/>
    <cellStyle name="Total 4 2 8 2 3 5" xfId="64323"/>
    <cellStyle name="Total 4 2 8 2 4" xfId="64324"/>
    <cellStyle name="Total 4 2 8 2 5" xfId="64325"/>
    <cellStyle name="Total 4 2 8 2 6" xfId="64326"/>
    <cellStyle name="Total 4 2 8 2 7" xfId="64327"/>
    <cellStyle name="Total 4 2 8 3" xfId="64328"/>
    <cellStyle name="Total 4 2 8 3 2" xfId="64329"/>
    <cellStyle name="Total 4 2 8 3 3" xfId="64330"/>
    <cellStyle name="Total 4 2 8 3 4" xfId="64331"/>
    <cellStyle name="Total 4 2 8 3 5" xfId="64332"/>
    <cellStyle name="Total 4 2 8 4" xfId="64333"/>
    <cellStyle name="Total 4 2 8 4 2" xfId="64334"/>
    <cellStyle name="Total 4 2 8 4 3" xfId="64335"/>
    <cellStyle name="Total 4 2 8 4 4" xfId="64336"/>
    <cellStyle name="Total 4 2 8 4 5" xfId="64337"/>
    <cellStyle name="Total 4 2 8 5" xfId="64338"/>
    <cellStyle name="Total 4 2 8 6" xfId="64339"/>
    <cellStyle name="Total 4 2 8 7" xfId="64340"/>
    <cellStyle name="Total 4 2 8 8" xfId="64341"/>
    <cellStyle name="Total 4 2 9" xfId="64342"/>
    <cellStyle name="Total 4 2 9 2" xfId="64343"/>
    <cellStyle name="Total 4 2 9 2 2" xfId="64344"/>
    <cellStyle name="Total 4 2 9 2 2 2" xfId="64345"/>
    <cellStyle name="Total 4 2 9 2 2 3" xfId="64346"/>
    <cellStyle name="Total 4 2 9 2 2 4" xfId="64347"/>
    <cellStyle name="Total 4 2 9 2 2 5" xfId="64348"/>
    <cellStyle name="Total 4 2 9 2 3" xfId="64349"/>
    <cellStyle name="Total 4 2 9 2 3 2" xfId="64350"/>
    <cellStyle name="Total 4 2 9 2 3 3" xfId="64351"/>
    <cellStyle name="Total 4 2 9 2 3 4" xfId="64352"/>
    <cellStyle name="Total 4 2 9 2 3 5" xfId="64353"/>
    <cellStyle name="Total 4 2 9 2 4" xfId="64354"/>
    <cellStyle name="Total 4 2 9 2 5" xfId="64355"/>
    <cellStyle name="Total 4 2 9 2 6" xfId="64356"/>
    <cellStyle name="Total 4 2 9 2 7" xfId="64357"/>
    <cellStyle name="Total 4 2 9 3" xfId="64358"/>
    <cellStyle name="Total 4 2 9 3 2" xfId="64359"/>
    <cellStyle name="Total 4 2 9 3 3" xfId="64360"/>
    <cellStyle name="Total 4 2 9 3 4" xfId="64361"/>
    <cellStyle name="Total 4 2 9 3 5" xfId="64362"/>
    <cellStyle name="Total 4 2 9 4" xfId="64363"/>
    <cellStyle name="Total 4 2 9 4 2" xfId="64364"/>
    <cellStyle name="Total 4 2 9 4 3" xfId="64365"/>
    <cellStyle name="Total 4 2 9 4 4" xfId="64366"/>
    <cellStyle name="Total 4 2 9 4 5" xfId="64367"/>
    <cellStyle name="Total 4 2 9 5" xfId="64368"/>
    <cellStyle name="Total 4 2 9 6" xfId="64369"/>
    <cellStyle name="Total 4 2 9 7" xfId="64370"/>
    <cellStyle name="Total 4 2 9 8" xfId="64371"/>
    <cellStyle name="Total 4 3" xfId="64372"/>
    <cellStyle name="Total 4 3 2" xfId="64373"/>
    <cellStyle name="Total 4 3 2 2" xfId="64374"/>
    <cellStyle name="Total 4 3 3" xfId="64375"/>
    <cellStyle name="Total 4 3 4" xfId="64376"/>
    <cellStyle name="Total 4 4" xfId="64377"/>
    <cellStyle name="Total 4 4 2" xfId="64378"/>
    <cellStyle name="Total 4 4 2 2" xfId="64379"/>
    <cellStyle name="Total 4 4 3" xfId="64380"/>
    <cellStyle name="Total 4 4 4" xfId="64381"/>
    <cellStyle name="Total 4 4 5" xfId="64382"/>
    <cellStyle name="Total 4 5" xfId="64383"/>
    <cellStyle name="Total 4 5 2" xfId="64384"/>
    <cellStyle name="Total 4 6" xfId="64385"/>
    <cellStyle name="Total 4 7" xfId="64386"/>
    <cellStyle name="Total 4_T-straight with PEDs adjustor" xfId="64387"/>
    <cellStyle name="Total 5" xfId="64388"/>
    <cellStyle name="Total 5 2" xfId="64389"/>
    <cellStyle name="Total 5 2 2" xfId="64390"/>
    <cellStyle name="Total 5 3" xfId="64391"/>
    <cellStyle name="Total 5 3 2" xfId="64392"/>
    <cellStyle name="Total 5 4" xfId="64393"/>
    <cellStyle name="Total 6" xfId="64394"/>
    <cellStyle name="Total 6 2" xfId="64395"/>
    <cellStyle name="Total 6 2 2" xfId="64396"/>
    <cellStyle name="Total 6 3" xfId="64397"/>
    <cellStyle name="Total 6 3 2" xfId="64398"/>
    <cellStyle name="Total 6 4" xfId="64399"/>
    <cellStyle name="Total 7" xfId="64400"/>
    <cellStyle name="Total 7 2" xfId="64401"/>
    <cellStyle name="Total 7 2 2" xfId="64402"/>
    <cellStyle name="Total 7 3" xfId="64403"/>
    <cellStyle name="Total 7 3 2" xfId="64404"/>
    <cellStyle name="Total 7 4" xfId="64405"/>
    <cellStyle name="Total 8" xfId="64406"/>
    <cellStyle name="Total 8 2" xfId="64407"/>
    <cellStyle name="Total 8 2 2" xfId="64408"/>
    <cellStyle name="Total 8 3" xfId="64409"/>
    <cellStyle name="Total 8 3 2" xfId="64410"/>
    <cellStyle name="Total 8 4" xfId="64411"/>
    <cellStyle name="Total 9" xfId="64412"/>
    <cellStyle name="Total 9 2" xfId="64413"/>
    <cellStyle name="Total 9 2 2" xfId="64414"/>
    <cellStyle name="Total 9 3" xfId="64415"/>
    <cellStyle name="Total 9 3 2" xfId="64416"/>
    <cellStyle name="Total 9 4" xfId="64417"/>
    <cellStyle name="Warning Text 10" xfId="64418"/>
    <cellStyle name="Warning Text 10 2" xfId="64419"/>
    <cellStyle name="Warning Text 10 2 2" xfId="64420"/>
    <cellStyle name="Warning Text 10 3" xfId="64421"/>
    <cellStyle name="Warning Text 11" xfId="64422"/>
    <cellStyle name="Warning Text 11 2" xfId="64423"/>
    <cellStyle name="Warning Text 12" xfId="64424"/>
    <cellStyle name="Warning Text 2" xfId="64425"/>
    <cellStyle name="Warning Text 2 2" xfId="64426"/>
    <cellStyle name="Warning Text 2 2 2" xfId="64427"/>
    <cellStyle name="Warning Text 2 2 3" xfId="64428"/>
    <cellStyle name="Warning Text 2 2_T-straight with PEDs adjustor" xfId="64429"/>
    <cellStyle name="Warning Text 2 3" xfId="64430"/>
    <cellStyle name="Warning Text 3" xfId="64431"/>
    <cellStyle name="Warning Text 3 2" xfId="64432"/>
    <cellStyle name="Warning Text 3 2 2" xfId="64433"/>
    <cellStyle name="Warning Text 3 3" xfId="64434"/>
    <cellStyle name="Warning Text 4" xfId="64435"/>
    <cellStyle name="Warning Text 4 2" xfId="64436"/>
    <cellStyle name="Warning Text 4 2 2" xfId="64437"/>
    <cellStyle name="Warning Text 4 3" xfId="64438"/>
    <cellStyle name="Warning Text 5" xfId="64439"/>
    <cellStyle name="Warning Text 5 2" xfId="64440"/>
    <cellStyle name="Warning Text 5 2 2" xfId="64441"/>
    <cellStyle name="Warning Text 5 3" xfId="64442"/>
    <cellStyle name="Warning Text 6" xfId="64443"/>
    <cellStyle name="Warning Text 6 2" xfId="64444"/>
    <cellStyle name="Warning Text 6 2 2" xfId="64445"/>
    <cellStyle name="Warning Text 6 3" xfId="64446"/>
    <cellStyle name="Warning Text 7" xfId="64447"/>
    <cellStyle name="Warning Text 7 2" xfId="64448"/>
    <cellStyle name="Warning Text 7 2 2" xfId="64449"/>
    <cellStyle name="Warning Text 7 3" xfId="64450"/>
    <cellStyle name="Warning Text 8" xfId="64451"/>
    <cellStyle name="Warning Text 8 2" xfId="64452"/>
    <cellStyle name="Warning Text 8 2 2" xfId="64453"/>
    <cellStyle name="Warning Text 8 3" xfId="64454"/>
    <cellStyle name="Warning Text 9" xfId="64455"/>
    <cellStyle name="Warning Text 9 2" xfId="64456"/>
    <cellStyle name="Warning Text 9 2 2" xfId="64457"/>
    <cellStyle name="Warning Text 9 3" xfId="64458"/>
  </cellStyles>
  <dxfs count="0"/>
  <tableStyles count="0" defaultTableStyle="TableStyleMedium2" defaultPivotStyle="PivotStyleLight16"/>
  <colors>
    <mruColors>
      <color rgb="FF2895D5"/>
      <color rgb="FFE9F4FB"/>
      <color rgb="FF7EBFE6"/>
      <color rgb="FFBEDFF2"/>
      <color rgb="FFE4DFEC"/>
      <color rgb="FFD4CBE5"/>
      <color rgb="FF7053AA"/>
      <color rgb="FFF8F8F8"/>
      <color rgb="FFA99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2752725</xdr:colOff>
      <xdr:row>1</xdr:row>
      <xdr:rowOff>66675</xdr:rowOff>
    </xdr:from>
    <xdr:to>
      <xdr:col>4</xdr:col>
      <xdr:colOff>4188883</xdr:colOff>
      <xdr:row>4</xdr:row>
      <xdr:rowOff>41275</xdr:rowOff>
    </xdr:to>
    <xdr:pic>
      <xdr:nvPicPr>
        <xdr:cNvPr id="2" name="Picture 26" descr="xer_3ln_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75" t="20158" r="4688" b="19127"/>
        <a:stretch>
          <a:fillRect/>
        </a:stretch>
      </xdr:blipFill>
      <xdr:spPr bwMode="auto">
        <a:xfrm>
          <a:off x="8667750" y="228600"/>
          <a:ext cx="1436158"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28577</xdr:rowOff>
    </xdr:from>
    <xdr:to>
      <xdr:col>1</xdr:col>
      <xdr:colOff>603250</xdr:colOff>
      <xdr:row>4</xdr:row>
      <xdr:rowOff>92741</xdr:rowOff>
    </xdr:to>
    <xdr:pic>
      <xdr:nvPicPr>
        <xdr:cNvPr id="3" name="Picture 2" descr="HyperLi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7"/>
          <a:ext cx="2174875" cy="71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45</xdr:row>
      <xdr:rowOff>9525</xdr:rowOff>
    </xdr:from>
    <xdr:to>
      <xdr:col>3</xdr:col>
      <xdr:colOff>1133475</xdr:colOff>
      <xdr:row>46</xdr:row>
      <xdr:rowOff>46264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5602061" y="813298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47</xdr:row>
      <xdr:rowOff>104775</xdr:rowOff>
    </xdr:from>
    <xdr:to>
      <xdr:col>3</xdr:col>
      <xdr:colOff>1038225</xdr:colOff>
      <xdr:row>48</xdr:row>
      <xdr:rowOff>142876</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47</xdr:row>
      <xdr:rowOff>104775</xdr:rowOff>
    </xdr:from>
    <xdr:to>
      <xdr:col>3</xdr:col>
      <xdr:colOff>1038225</xdr:colOff>
      <xdr:row>48</xdr:row>
      <xdr:rowOff>142876</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49</xdr:row>
      <xdr:rowOff>0</xdr:rowOff>
    </xdr:from>
    <xdr:to>
      <xdr:col>3</xdr:col>
      <xdr:colOff>1038225</xdr:colOff>
      <xdr:row>50</xdr:row>
      <xdr:rowOff>38100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438900" y="470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1038225</xdr:colOff>
      <xdr:row>90</xdr:row>
      <xdr:rowOff>43048</xdr:rowOff>
    </xdr:to>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xdr:row>
      <xdr:rowOff>1</xdr:rowOff>
    </xdr:from>
    <xdr:to>
      <xdr:col>2</xdr:col>
      <xdr:colOff>2033587</xdr:colOff>
      <xdr:row>5</xdr:row>
      <xdr:rowOff>132357</xdr:rowOff>
    </xdr:to>
    <xdr:pic>
      <xdr:nvPicPr>
        <xdr:cNvPr id="18" name="Picture 17" descr="HyperLink">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
          <a:ext cx="2397125" cy="767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512409\AppData\Local\Microsoft\Windows\Temporary%20Internet%20Files\Content.IE5\TVNS6S9H\MsIpRs%20Simulation%20Calculator%202019_sim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cryption%20Folder\1%20PMD%20General%20V1\MASTER%20FILES%20BY%20STATE\SC\Calculator\SC%20DRG%20calculator%202011-04-01%20Excel%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0512409\AppData\Local\Microsoft\Windows\Temporary%20Internet%20Files\Content.Outlook\J2S3PVA4\W348%20Simulation%207%20-%20Provider%20Summary%20Yr1%20Q1%20and%20Yr2%20Sim%202014-04-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512409\AppData\Local\Microsoft\Windows\Temporary%20Internet%20Files\Content.Outlook\J2S3PVA4\W317%20FY%202013-14%20DRG%20spending%20analysis%20draft%202014-02-14%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1001561\AppData\Local\Microsoft\Windows\Temporary%20Internet%20Files\Content.Outlook\QT6BQ3J6\Ms_APR_DRG_Calcualtor_2012_07_10_Wking_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SHCPSNFF1\Groups\DRG\DRG%20-%20Main\Monitoring\FI%20DRG%20Monitoring%20Files\Analysis\Support%20Files\APR-DRG%20and%20Other%20Descript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DRG%20project%20info/APR-DRG%20implementation%20info/Annual%20Updates/07-01-18/Pricing%20Calculator/FINAL/10-01-18/CCRs%20FY-19%20DRG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DRG%20project%20info/APR-DRG%20implementation%20info/Annual%20Updates/07-01-18/Pricing%20Calculator/FINAL/10-01-18/SI08007541%20-%20Active%20MS%20and%20Out%20of%20State%20Hospital%20Provider%20Listing%20v.1.0_20140914%20eff%2010-01-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SPITAL/DRG%20project%20info/APR-DRG%20implementation%20info/Annual%20Updates/07-01-18/Federal%20Register/Final/CMS-1694-F%20Tables%208A,%208B,%208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7 IP CCRs"/>
      <sheetName val="V35"/>
      <sheetName val="FY 19 Estimated MED ED Costs"/>
      <sheetName val="4-CCR table"/>
      <sheetName val="MCC"/>
      <sheetName val="Hospital"/>
      <sheetName val="Plan"/>
      <sheetName val="Rate Cell"/>
      <sheetName val="Top Hosp"/>
      <sheetName val="DRG Count"/>
    </sheetNames>
    <sheetDataSet>
      <sheetData sheetId="0"/>
      <sheetData sheetId="1"/>
      <sheetData sheetId="2">
        <row r="11">
          <cell r="D11">
            <v>2</v>
          </cell>
        </row>
        <row r="12">
          <cell r="D12">
            <v>1.6</v>
          </cell>
        </row>
        <row r="13">
          <cell r="D13">
            <v>1.5</v>
          </cell>
        </row>
        <row r="14">
          <cell r="D14">
            <v>1.5</v>
          </cell>
        </row>
        <row r="15">
          <cell r="D15">
            <v>1.4</v>
          </cell>
        </row>
        <row r="16">
          <cell r="D16">
            <v>2</v>
          </cell>
        </row>
        <row r="17">
          <cell r="D17">
            <v>1.5</v>
          </cell>
        </row>
        <row r="19">
          <cell r="D19">
            <v>6585</v>
          </cell>
        </row>
        <row r="21">
          <cell r="D21">
            <v>5000000</v>
          </cell>
        </row>
        <row r="22">
          <cell r="D22">
            <v>0.6</v>
          </cell>
        </row>
        <row r="23">
          <cell r="D23">
            <v>0</v>
          </cell>
        </row>
        <row r="24">
          <cell r="D24">
            <v>19</v>
          </cell>
        </row>
        <row r="25">
          <cell r="D25">
            <v>450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Hospital Info"/>
      <sheetName val="Weights &amp; Thresholds"/>
    </sheetNames>
    <sheetDataSet>
      <sheetData sheetId="0" refreshError="1"/>
      <sheetData sheetId="1">
        <row r="8">
          <cell r="C8" t="str">
            <v>No</v>
          </cell>
        </row>
        <row r="10">
          <cell r="C10">
            <v>75000</v>
          </cell>
        </row>
        <row r="11">
          <cell r="C11">
            <v>40603</v>
          </cell>
        </row>
        <row r="12">
          <cell r="C12">
            <v>40643</v>
          </cell>
        </row>
        <row r="13">
          <cell r="C13">
            <v>20</v>
          </cell>
        </row>
        <row r="19">
          <cell r="C19">
            <v>40</v>
          </cell>
        </row>
        <row r="23">
          <cell r="C23">
            <v>10300.02</v>
          </cell>
        </row>
        <row r="26">
          <cell r="C26">
            <v>3.74</v>
          </cell>
        </row>
        <row r="40">
          <cell r="C40">
            <v>0.36870000000000003</v>
          </cell>
        </row>
        <row r="43">
          <cell r="C43">
            <v>34511.963469619201</v>
          </cell>
        </row>
        <row r="44">
          <cell r="C44">
            <v>0.6</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1-Yr 2 sim paid"/>
      <sheetName val="C2-MCC"/>
      <sheetName val="C3-No trans top 5"/>
      <sheetName val="C4-No trans 6-10"/>
      <sheetName val="C5-Trans down top 5"/>
      <sheetName val="C6-Trans down 6-10"/>
      <sheetName val="C7-Trans up top 5"/>
      <sheetName val="C8-Trans up 6-10"/>
      <sheetName val="T1-MCC"/>
      <sheetName val="T2-Hosp"/>
      <sheetName val="D-hosp charts"/>
      <sheetName val="T3-APRDR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
          <cell r="K25">
            <v>0.2187149207874905</v>
          </cell>
        </row>
      </sheetData>
      <sheetData sheetId="10"/>
      <sheetData sheetId="11">
        <row r="3">
          <cell r="M3" t="str">
            <v>Prior Method</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HCS Budget"/>
      <sheetName val="2-SNFD file sheet 1"/>
      <sheetName val="3-SNFD file sheet 2"/>
      <sheetName val="4-Fund change 1-31-14"/>
      <sheetName val="5-Total Payment Model 1-31-14"/>
      <sheetName val="6a-Fund change 2-14-14"/>
      <sheetName val="6-Fund change 2-14-14"/>
      <sheetName val="7-Total Payment Model 2-14-14"/>
      <sheetName val="8-Fund change 2-14-18"/>
      <sheetName val="9-Total Payment Model 2-18-14"/>
      <sheetName val="Sheet2"/>
    </sheetNames>
    <sheetDataSet>
      <sheetData sheetId="0"/>
      <sheetData sheetId="1"/>
      <sheetData sheetId="2"/>
      <sheetData sheetId="3"/>
      <sheetData sheetId="4">
        <row r="16">
          <cell r="I16">
            <v>0.28140110993753337</v>
          </cell>
        </row>
        <row r="65">
          <cell r="J65">
            <v>0.98280967932310304</v>
          </cell>
        </row>
      </sheetData>
      <sheetData sheetId="5"/>
      <sheetData sheetId="6">
        <row r="26">
          <cell r="E26">
            <v>3277429897.772037</v>
          </cell>
        </row>
      </sheetData>
      <sheetData sheetId="7">
        <row r="16">
          <cell r="I16">
            <v>0.3519561495601527</v>
          </cell>
        </row>
        <row r="65">
          <cell r="J65">
            <v>0.9809464746477774</v>
          </cell>
        </row>
      </sheetData>
      <sheetData sheetId="8"/>
      <sheetData sheetId="9">
        <row r="17">
          <cell r="J17">
            <v>0.3519561495601527</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2)"/>
      <sheetName val="V29 DRG Rel W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G table"/>
      <sheetName val="PricingInd"/>
      <sheetName val="Revenue"/>
      <sheetName val="RAD_Deny"/>
      <sheetName val="SPCPRate"/>
      <sheetName val="HospProvMasterFile"/>
      <sheetName val="ProvGroup"/>
    </sheetNames>
    <sheetDataSet>
      <sheetData sheetId="0"/>
      <sheetData sheetId="1"/>
      <sheetData sheetId="2"/>
      <sheetData sheetId="3"/>
      <sheetData sheetId="4"/>
      <sheetData sheetId="5"/>
      <sheetData sheetId="6">
        <row r="2">
          <cell r="A2">
            <v>1487897047</v>
          </cell>
          <cell r="B2" t="str">
            <v>A01</v>
          </cell>
          <cell r="C2" t="str">
            <v>ADVENTIST CLEAR LAKE</v>
          </cell>
        </row>
        <row r="3">
          <cell r="A3">
            <v>1124018031</v>
          </cell>
          <cell r="B3" t="str">
            <v>A01</v>
          </cell>
          <cell r="C3" t="str">
            <v>ADVENTIST CLEAR LAKE</v>
          </cell>
        </row>
        <row r="4">
          <cell r="A4">
            <v>1588793574</v>
          </cell>
          <cell r="B4" t="str">
            <v>A02</v>
          </cell>
          <cell r="C4" t="str">
            <v>ALHAMBRA HOSP</v>
          </cell>
        </row>
        <row r="5">
          <cell r="A5">
            <v>1770612756</v>
          </cell>
          <cell r="B5" t="str">
            <v>A02</v>
          </cell>
          <cell r="C5" t="str">
            <v>ALHAMBRA HOSP</v>
          </cell>
        </row>
        <row r="6">
          <cell r="A6">
            <v>1013906221</v>
          </cell>
          <cell r="B6" t="str">
            <v>A03</v>
          </cell>
          <cell r="C6" t="str">
            <v>ALTA BATES SUMMIT MED CTR-ALTA BATES</v>
          </cell>
        </row>
        <row r="7">
          <cell r="A7">
            <v>1316088024</v>
          </cell>
          <cell r="B7" t="str">
            <v>A03</v>
          </cell>
          <cell r="C7" t="str">
            <v>ALTA BATES SUMMIT MED CTR-ALTA BATES</v>
          </cell>
        </row>
        <row r="8">
          <cell r="A8">
            <v>1639219462</v>
          </cell>
          <cell r="B8" t="str">
            <v>A04</v>
          </cell>
          <cell r="C8" t="str">
            <v>ALTA BATES SUMMIT MED CTR-HAWTHORNE</v>
          </cell>
        </row>
        <row r="9">
          <cell r="A9">
            <v>1740279959</v>
          </cell>
          <cell r="B9" t="str">
            <v>A04</v>
          </cell>
          <cell r="C9" t="str">
            <v>ALTA BATES SUMMIT MED CTR-HAWTHORNE</v>
          </cell>
        </row>
        <row r="10">
          <cell r="A10">
            <v>1265468946</v>
          </cell>
          <cell r="B10" t="str">
            <v>A05</v>
          </cell>
          <cell r="C10" t="str">
            <v>ALVARADO HOSP MED CTR</v>
          </cell>
        </row>
        <row r="11">
          <cell r="A11">
            <v>1205816931</v>
          </cell>
          <cell r="B11" t="str">
            <v>A06</v>
          </cell>
          <cell r="C11" t="str">
            <v>ALVARADO PARKWAY INSTITUTE BHS</v>
          </cell>
        </row>
        <row r="12">
          <cell r="A12">
            <v>1881786366</v>
          </cell>
          <cell r="B12" t="str">
            <v>A07</v>
          </cell>
          <cell r="C12" t="str">
            <v>ANAHEIM GEN HOSP</v>
          </cell>
        </row>
        <row r="13">
          <cell r="A13">
            <v>1295782381</v>
          </cell>
          <cell r="B13" t="str">
            <v>A08</v>
          </cell>
          <cell r="C13" t="str">
            <v>ANAHEIM MEM MED CTR</v>
          </cell>
        </row>
        <row r="14">
          <cell r="A14">
            <v>1891938122</v>
          </cell>
          <cell r="B14" t="str">
            <v>A08</v>
          </cell>
          <cell r="C14" t="str">
            <v>ANAHEIM MEM MED CTR</v>
          </cell>
        </row>
        <row r="15">
          <cell r="A15">
            <v>1770659336</v>
          </cell>
          <cell r="B15" t="str">
            <v>A09</v>
          </cell>
          <cell r="C15" t="str">
            <v>ARROYO GRANDE COMM HOSP</v>
          </cell>
        </row>
        <row r="16">
          <cell r="A16">
            <v>1619934114</v>
          </cell>
          <cell r="B16" t="str">
            <v>A10</v>
          </cell>
          <cell r="C16" t="str">
            <v>AURORA CHARTER OAK</v>
          </cell>
        </row>
        <row r="17">
          <cell r="A17">
            <v>1700843216</v>
          </cell>
          <cell r="B17" t="str">
            <v>A11</v>
          </cell>
          <cell r="C17" t="str">
            <v>AURORA LAS ENCINAS HOSP</v>
          </cell>
        </row>
        <row r="18">
          <cell r="A18">
            <v>1598722027</v>
          </cell>
          <cell r="B18" t="str">
            <v>A12</v>
          </cell>
          <cell r="C18" t="str">
            <v>AURORA SAN DIEGO</v>
          </cell>
        </row>
        <row r="19">
          <cell r="A19">
            <v>1902863418</v>
          </cell>
          <cell r="B19" t="str">
            <v>A13</v>
          </cell>
          <cell r="C19" t="str">
            <v>AURORA VISTA DEL MAR HOSP</v>
          </cell>
        </row>
        <row r="20">
          <cell r="A20">
            <v>1609856947</v>
          </cell>
          <cell r="B20" t="str">
            <v>B01</v>
          </cell>
          <cell r="C20" t="str">
            <v>BAKERSFIELD HEART HOSP</v>
          </cell>
        </row>
        <row r="21">
          <cell r="A21">
            <v>1467538520</v>
          </cell>
          <cell r="B21" t="str">
            <v>B02</v>
          </cell>
          <cell r="C21" t="str">
            <v>BAKERSFIELD MEM HOSP-34TH ST</v>
          </cell>
        </row>
        <row r="22">
          <cell r="A22">
            <v>1538197231</v>
          </cell>
          <cell r="B22" t="str">
            <v>B03</v>
          </cell>
          <cell r="C22" t="str">
            <v>BANNER LASSEN MED CTR</v>
          </cell>
        </row>
        <row r="23">
          <cell r="A23">
            <v>1851368369</v>
          </cell>
          <cell r="B23" t="str">
            <v>B04</v>
          </cell>
          <cell r="C23" t="str">
            <v>BARLOW RESP HOSP</v>
          </cell>
        </row>
        <row r="24">
          <cell r="A24">
            <v>1780655670</v>
          </cell>
          <cell r="B24" t="str">
            <v>B05</v>
          </cell>
          <cell r="C24" t="str">
            <v>BARSTOW COMM HOSP</v>
          </cell>
        </row>
        <row r="25">
          <cell r="A25">
            <v>1003867565</v>
          </cell>
          <cell r="B25" t="str">
            <v>B06</v>
          </cell>
          <cell r="C25" t="str">
            <v>BARTON MEM HOSP</v>
          </cell>
        </row>
        <row r="26">
          <cell r="A26">
            <v>1114021250</v>
          </cell>
          <cell r="B26" t="str">
            <v>B07</v>
          </cell>
          <cell r="C26" t="str">
            <v>BELLFLOWER MED CTR</v>
          </cell>
        </row>
        <row r="27">
          <cell r="A27">
            <v>1184628919</v>
          </cell>
          <cell r="B27" t="str">
            <v>B08</v>
          </cell>
          <cell r="C27" t="str">
            <v>BEVERLY HOSP</v>
          </cell>
        </row>
        <row r="28">
          <cell r="A28">
            <v>1477522019</v>
          </cell>
          <cell r="B28" t="str">
            <v>B09</v>
          </cell>
          <cell r="C28" t="str">
            <v>BIGGS GRIDLEY MEM HOSP</v>
          </cell>
        </row>
        <row r="29">
          <cell r="A29">
            <v>1205925054</v>
          </cell>
          <cell r="B29" t="str">
            <v>B10</v>
          </cell>
          <cell r="C29" t="str">
            <v>BROTMAN MED CTR</v>
          </cell>
        </row>
        <row r="30">
          <cell r="A30">
            <v>1689732885</v>
          </cell>
          <cell r="B30" t="str">
            <v>C01</v>
          </cell>
          <cell r="C30" t="str">
            <v>CA PACIFIC MED CTR</v>
          </cell>
        </row>
        <row r="31">
          <cell r="A31">
            <v>1902964109</v>
          </cell>
          <cell r="B31" t="str">
            <v>C01</v>
          </cell>
          <cell r="C31" t="str">
            <v>CA PACIFIC MED CTR</v>
          </cell>
        </row>
        <row r="32">
          <cell r="A32">
            <v>1265590442</v>
          </cell>
          <cell r="B32" t="str">
            <v>C02</v>
          </cell>
          <cell r="C32" t="str">
            <v>CA PACIFIC MED CTR-DAVIES CAMPUS</v>
          </cell>
        </row>
        <row r="33">
          <cell r="A33">
            <v>1811055098</v>
          </cell>
          <cell r="B33" t="str">
            <v>C02</v>
          </cell>
          <cell r="C33" t="str">
            <v>CA PACIFIC MED CTR-DAVIES CAMPUS</v>
          </cell>
        </row>
        <row r="34">
          <cell r="A34">
            <v>1114081056</v>
          </cell>
          <cell r="B34" t="str">
            <v>C03</v>
          </cell>
          <cell r="C34" t="str">
            <v>CALIFORNIA HOSP MED CTR-LA</v>
          </cell>
        </row>
        <row r="35">
          <cell r="A35">
            <v>1902825128</v>
          </cell>
          <cell r="B35" t="str">
            <v>C04</v>
          </cell>
          <cell r="C35" t="str">
            <v>CANYON RIDGE HOSP - ACUTE PSYCH</v>
          </cell>
        </row>
        <row r="36">
          <cell r="A36">
            <v>1821075870</v>
          </cell>
          <cell r="B36" t="str">
            <v>C05</v>
          </cell>
          <cell r="C36" t="str">
            <v>CASA COLINA HOSP FOR REHAB MED</v>
          </cell>
        </row>
        <row r="37">
          <cell r="A37">
            <v>1346250347</v>
          </cell>
          <cell r="B37" t="str">
            <v>C06</v>
          </cell>
          <cell r="C37" t="str">
            <v>CATALINA ISLAND MED CTR</v>
          </cell>
        </row>
        <row r="38">
          <cell r="A38">
            <v>1639172372</v>
          </cell>
          <cell r="B38" t="str">
            <v>C07</v>
          </cell>
          <cell r="C38" t="str">
            <v>CEDARS-SINAI MED CTR</v>
          </cell>
        </row>
        <row r="39">
          <cell r="A39">
            <v>1336328244</v>
          </cell>
          <cell r="B39" t="str">
            <v>C08</v>
          </cell>
          <cell r="C39" t="str">
            <v>CENTINELA FREEMAN REG MED CTR-CENTINEL</v>
          </cell>
        </row>
        <row r="40">
          <cell r="A40">
            <v>1619936440</v>
          </cell>
          <cell r="B40" t="str">
            <v>C08</v>
          </cell>
          <cell r="C40" t="str">
            <v>CENTINELA FREEMAN REG MED CTR-CENTINEL</v>
          </cell>
        </row>
        <row r="41">
          <cell r="A41">
            <v>1942269725</v>
          </cell>
          <cell r="B41" t="str">
            <v>C09</v>
          </cell>
          <cell r="C41" t="str">
            <v>CENTINELA FREEMAN REG MED CTR-MARINA</v>
          </cell>
        </row>
        <row r="42">
          <cell r="A42">
            <v>1891777983</v>
          </cell>
          <cell r="B42" t="str">
            <v>C10</v>
          </cell>
          <cell r="C42" t="str">
            <v>CENTRAL VALLEY GEN HOSP</v>
          </cell>
        </row>
        <row r="43">
          <cell r="A43">
            <v>1427041110</v>
          </cell>
          <cell r="B43" t="str">
            <v>C11</v>
          </cell>
          <cell r="C43" t="str">
            <v>CHAPMAN MED CTR</v>
          </cell>
        </row>
        <row r="44">
          <cell r="A44">
            <v>1699868398</v>
          </cell>
          <cell r="B44" t="str">
            <v>C12</v>
          </cell>
          <cell r="C44" t="str">
            <v>CHILDRENS HOSP AT MISSION</v>
          </cell>
        </row>
        <row r="45">
          <cell r="A45">
            <v>1275694184</v>
          </cell>
          <cell r="B45" t="str">
            <v>C14</v>
          </cell>
          <cell r="C45" t="str">
            <v>CHILDRENS HOSP CENTRAL CALIFORNIA</v>
          </cell>
        </row>
        <row r="46">
          <cell r="A46">
            <v>1891858429</v>
          </cell>
          <cell r="B46" t="str">
            <v>C14</v>
          </cell>
          <cell r="C46" t="str">
            <v>CHILDRENS HOSP CENTRAL CALIFORNIA</v>
          </cell>
        </row>
        <row r="47">
          <cell r="A47">
            <v>1902968118</v>
          </cell>
          <cell r="B47" t="str">
            <v>C14</v>
          </cell>
          <cell r="C47" t="str">
            <v>CHILDRENS HOSP CENTRAL CALIFORNIA</v>
          </cell>
        </row>
        <row r="48">
          <cell r="A48">
            <v>1003961251</v>
          </cell>
          <cell r="B48" t="str">
            <v>C15</v>
          </cell>
          <cell r="C48" t="str">
            <v>CHILDRENS HOSP OAKLAND</v>
          </cell>
        </row>
        <row r="49">
          <cell r="A49">
            <v>1124073366</v>
          </cell>
          <cell r="B49" t="str">
            <v>C16</v>
          </cell>
          <cell r="C49" t="str">
            <v>CHILDRENS HOSP OF LA</v>
          </cell>
        </row>
        <row r="50">
          <cell r="A50">
            <v>1811080526</v>
          </cell>
          <cell r="B50" t="str">
            <v>C17</v>
          </cell>
          <cell r="C50" t="str">
            <v>CHILDRENS HOSP OF ORANGE CO</v>
          </cell>
        </row>
        <row r="51">
          <cell r="A51">
            <v>1710065933</v>
          </cell>
          <cell r="B51" t="str">
            <v>C18</v>
          </cell>
          <cell r="C51" t="str">
            <v>CHILDRENS HOSP-SAN DIEGO</v>
          </cell>
        </row>
        <row r="52">
          <cell r="A52">
            <v>1992898837</v>
          </cell>
          <cell r="B52" t="str">
            <v>C19</v>
          </cell>
          <cell r="C52" t="str">
            <v>CHINESE HOSP</v>
          </cell>
        </row>
        <row r="53">
          <cell r="A53">
            <v>1962407460</v>
          </cell>
          <cell r="B53" t="str">
            <v>C20</v>
          </cell>
          <cell r="C53" t="str">
            <v>CHINO VALLEY MED CTR</v>
          </cell>
        </row>
        <row r="54">
          <cell r="A54">
            <v>1104917426</v>
          </cell>
          <cell r="B54" t="str">
            <v>C21</v>
          </cell>
          <cell r="C54" t="str">
            <v>CITY OF ANGELS MED CTR - DOWNTOWN</v>
          </cell>
        </row>
        <row r="55">
          <cell r="A55">
            <v>1114109337</v>
          </cell>
          <cell r="B55" t="str">
            <v>C22</v>
          </cell>
          <cell r="C55" t="str">
            <v>CITY OF HOPE HELFORD CLINIC RES HOSP</v>
          </cell>
        </row>
        <row r="56">
          <cell r="A56">
            <v>1760664981</v>
          </cell>
          <cell r="B56" t="str">
            <v>C22</v>
          </cell>
          <cell r="C56" t="str">
            <v>CITY OF HOPE HELFORD CLINIC RES HOSP</v>
          </cell>
        </row>
        <row r="57">
          <cell r="A57">
            <v>1316027709</v>
          </cell>
          <cell r="B57" t="str">
            <v>C23</v>
          </cell>
          <cell r="C57" t="str">
            <v>CLOVIS COMM MED CTR</v>
          </cell>
        </row>
        <row r="58">
          <cell r="A58">
            <v>1194016923</v>
          </cell>
          <cell r="B58" t="str">
            <v>C24</v>
          </cell>
          <cell r="C58" t="str">
            <v>COAST PLAZA DRS HOSP</v>
          </cell>
        </row>
        <row r="59">
          <cell r="A59">
            <v>1558354258</v>
          </cell>
          <cell r="B59" t="str">
            <v>C25</v>
          </cell>
          <cell r="C59" t="str">
            <v>COASTAL COMM HOSP</v>
          </cell>
        </row>
        <row r="60">
          <cell r="A60">
            <v>1225016595</v>
          </cell>
          <cell r="B60" t="str">
            <v>C26</v>
          </cell>
          <cell r="C60" t="str">
            <v>COLLEGE HOSP - PSYCH</v>
          </cell>
        </row>
        <row r="61">
          <cell r="A61">
            <v>1922039205</v>
          </cell>
          <cell r="B61" t="str">
            <v>C27</v>
          </cell>
          <cell r="C61" t="str">
            <v>COLLEGE HOSP COSTA MESA</v>
          </cell>
        </row>
        <row r="62">
          <cell r="A62">
            <v>1144215427</v>
          </cell>
          <cell r="B62" t="str">
            <v>C28</v>
          </cell>
          <cell r="C62" t="str">
            <v>COLUSA REG MED CTR</v>
          </cell>
        </row>
        <row r="63">
          <cell r="A63">
            <v>1679503890</v>
          </cell>
          <cell r="B63" t="str">
            <v>C29</v>
          </cell>
          <cell r="C63" t="str">
            <v>COMM AND MISSION HOSP OF HUNT PK</v>
          </cell>
        </row>
        <row r="64">
          <cell r="A64">
            <v>1811951924</v>
          </cell>
          <cell r="B64" t="str">
            <v>C30</v>
          </cell>
          <cell r="C64" t="str">
            <v>COMM HOSP OF LONG BEACH</v>
          </cell>
        </row>
        <row r="65">
          <cell r="A65">
            <v>1720371065</v>
          </cell>
          <cell r="B65" t="str">
            <v>C30</v>
          </cell>
          <cell r="C65" t="str">
            <v>COMM HOSP OF LONG BEACH</v>
          </cell>
        </row>
        <row r="66">
          <cell r="A66">
            <v>1932197258</v>
          </cell>
          <cell r="B66" t="str">
            <v>C31</v>
          </cell>
          <cell r="C66" t="str">
            <v>COMM HOSP OF MONTEREY PENINSULA</v>
          </cell>
        </row>
        <row r="67">
          <cell r="A67">
            <v>1235290818</v>
          </cell>
          <cell r="B67" t="str">
            <v>C32</v>
          </cell>
          <cell r="C67" t="str">
            <v>COMM HOSP OF SAN BERNARDINO</v>
          </cell>
        </row>
        <row r="68">
          <cell r="A68">
            <v>1215903018</v>
          </cell>
          <cell r="B68" t="str">
            <v>C33</v>
          </cell>
          <cell r="C68" t="str">
            <v>COMM MEM HOSP OF SAN BUENAVENTURA</v>
          </cell>
        </row>
        <row r="69">
          <cell r="A69">
            <v>1104906569</v>
          </cell>
          <cell r="B69" t="str">
            <v>C34</v>
          </cell>
          <cell r="C69" t="str">
            <v>COMM REG MED CTR-FRESNO</v>
          </cell>
        </row>
        <row r="70">
          <cell r="A70">
            <v>1639172133</v>
          </cell>
          <cell r="B70" t="str">
            <v>C35</v>
          </cell>
          <cell r="C70" t="str">
            <v>VIBRA OF SAN DIEGO</v>
          </cell>
        </row>
        <row r="71">
          <cell r="A71">
            <v>1255327920</v>
          </cell>
          <cell r="B71" t="str">
            <v>C36</v>
          </cell>
          <cell r="C71" t="str">
            <v>CORONA REG MED CTR</v>
          </cell>
        </row>
        <row r="72">
          <cell r="A72">
            <v>1457347239</v>
          </cell>
          <cell r="B72" t="str">
            <v>C36</v>
          </cell>
          <cell r="C72" t="str">
            <v>CORONA REG MED CTR</v>
          </cell>
        </row>
        <row r="73">
          <cell r="A73">
            <v>1982629440</v>
          </cell>
          <cell r="B73" t="str">
            <v>C37</v>
          </cell>
          <cell r="C73" t="str">
            <v>CV-INTERCOMMUNITY CAMPUS</v>
          </cell>
        </row>
        <row r="74">
          <cell r="A74">
            <v>1063441293</v>
          </cell>
          <cell r="B74" t="str">
            <v>C38</v>
          </cell>
          <cell r="C74" t="str">
            <v>CV-QUEEN OF VALLEY CAMPUS</v>
          </cell>
        </row>
        <row r="75">
          <cell r="A75">
            <v>1538163886</v>
          </cell>
          <cell r="B75" t="str">
            <v>D01</v>
          </cell>
          <cell r="C75" t="str">
            <v>DAMERON HOSP</v>
          </cell>
        </row>
        <row r="76">
          <cell r="A76">
            <v>1245203447</v>
          </cell>
          <cell r="B76" t="str">
            <v>D02</v>
          </cell>
          <cell r="C76" t="str">
            <v>DEL AMO HOSP - PYSCH</v>
          </cell>
        </row>
        <row r="77">
          <cell r="A77">
            <v>1033247622</v>
          </cell>
          <cell r="B77" t="str">
            <v>D03</v>
          </cell>
          <cell r="C77" t="str">
            <v>DELANO REG MED CTR</v>
          </cell>
        </row>
        <row r="78">
          <cell r="A78">
            <v>1144237272</v>
          </cell>
          <cell r="B78" t="str">
            <v>D03</v>
          </cell>
          <cell r="C78" t="str">
            <v>DELANO REG MED CTR</v>
          </cell>
        </row>
        <row r="79">
          <cell r="A79">
            <v>1104856095</v>
          </cell>
          <cell r="B79" t="str">
            <v>D04</v>
          </cell>
          <cell r="C79" t="str">
            <v>DESERT REG MED CTR</v>
          </cell>
        </row>
        <row r="80">
          <cell r="A80">
            <v>1851396576</v>
          </cell>
          <cell r="B80" t="str">
            <v>D05</v>
          </cell>
          <cell r="C80" t="str">
            <v>DESERT VALLEY HOSP</v>
          </cell>
        </row>
        <row r="81">
          <cell r="A81">
            <v>1427181007</v>
          </cell>
          <cell r="B81" t="str">
            <v>D06</v>
          </cell>
          <cell r="C81" t="str">
            <v>DOMINICAN HOSP-SANTA CRUZ</v>
          </cell>
        </row>
        <row r="82">
          <cell r="A82">
            <v>1265433551</v>
          </cell>
          <cell r="B82" t="str">
            <v>D07</v>
          </cell>
          <cell r="C82" t="str">
            <v>DOWNEY REG MED CTR</v>
          </cell>
        </row>
        <row r="83">
          <cell r="A83">
            <v>1992736599</v>
          </cell>
          <cell r="B83" t="str">
            <v>D08</v>
          </cell>
          <cell r="C83" t="str">
            <v>DRS HOSP OF MANTECA</v>
          </cell>
        </row>
        <row r="84">
          <cell r="A84">
            <v>1104834167</v>
          </cell>
          <cell r="B84" t="str">
            <v>D09</v>
          </cell>
          <cell r="C84" t="str">
            <v>DRS HOSP OF WEST COVINA</v>
          </cell>
        </row>
        <row r="85">
          <cell r="A85">
            <v>1184654923</v>
          </cell>
          <cell r="B85" t="str">
            <v>D10</v>
          </cell>
          <cell r="C85" t="str">
            <v>DRS MED CTR</v>
          </cell>
        </row>
        <row r="86">
          <cell r="A86">
            <v>1417957473</v>
          </cell>
          <cell r="B86" t="str">
            <v>E01</v>
          </cell>
          <cell r="C86" t="str">
            <v>EAST LA DRS HOSP</v>
          </cell>
        </row>
        <row r="87">
          <cell r="A87">
            <v>1649307489</v>
          </cell>
          <cell r="B87" t="str">
            <v>E02</v>
          </cell>
          <cell r="C87" t="str">
            <v>EAST VALLEY HOSP MED CTR</v>
          </cell>
        </row>
        <row r="88">
          <cell r="A88">
            <v>1134122179</v>
          </cell>
          <cell r="B88" t="str">
            <v>E03</v>
          </cell>
          <cell r="C88" t="str">
            <v>EDEN MED CTR</v>
          </cell>
        </row>
        <row r="89">
          <cell r="A89">
            <v>1013981554</v>
          </cell>
          <cell r="B89" t="str">
            <v>E04</v>
          </cell>
          <cell r="C89" t="str">
            <v>EISENHOWER MEM HOSP</v>
          </cell>
        </row>
        <row r="90">
          <cell r="A90">
            <v>1174615330</v>
          </cell>
          <cell r="B90" t="str">
            <v>E05</v>
          </cell>
          <cell r="C90" t="str">
            <v>EMANUEL MED CTR</v>
          </cell>
        </row>
        <row r="91">
          <cell r="A91">
            <v>1437322377</v>
          </cell>
          <cell r="B91" t="str">
            <v>E06</v>
          </cell>
          <cell r="C91" t="str">
            <v>ENCINO HOSP MED CTR</v>
          </cell>
        </row>
        <row r="92">
          <cell r="A92">
            <v>1790712131</v>
          </cell>
          <cell r="B92" t="str">
            <v>E07</v>
          </cell>
          <cell r="C92" t="str">
            <v>ENCINO-TARZANA REG MED CTR-TARZANA</v>
          </cell>
        </row>
        <row r="93">
          <cell r="A93">
            <v>1417901091</v>
          </cell>
          <cell r="B93" t="str">
            <v>E08</v>
          </cell>
          <cell r="C93" t="str">
            <v>ENLOE MED CTR</v>
          </cell>
        </row>
        <row r="94">
          <cell r="A94">
            <v>1093892275</v>
          </cell>
          <cell r="B94" t="str">
            <v>F01</v>
          </cell>
          <cell r="C94" t="str">
            <v>FAIRCHILD MED CTR</v>
          </cell>
        </row>
        <row r="95">
          <cell r="A95">
            <v>1518940667</v>
          </cell>
          <cell r="B95" t="str">
            <v>F02</v>
          </cell>
          <cell r="C95" t="str">
            <v>FEATHER RIVER HOSP</v>
          </cell>
        </row>
        <row r="96">
          <cell r="A96">
            <v>1992733513</v>
          </cell>
          <cell r="B96" t="str">
            <v>F03</v>
          </cell>
          <cell r="C96" t="str">
            <v>FOOTHILL PRES HOSP</v>
          </cell>
        </row>
        <row r="97">
          <cell r="A97">
            <v>1821002007</v>
          </cell>
          <cell r="B97" t="str">
            <v>F04</v>
          </cell>
          <cell r="C97" t="str">
            <v>FOUNTAIN VALLEY REG HOSP-EUCLID</v>
          </cell>
        </row>
        <row r="98">
          <cell r="A98">
            <v>1356339543</v>
          </cell>
          <cell r="B98" t="str">
            <v>F05</v>
          </cell>
          <cell r="C98" t="str">
            <v>FRANK R HOWARD MEM HOSP</v>
          </cell>
        </row>
        <row r="99">
          <cell r="A99">
            <v>1245346741</v>
          </cell>
          <cell r="B99" t="str">
            <v>F06</v>
          </cell>
          <cell r="C99" t="str">
            <v>FREMONT HOSP - PSYCH</v>
          </cell>
        </row>
        <row r="100">
          <cell r="A100">
            <v>1881760452</v>
          </cell>
          <cell r="B100" t="str">
            <v>F07</v>
          </cell>
          <cell r="C100" t="str">
            <v>FRENCH HOSP MED CTR</v>
          </cell>
        </row>
        <row r="101">
          <cell r="A101">
            <v>1699872978</v>
          </cell>
          <cell r="B101" t="str">
            <v>F08</v>
          </cell>
          <cell r="C101" t="str">
            <v>FRESNO HEART HOSP</v>
          </cell>
        </row>
        <row r="102">
          <cell r="A102">
            <v>1205834694</v>
          </cell>
          <cell r="B102" t="str">
            <v>F09</v>
          </cell>
          <cell r="C102" t="str">
            <v>FRESNO SURGERY CTR</v>
          </cell>
        </row>
        <row r="103">
          <cell r="A103">
            <v>1659538858</v>
          </cell>
          <cell r="B103" t="str">
            <v>G01</v>
          </cell>
          <cell r="C103" t="str">
            <v>GARDEN GROVE HOSP AND MED CTR</v>
          </cell>
        </row>
        <row r="104">
          <cell r="A104">
            <v>1730171265</v>
          </cell>
          <cell r="B104" t="str">
            <v>G02</v>
          </cell>
          <cell r="C104" t="str">
            <v>GARFIELD MED CTR</v>
          </cell>
        </row>
        <row r="105">
          <cell r="A105">
            <v>1699965012</v>
          </cell>
          <cell r="B105" t="str">
            <v>G03</v>
          </cell>
          <cell r="C105" t="str">
            <v>GEORGE L MEE MEM HOSP</v>
          </cell>
        </row>
        <row r="106">
          <cell r="A106">
            <v>1396734471</v>
          </cell>
          <cell r="B106" t="str">
            <v>G04</v>
          </cell>
          <cell r="C106" t="str">
            <v>GLENDALE ADV MED CTR-WILSON TERRACE</v>
          </cell>
        </row>
        <row r="107">
          <cell r="A107">
            <v>1831188275</v>
          </cell>
          <cell r="B107" t="str">
            <v>G04</v>
          </cell>
          <cell r="C107" t="str">
            <v>GLENDALE ADV MED CTR-WILSON TERRACE</v>
          </cell>
        </row>
        <row r="108">
          <cell r="A108">
            <v>1477610640</v>
          </cell>
          <cell r="B108" t="str">
            <v>G06</v>
          </cell>
          <cell r="C108" t="str">
            <v>GLENDALE MEM HOSP AND HLTH CTR</v>
          </cell>
        </row>
        <row r="109">
          <cell r="A109">
            <v>1619929759</v>
          </cell>
          <cell r="B109" t="str">
            <v>G07</v>
          </cell>
          <cell r="C109" t="str">
            <v>GLENN MED CTR</v>
          </cell>
        </row>
        <row r="110">
          <cell r="A110">
            <v>1225038136</v>
          </cell>
          <cell r="B110" t="str">
            <v>G08</v>
          </cell>
          <cell r="C110" t="str">
            <v>GOLETA VALLEY COTTAGE HOSP</v>
          </cell>
        </row>
        <row r="111">
          <cell r="A111">
            <v>1205852209</v>
          </cell>
          <cell r="B111" t="str">
            <v>G09</v>
          </cell>
          <cell r="C111" t="str">
            <v>GOOD SAMARITAN HOSP-BAKERSFIELD</v>
          </cell>
        </row>
        <row r="112">
          <cell r="A112">
            <v>1508859323</v>
          </cell>
          <cell r="B112" t="str">
            <v>G10</v>
          </cell>
          <cell r="C112" t="str">
            <v>GOOD SAMARITAN HOSP-LA</v>
          </cell>
        </row>
        <row r="113">
          <cell r="A113">
            <v>1376595777</v>
          </cell>
          <cell r="B113" t="str">
            <v>G11</v>
          </cell>
          <cell r="C113" t="str">
            <v>GOOD SAMARITAN HOSP-SAN JOSE</v>
          </cell>
        </row>
        <row r="114">
          <cell r="A114">
            <v>1437103777</v>
          </cell>
          <cell r="B114" t="str">
            <v>G11</v>
          </cell>
          <cell r="C114" t="str">
            <v>GOOD SAMARITAN HOSP-SAN JOSE</v>
          </cell>
        </row>
        <row r="115">
          <cell r="A115">
            <v>1346232881</v>
          </cell>
          <cell r="B115" t="str">
            <v>G12</v>
          </cell>
          <cell r="C115" t="str">
            <v>GREATER EL MONTE COMM HOSP</v>
          </cell>
        </row>
        <row r="116">
          <cell r="A116">
            <v>1528041811</v>
          </cell>
          <cell r="B116" t="str">
            <v>G13</v>
          </cell>
          <cell r="C116" t="str">
            <v>GROSSMONT HOSP</v>
          </cell>
        </row>
        <row r="117">
          <cell r="A117">
            <v>1538141627</v>
          </cell>
          <cell r="B117" t="str">
            <v>A14</v>
          </cell>
          <cell r="C117" t="str">
            <v>ADVENTIST MEDICAL CENTER</v>
          </cell>
        </row>
        <row r="118">
          <cell r="A118">
            <v>1225015985</v>
          </cell>
          <cell r="B118" t="str">
            <v>H01</v>
          </cell>
          <cell r="C118" t="str">
            <v>HEALTHBRIDGE CHILDRENS HOSP-ORANGE</v>
          </cell>
        </row>
        <row r="119">
          <cell r="A119">
            <v>1568436798</v>
          </cell>
          <cell r="B119" t="str">
            <v>H02</v>
          </cell>
          <cell r="C119" t="str">
            <v>HEALTHSOUTH BAKERSFIELD REHAB HOSP</v>
          </cell>
        </row>
        <row r="120">
          <cell r="A120">
            <v>1043284706</v>
          </cell>
          <cell r="B120" t="str">
            <v>H03</v>
          </cell>
          <cell r="C120" t="str">
            <v>HEALTHSOUTH TUSTIN REHAB HOSP</v>
          </cell>
        </row>
        <row r="121">
          <cell r="A121">
            <v>1588725352</v>
          </cell>
          <cell r="B121" t="str">
            <v>H04</v>
          </cell>
          <cell r="C121" t="str">
            <v>HEBREW HOME FOR THE AGED DISABLED</v>
          </cell>
        </row>
        <row r="122">
          <cell r="A122">
            <v>1114239068</v>
          </cell>
          <cell r="B122" t="str">
            <v>H05</v>
          </cell>
          <cell r="C122" t="str">
            <v>HEMET VALLEY MED CTR</v>
          </cell>
        </row>
        <row r="123">
          <cell r="A123">
            <v>1508939349</v>
          </cell>
          <cell r="B123" t="str">
            <v>H05</v>
          </cell>
          <cell r="C123" t="str">
            <v>HEMET VALLEY MED CTR</v>
          </cell>
        </row>
        <row r="124">
          <cell r="A124">
            <v>1780668434</v>
          </cell>
          <cell r="B124" t="str">
            <v>H06</v>
          </cell>
          <cell r="C124" t="str">
            <v>HENRY MAYO NEWHALL MEM HOSP</v>
          </cell>
        </row>
        <row r="125">
          <cell r="A125">
            <v>1083709653</v>
          </cell>
          <cell r="B125" t="str">
            <v>H07</v>
          </cell>
          <cell r="C125" t="str">
            <v>HERITAGE OAKS HOSP - PSYCH</v>
          </cell>
        </row>
        <row r="126">
          <cell r="A126">
            <v>1518951300</v>
          </cell>
          <cell r="B126" t="str">
            <v>H08</v>
          </cell>
          <cell r="C126" t="str">
            <v>HOAG MEM HOSP PRESBYTERIAN</v>
          </cell>
        </row>
        <row r="127">
          <cell r="A127">
            <v>1982927877</v>
          </cell>
          <cell r="B127" t="str">
            <v>H09</v>
          </cell>
          <cell r="C127" t="str">
            <v>HOAG ORTHOPEDIC</v>
          </cell>
        </row>
        <row r="128">
          <cell r="A128">
            <v>1023010113</v>
          </cell>
          <cell r="B128" t="str">
            <v>H10</v>
          </cell>
          <cell r="C128" t="str">
            <v>HOLLYWOOD COMM HOSP OF HOLLYWOOD</v>
          </cell>
        </row>
        <row r="129">
          <cell r="A129">
            <v>1922033547</v>
          </cell>
          <cell r="B129" t="str">
            <v>H11</v>
          </cell>
          <cell r="C129" t="str">
            <v>HOLLYWOOD PRES MED CTR</v>
          </cell>
        </row>
        <row r="130">
          <cell r="A130">
            <v>1013987742</v>
          </cell>
          <cell r="B130" t="str">
            <v>H12</v>
          </cell>
          <cell r="C130" t="str">
            <v>HUNTINGTON BEACH HOSP</v>
          </cell>
        </row>
        <row r="131">
          <cell r="A131">
            <v>1083622120</v>
          </cell>
          <cell r="B131" t="str">
            <v>H12</v>
          </cell>
          <cell r="C131" t="str">
            <v>HUNTINGTON BEACH HOSP</v>
          </cell>
        </row>
        <row r="132">
          <cell r="A132">
            <v>1407828429</v>
          </cell>
          <cell r="B132" t="str">
            <v>H13</v>
          </cell>
          <cell r="C132" t="str">
            <v>HUNTINGTON MEM HOSP</v>
          </cell>
        </row>
        <row r="133">
          <cell r="A133">
            <v>1184655797</v>
          </cell>
          <cell r="B133" t="str">
            <v>I01</v>
          </cell>
          <cell r="C133" t="str">
            <v>IRVINE REG HOSP AND MED CTR</v>
          </cell>
        </row>
        <row r="134">
          <cell r="A134">
            <v>1477584993</v>
          </cell>
          <cell r="B134" t="str">
            <v>J01</v>
          </cell>
          <cell r="C134" t="str">
            <v>JOHN F KENNEDY MEM HOSP</v>
          </cell>
        </row>
        <row r="135">
          <cell r="A135">
            <v>1801821376</v>
          </cell>
          <cell r="B135" t="str">
            <v>J02</v>
          </cell>
          <cell r="C135" t="str">
            <v>JOHN MUIR MED CTR-CONCORD CAMPUS</v>
          </cell>
        </row>
        <row r="136">
          <cell r="A136">
            <v>1740215219</v>
          </cell>
          <cell r="B136" t="str">
            <v>J03</v>
          </cell>
          <cell r="C136" t="str">
            <v>JOHN MUIR MED CTR-WALNUT CREEK CAMPUS</v>
          </cell>
        </row>
        <row r="137">
          <cell r="A137">
            <v>1073811378</v>
          </cell>
          <cell r="B137" t="str">
            <v>K01</v>
          </cell>
          <cell r="C137" t="str">
            <v>KAISER HOSPITAL - ROSEVILLE</v>
          </cell>
        </row>
        <row r="138">
          <cell r="A138">
            <v>1144375056</v>
          </cell>
          <cell r="B138" t="str">
            <v>K02</v>
          </cell>
          <cell r="C138" t="str">
            <v>KAISER-ANAHEIM</v>
          </cell>
        </row>
        <row r="139">
          <cell r="A139">
            <v>1851417547</v>
          </cell>
          <cell r="B139" t="str">
            <v>K03</v>
          </cell>
          <cell r="C139" t="str">
            <v>KAISER-ANTIOCH</v>
          </cell>
        </row>
        <row r="140">
          <cell r="A140">
            <v>1477608271</v>
          </cell>
          <cell r="B140" t="str">
            <v>K04</v>
          </cell>
          <cell r="C140" t="str">
            <v>KAISER-BALDWIN PARK</v>
          </cell>
        </row>
        <row r="141">
          <cell r="A141">
            <v>1518012301</v>
          </cell>
          <cell r="B141" t="str">
            <v>K05</v>
          </cell>
          <cell r="C141" t="str">
            <v>KAISER-DOWNEY</v>
          </cell>
        </row>
        <row r="142">
          <cell r="A142">
            <v>1356496772</v>
          </cell>
          <cell r="B142" t="str">
            <v>K06</v>
          </cell>
          <cell r="C142" t="str">
            <v>KAISER-FONTANA</v>
          </cell>
        </row>
        <row r="143">
          <cell r="A143">
            <v>1083784672</v>
          </cell>
          <cell r="B143" t="str">
            <v>K07</v>
          </cell>
          <cell r="C143" t="str">
            <v>KAISER-FRESNO</v>
          </cell>
        </row>
        <row r="144">
          <cell r="A144">
            <v>1134299522</v>
          </cell>
          <cell r="B144" t="str">
            <v>K08</v>
          </cell>
          <cell r="C144" t="str">
            <v>KAISER-GEARY SF</v>
          </cell>
        </row>
        <row r="145">
          <cell r="A145">
            <v>1336294040</v>
          </cell>
          <cell r="B145" t="str">
            <v>K09</v>
          </cell>
          <cell r="C145" t="str">
            <v>KAISER-HARBOR CITY</v>
          </cell>
        </row>
        <row r="146">
          <cell r="A146">
            <v>1801960513</v>
          </cell>
          <cell r="B146" t="str">
            <v>K10</v>
          </cell>
          <cell r="C146" t="str">
            <v>KAISER-HAYWARD</v>
          </cell>
        </row>
        <row r="147">
          <cell r="A147">
            <v>1740354851</v>
          </cell>
          <cell r="B147" t="str">
            <v>K11</v>
          </cell>
          <cell r="C147" t="str">
            <v>KAISER-MANTECA</v>
          </cell>
        </row>
        <row r="148">
          <cell r="A148">
            <v>1174793459</v>
          </cell>
          <cell r="B148" t="str">
            <v>K12</v>
          </cell>
          <cell r="C148" t="str">
            <v>KAISER-MORENO VALLEY</v>
          </cell>
        </row>
        <row r="149">
          <cell r="A149">
            <v>1427123132</v>
          </cell>
          <cell r="B149" t="str">
            <v>K13</v>
          </cell>
          <cell r="C149" t="str">
            <v>KAISER-OAKLAND/RICHMOND</v>
          </cell>
        </row>
        <row r="150">
          <cell r="A150">
            <v>1376698043</v>
          </cell>
          <cell r="B150" t="str">
            <v>K14</v>
          </cell>
          <cell r="C150" t="str">
            <v>KAISER-PANORAMA CITY</v>
          </cell>
        </row>
        <row r="151">
          <cell r="A151">
            <v>1386714814</v>
          </cell>
          <cell r="B151" t="str">
            <v>K15</v>
          </cell>
          <cell r="C151" t="str">
            <v>KAISER-REDWOOD CITY</v>
          </cell>
        </row>
        <row r="152">
          <cell r="A152">
            <v>1366513509</v>
          </cell>
          <cell r="B152" t="str">
            <v>K16</v>
          </cell>
          <cell r="C152" t="str">
            <v>KAISER-REHAB CENTER VALLEJO</v>
          </cell>
        </row>
        <row r="153">
          <cell r="A153">
            <v>1306991211</v>
          </cell>
          <cell r="B153" t="str">
            <v>K17</v>
          </cell>
          <cell r="C153" t="str">
            <v>KAISER-RIVERSIDE</v>
          </cell>
        </row>
        <row r="154">
          <cell r="A154">
            <v>1952476665</v>
          </cell>
          <cell r="B154" t="str">
            <v>K18</v>
          </cell>
          <cell r="C154" t="str">
            <v>KAISER-SACRAMENTO/ROSEVILLE-MORSE</v>
          </cell>
        </row>
        <row r="155">
          <cell r="A155">
            <v>1013062769</v>
          </cell>
          <cell r="B155" t="str">
            <v>K19</v>
          </cell>
          <cell r="C155" t="str">
            <v>KAISER-SAN DIEGO</v>
          </cell>
        </row>
        <row r="156">
          <cell r="A156">
            <v>1194895227</v>
          </cell>
          <cell r="B156" t="str">
            <v>K20</v>
          </cell>
          <cell r="C156" t="str">
            <v>KAISER-SAN RAFAEL</v>
          </cell>
        </row>
        <row r="157">
          <cell r="A157">
            <v>1326119967</v>
          </cell>
          <cell r="B157" t="str">
            <v>K21</v>
          </cell>
          <cell r="C157" t="str">
            <v>KAISER-SANTA CLARA</v>
          </cell>
        </row>
        <row r="158">
          <cell r="A158">
            <v>1407925928</v>
          </cell>
          <cell r="B158" t="str">
            <v>K22</v>
          </cell>
          <cell r="C158" t="str">
            <v>KAISER-SANTA ROSA</v>
          </cell>
        </row>
        <row r="159">
          <cell r="A159">
            <v>1063582989</v>
          </cell>
          <cell r="B159" t="str">
            <v>K33</v>
          </cell>
          <cell r="C159" t="str">
            <v>KAISER-SANTA TERESA COMM HOSP</v>
          </cell>
        </row>
        <row r="160">
          <cell r="A160">
            <v>1528138088</v>
          </cell>
          <cell r="B160" t="str">
            <v>K34</v>
          </cell>
          <cell r="C160" t="str">
            <v>KAISER-SOUTH SACRAMENTO</v>
          </cell>
        </row>
        <row r="161">
          <cell r="A161">
            <v>1982774337</v>
          </cell>
          <cell r="B161" t="str">
            <v>K35</v>
          </cell>
          <cell r="C161" t="str">
            <v>KAISER-SOUTH SF</v>
          </cell>
        </row>
        <row r="162">
          <cell r="A162">
            <v>1821143777</v>
          </cell>
          <cell r="B162" t="str">
            <v>K36</v>
          </cell>
          <cell r="C162" t="str">
            <v>KAISER-SUNSET</v>
          </cell>
        </row>
        <row r="163">
          <cell r="A163">
            <v>1710116116</v>
          </cell>
          <cell r="B163" t="str">
            <v>K37</v>
          </cell>
          <cell r="C163" t="str">
            <v>KAISER-VACAVILLE</v>
          </cell>
        </row>
        <row r="164">
          <cell r="A164">
            <v>1639244262</v>
          </cell>
          <cell r="B164" t="str">
            <v>K38</v>
          </cell>
          <cell r="C164" t="str">
            <v>KAISER-WALNUT CREEK</v>
          </cell>
        </row>
        <row r="165">
          <cell r="A165">
            <v>1134274897</v>
          </cell>
          <cell r="B165" t="str">
            <v>K39</v>
          </cell>
          <cell r="C165" t="str">
            <v>KAISER-WEST LA</v>
          </cell>
        </row>
        <row r="166">
          <cell r="A166">
            <v>1295880912</v>
          </cell>
          <cell r="B166" t="str">
            <v>K40</v>
          </cell>
          <cell r="C166" t="str">
            <v>KAISER-WOODLAND HILLS</v>
          </cell>
        </row>
        <row r="167">
          <cell r="A167">
            <v>1760424261</v>
          </cell>
          <cell r="B167" t="str">
            <v>K41</v>
          </cell>
          <cell r="C167" t="str">
            <v>KENTFIELD REHAB HOSP</v>
          </cell>
        </row>
        <row r="168">
          <cell r="A168">
            <v>1558369694</v>
          </cell>
          <cell r="B168" t="str">
            <v>K42</v>
          </cell>
          <cell r="C168" t="str">
            <v>KINDRED HOSPITAL BALDWIN PARK</v>
          </cell>
        </row>
        <row r="169">
          <cell r="A169">
            <v>1689984668</v>
          </cell>
          <cell r="B169" t="str">
            <v>K42</v>
          </cell>
          <cell r="C169" t="str">
            <v>KINDRED HOSPITAL BALDWIN PARK</v>
          </cell>
        </row>
        <row r="170">
          <cell r="A170">
            <v>1013227099</v>
          </cell>
          <cell r="B170" t="str">
            <v>K43</v>
          </cell>
          <cell r="C170" t="str">
            <v>KINDRED RIVERSIDE</v>
          </cell>
        </row>
        <row r="171">
          <cell r="A171">
            <v>1215247978</v>
          </cell>
          <cell r="B171" t="str">
            <v>K44</v>
          </cell>
          <cell r="C171" t="str">
            <v>KINDRED SOUTH BAY</v>
          </cell>
        </row>
        <row r="172">
          <cell r="A172">
            <v>1780768416</v>
          </cell>
          <cell r="B172" t="str">
            <v>K45</v>
          </cell>
          <cell r="C172" t="str">
            <v>KINDRED-BREA</v>
          </cell>
        </row>
        <row r="173">
          <cell r="A173">
            <v>1447335146</v>
          </cell>
          <cell r="B173" t="str">
            <v>K46</v>
          </cell>
          <cell r="C173" t="str">
            <v>KINDRED-LA</v>
          </cell>
        </row>
        <row r="174">
          <cell r="A174">
            <v>1033294723</v>
          </cell>
          <cell r="B174" t="str">
            <v>K47</v>
          </cell>
          <cell r="C174" t="str">
            <v>KINDRED-LA MIRADA/SGV/SNTA ANA</v>
          </cell>
        </row>
        <row r="175">
          <cell r="A175">
            <v>1043395742</v>
          </cell>
          <cell r="B175" t="str">
            <v>K48</v>
          </cell>
          <cell r="C175" t="str">
            <v>KINDRED-ONTARIO</v>
          </cell>
        </row>
        <row r="176">
          <cell r="A176">
            <v>1134204845</v>
          </cell>
          <cell r="B176" t="str">
            <v>K49</v>
          </cell>
          <cell r="C176" t="str">
            <v>KINDRED-SACRAMENTO</v>
          </cell>
        </row>
        <row r="177">
          <cell r="A177">
            <v>1992880512</v>
          </cell>
          <cell r="B177" t="str">
            <v>K50</v>
          </cell>
          <cell r="C177" t="str">
            <v>KINDRED-SAN DIEGO</v>
          </cell>
        </row>
        <row r="178">
          <cell r="A178">
            <v>1306921929</v>
          </cell>
          <cell r="B178" t="str">
            <v>K51</v>
          </cell>
          <cell r="C178" t="str">
            <v>KINDRED-SF BAY AREA</v>
          </cell>
        </row>
        <row r="179">
          <cell r="A179">
            <v>1528143179</v>
          </cell>
          <cell r="B179" t="str">
            <v>K52</v>
          </cell>
          <cell r="C179" t="str">
            <v>KINDRED-WESTMINSTER</v>
          </cell>
        </row>
        <row r="180">
          <cell r="A180">
            <v>1609919513</v>
          </cell>
          <cell r="B180" t="str">
            <v>K53</v>
          </cell>
          <cell r="C180" t="str">
            <v>KINGSBURG MED CTR</v>
          </cell>
        </row>
        <row r="181">
          <cell r="A181">
            <v>1922001809</v>
          </cell>
          <cell r="B181" t="str">
            <v>L01</v>
          </cell>
          <cell r="C181" t="str">
            <v>LA COMM HOSP</v>
          </cell>
        </row>
        <row r="182">
          <cell r="A182">
            <v>1639195175</v>
          </cell>
          <cell r="B182" t="str">
            <v>L02</v>
          </cell>
          <cell r="C182" t="str">
            <v>LA METRO MED CTR</v>
          </cell>
        </row>
        <row r="183">
          <cell r="A183">
            <v>1417965559</v>
          </cell>
          <cell r="B183" t="str">
            <v>L03</v>
          </cell>
          <cell r="C183" t="str">
            <v>LA PALMA INTERCOMMUNITY HOSP</v>
          </cell>
        </row>
        <row r="184">
          <cell r="A184">
            <v>1992775639</v>
          </cell>
          <cell r="B184" t="str">
            <v>L03</v>
          </cell>
          <cell r="C184" t="str">
            <v>LA PALMA INTERCOMMUNITY HOSP</v>
          </cell>
        </row>
        <row r="185">
          <cell r="A185">
            <v>1184655581</v>
          </cell>
          <cell r="B185" t="str">
            <v>L04</v>
          </cell>
          <cell r="C185" t="str">
            <v>LAKEWOOD REG MED CTR</v>
          </cell>
        </row>
        <row r="186">
          <cell r="A186">
            <v>1508856535</v>
          </cell>
          <cell r="B186" t="str">
            <v>L05</v>
          </cell>
          <cell r="C186" t="str">
            <v>PALMDALE REGIONAL MEDICAL CTR</v>
          </cell>
        </row>
        <row r="187">
          <cell r="A187">
            <v>1407876766</v>
          </cell>
          <cell r="B187" t="str">
            <v>L06</v>
          </cell>
          <cell r="C187" t="str">
            <v>LITTLE CO OF MARY HOSP</v>
          </cell>
        </row>
        <row r="188">
          <cell r="A188">
            <v>1902844988</v>
          </cell>
          <cell r="B188" t="str">
            <v>L06</v>
          </cell>
          <cell r="C188" t="str">
            <v>LITTLE CO OF MARY HOSP</v>
          </cell>
        </row>
        <row r="189">
          <cell r="A189">
            <v>1942247291</v>
          </cell>
          <cell r="B189" t="str">
            <v>L07</v>
          </cell>
          <cell r="C189" t="str">
            <v>LITTLE CO OF MARY-SAN PEDRO HOSP</v>
          </cell>
        </row>
        <row r="190">
          <cell r="A190">
            <v>1316938301</v>
          </cell>
          <cell r="B190" t="str">
            <v>L08</v>
          </cell>
          <cell r="C190" t="str">
            <v>LODI MEM HOSP</v>
          </cell>
        </row>
        <row r="191">
          <cell r="A191">
            <v>1386945947</v>
          </cell>
          <cell r="B191" t="str">
            <v>L09</v>
          </cell>
          <cell r="C191" t="str">
            <v>LOMA LINDA MURRIETTA</v>
          </cell>
        </row>
        <row r="192">
          <cell r="A192">
            <v>1194732008</v>
          </cell>
          <cell r="B192" t="str">
            <v>L10</v>
          </cell>
          <cell r="C192" t="str">
            <v>LOMA LINDA UNIV MED CTR</v>
          </cell>
        </row>
        <row r="193">
          <cell r="A193">
            <v>1235146135</v>
          </cell>
          <cell r="B193" t="str">
            <v>L10</v>
          </cell>
          <cell r="C193" t="str">
            <v>LOMA LINDA UNIV MED CTR</v>
          </cell>
        </row>
        <row r="194">
          <cell r="A194">
            <v>1699782599</v>
          </cell>
          <cell r="B194" t="str">
            <v>L10</v>
          </cell>
          <cell r="C194" t="str">
            <v>LOMA LINDA UNIV MED CTR</v>
          </cell>
        </row>
        <row r="195">
          <cell r="A195">
            <v>1770590036</v>
          </cell>
          <cell r="B195" t="str">
            <v>L10</v>
          </cell>
          <cell r="C195" t="str">
            <v>LOMA LINDA UNIV MED CTR</v>
          </cell>
        </row>
        <row r="196">
          <cell r="A196">
            <v>1962442012</v>
          </cell>
          <cell r="B196" t="str">
            <v>L11</v>
          </cell>
          <cell r="C196" t="str">
            <v>LONG BEACH MEM MED CTR</v>
          </cell>
        </row>
        <row r="197">
          <cell r="A197">
            <v>1568493922</v>
          </cell>
          <cell r="B197" t="str">
            <v>L12</v>
          </cell>
          <cell r="C197" t="str">
            <v>LOS ALAMITOS MED CTR</v>
          </cell>
        </row>
        <row r="198">
          <cell r="A198">
            <v>1033163019</v>
          </cell>
          <cell r="B198" t="str">
            <v>L13</v>
          </cell>
          <cell r="C198" t="str">
            <v>LOS ROBLES HOSP AND MED CTR</v>
          </cell>
        </row>
        <row r="199">
          <cell r="A199">
            <v>1306890389</v>
          </cell>
          <cell r="B199" t="str">
            <v>T07</v>
          </cell>
          <cell r="C199" t="str">
            <v>THOUSAND OAKS SURGICAL HOSP</v>
          </cell>
        </row>
        <row r="200">
          <cell r="A200">
            <v>1942254925</v>
          </cell>
          <cell r="B200" t="str">
            <v>L13</v>
          </cell>
          <cell r="C200" t="str">
            <v>LOS ROBLES HOSP AND MED CTR</v>
          </cell>
        </row>
        <row r="201">
          <cell r="A201">
            <v>1467442749</v>
          </cell>
          <cell r="B201" t="str">
            <v>L14</v>
          </cell>
          <cell r="C201" t="str">
            <v>LSP CHILDRENS HOSP AT STANFORD</v>
          </cell>
        </row>
        <row r="202">
          <cell r="A202">
            <v>1518996040</v>
          </cell>
          <cell r="B202" t="str">
            <v>M01</v>
          </cell>
          <cell r="C202" t="str">
            <v>MAD RIVER COMM HOSP</v>
          </cell>
        </row>
        <row r="203">
          <cell r="A203">
            <v>1255514030</v>
          </cell>
          <cell r="B203" t="str">
            <v>M02</v>
          </cell>
          <cell r="C203" t="str">
            <v>MADERA COMM HOSP</v>
          </cell>
        </row>
        <row r="204">
          <cell r="A204">
            <v>1669673646</v>
          </cell>
          <cell r="B204" t="str">
            <v>M02</v>
          </cell>
          <cell r="C204" t="str">
            <v>MADERA COMM HOSP</v>
          </cell>
        </row>
        <row r="205">
          <cell r="A205">
            <v>1760510937</v>
          </cell>
          <cell r="B205" t="str">
            <v>M03</v>
          </cell>
          <cell r="C205" t="str">
            <v>MARIAN MED CTR</v>
          </cell>
        </row>
        <row r="206">
          <cell r="A206">
            <v>1508968819</v>
          </cell>
          <cell r="B206" t="str">
            <v>M04</v>
          </cell>
          <cell r="C206" t="str">
            <v>MARK TWAIN ST JOSEPHS HOSP</v>
          </cell>
        </row>
        <row r="207">
          <cell r="A207">
            <v>1972503142</v>
          </cell>
          <cell r="B207" t="str">
            <v>M05</v>
          </cell>
          <cell r="C207" t="str">
            <v>MARSHALL MED CTR</v>
          </cell>
        </row>
        <row r="208">
          <cell r="A208">
            <v>1033352125</v>
          </cell>
          <cell r="B208" t="str">
            <v>M06</v>
          </cell>
          <cell r="C208" t="str">
            <v>MEM HOSP LOS BANOS</v>
          </cell>
        </row>
        <row r="209">
          <cell r="A209">
            <v>1154302271</v>
          </cell>
          <cell r="B209" t="str">
            <v>M06</v>
          </cell>
          <cell r="C209" t="str">
            <v>MEM HOSP LOS BANOS</v>
          </cell>
        </row>
        <row r="210">
          <cell r="A210">
            <v>1629059746</v>
          </cell>
          <cell r="B210" t="str">
            <v>M07</v>
          </cell>
          <cell r="C210" t="str">
            <v>MEM HOSP MED CTR-MODESTO</v>
          </cell>
        </row>
        <row r="211">
          <cell r="A211">
            <v>1063412005</v>
          </cell>
          <cell r="B211" t="str">
            <v>M08</v>
          </cell>
          <cell r="C211" t="str">
            <v>MEM HOSP OF GARDENA</v>
          </cell>
        </row>
        <row r="212">
          <cell r="A212">
            <v>1467764308</v>
          </cell>
          <cell r="B212" t="str">
            <v>M09</v>
          </cell>
          <cell r="C212" t="str">
            <v>MENIFEE VALLEY MED CTR</v>
          </cell>
        </row>
        <row r="213">
          <cell r="A213">
            <v>1881781482</v>
          </cell>
          <cell r="B213" t="str">
            <v>M09</v>
          </cell>
          <cell r="C213" t="str">
            <v>MENIFEE VALLEY MED CTR</v>
          </cell>
        </row>
        <row r="214">
          <cell r="A214">
            <v>1346363579</v>
          </cell>
          <cell r="B214" t="str">
            <v>M10</v>
          </cell>
          <cell r="C214" t="str">
            <v>MENLO PARK SURGICAL HOSP</v>
          </cell>
        </row>
        <row r="215">
          <cell r="A215">
            <v>1487694857</v>
          </cell>
          <cell r="B215" t="str">
            <v>M11</v>
          </cell>
          <cell r="C215" t="str">
            <v>MERCY GEN HOSP</v>
          </cell>
        </row>
        <row r="216">
          <cell r="A216">
            <v>1356389878</v>
          </cell>
          <cell r="B216" t="str">
            <v>M12</v>
          </cell>
          <cell r="C216" t="str">
            <v>MERCY HOSP OF FOLSOM</v>
          </cell>
        </row>
        <row r="217">
          <cell r="A217">
            <v>1104981661</v>
          </cell>
          <cell r="B217" t="str">
            <v>M13</v>
          </cell>
          <cell r="C217" t="str">
            <v>MERCY HOSP-BAKERSFIELD</v>
          </cell>
        </row>
        <row r="218">
          <cell r="A218">
            <v>1518018191</v>
          </cell>
          <cell r="B218" t="str">
            <v>M14</v>
          </cell>
          <cell r="C218" t="str">
            <v>MERCY MED CTR MERCED</v>
          </cell>
        </row>
        <row r="219">
          <cell r="A219">
            <v>1518085430</v>
          </cell>
          <cell r="B219" t="str">
            <v>M15</v>
          </cell>
          <cell r="C219" t="str">
            <v>MERCY MED CTR-MT SHASTA</v>
          </cell>
        </row>
        <row r="220">
          <cell r="A220">
            <v>1477671535</v>
          </cell>
          <cell r="B220" t="str">
            <v>M16</v>
          </cell>
          <cell r="C220" t="str">
            <v>MERCY MED CTR-REDDING</v>
          </cell>
        </row>
        <row r="221">
          <cell r="A221">
            <v>1972541498</v>
          </cell>
          <cell r="B221" t="str">
            <v>M17</v>
          </cell>
          <cell r="C221" t="str">
            <v>MERCY SAN JUAN HOSP</v>
          </cell>
        </row>
        <row r="222">
          <cell r="A222">
            <v>1467560599</v>
          </cell>
          <cell r="B222" t="str">
            <v>M18</v>
          </cell>
          <cell r="C222" t="str">
            <v>METHODIST HOSP OF SACRAMENTO</v>
          </cell>
        </row>
        <row r="223">
          <cell r="A223">
            <v>1508851288</v>
          </cell>
          <cell r="B223" t="str">
            <v>M19</v>
          </cell>
          <cell r="C223" t="str">
            <v>METHODIST HOSP OF SO CAL</v>
          </cell>
        </row>
        <row r="224">
          <cell r="A224">
            <v>1477596583</v>
          </cell>
          <cell r="B224" t="str">
            <v>M20</v>
          </cell>
          <cell r="C224" t="str">
            <v>MILLER CHILDRENS HOSP</v>
          </cell>
        </row>
        <row r="225">
          <cell r="A225">
            <v>1386880102</v>
          </cell>
          <cell r="B225" t="str">
            <v>M21</v>
          </cell>
          <cell r="C225" t="str">
            <v>MILLS PENINSULA</v>
          </cell>
        </row>
        <row r="226">
          <cell r="A226">
            <v>1184773202</v>
          </cell>
          <cell r="B226" t="str">
            <v>M22</v>
          </cell>
          <cell r="C226" t="str">
            <v>MIRACLE MILE</v>
          </cell>
        </row>
        <row r="227">
          <cell r="A227">
            <v>1750365375</v>
          </cell>
          <cell r="B227" t="str">
            <v>M23</v>
          </cell>
          <cell r="C227" t="str">
            <v>MISSION COMM HOSP-PANORAMA CAMPUS</v>
          </cell>
        </row>
        <row r="228">
          <cell r="A228">
            <v>1992752315</v>
          </cell>
          <cell r="B228" t="str">
            <v>M24</v>
          </cell>
          <cell r="C228" t="str">
            <v>MISSION HOSP REG MED CTR</v>
          </cell>
        </row>
        <row r="229">
          <cell r="A229">
            <v>1992752315</v>
          </cell>
          <cell r="B229" t="str">
            <v>M25</v>
          </cell>
          <cell r="C229" t="str">
            <v>MISSION HOSP LAGUNA BEACH</v>
          </cell>
        </row>
        <row r="230">
          <cell r="A230">
            <v>1265601561</v>
          </cell>
          <cell r="B230" t="str">
            <v>M26</v>
          </cell>
          <cell r="C230" t="str">
            <v>MONROVIA MEM HOSP</v>
          </cell>
        </row>
        <row r="231">
          <cell r="A231">
            <v>1992721161</v>
          </cell>
          <cell r="B231" t="str">
            <v>M27</v>
          </cell>
          <cell r="C231" t="str">
            <v>MONTCLAIR HOSP MED CTR</v>
          </cell>
        </row>
        <row r="232">
          <cell r="A232">
            <v>1780676221</v>
          </cell>
          <cell r="B232" t="str">
            <v>M28</v>
          </cell>
          <cell r="C232" t="str">
            <v>MONTEREY PARK HOSP</v>
          </cell>
        </row>
        <row r="233">
          <cell r="A233">
            <v>1578554325</v>
          </cell>
          <cell r="B233" t="str">
            <v>N01</v>
          </cell>
          <cell r="C233" t="str">
            <v>NEWPORT BAY HOSP</v>
          </cell>
        </row>
        <row r="234">
          <cell r="A234">
            <v>1972580363</v>
          </cell>
          <cell r="B234" t="str">
            <v>N02</v>
          </cell>
          <cell r="C234" t="str">
            <v>NO CAL REHAB HOSP</v>
          </cell>
        </row>
        <row r="235">
          <cell r="A235">
            <v>1821147786</v>
          </cell>
          <cell r="B235" t="str">
            <v>N03</v>
          </cell>
          <cell r="C235" t="str">
            <v>NORTH BAY MED CTR</v>
          </cell>
        </row>
        <row r="236">
          <cell r="A236">
            <v>1255483202</v>
          </cell>
          <cell r="B236" t="str">
            <v>N04</v>
          </cell>
          <cell r="C236" t="str">
            <v>NORTH BAY VACAVALLEY HOSP</v>
          </cell>
        </row>
        <row r="237">
          <cell r="A237">
            <v>1821147786</v>
          </cell>
          <cell r="B237" t="str">
            <v>N04</v>
          </cell>
          <cell r="C237" t="str">
            <v>NORTH BAY VACAVALLEY HOSP</v>
          </cell>
        </row>
        <row r="238">
          <cell r="A238">
            <v>1417089350</v>
          </cell>
          <cell r="B238" t="str">
            <v>N05</v>
          </cell>
          <cell r="C238" t="str">
            <v>NORTHRIDGE HOSP MED CTR</v>
          </cell>
        </row>
        <row r="239">
          <cell r="A239">
            <v>1104059153</v>
          </cell>
          <cell r="B239" t="str">
            <v>N06</v>
          </cell>
          <cell r="C239" t="str">
            <v>NOVATO COMM HOSP</v>
          </cell>
        </row>
        <row r="240">
          <cell r="A240">
            <v>1689654964</v>
          </cell>
          <cell r="B240" t="str">
            <v>N06</v>
          </cell>
          <cell r="C240" t="str">
            <v>NOVATO COMM HOSP</v>
          </cell>
        </row>
        <row r="241">
          <cell r="A241">
            <v>1649381682</v>
          </cell>
          <cell r="B241" t="str">
            <v>O01</v>
          </cell>
          <cell r="C241" t="str">
            <v>O'CONNOR HOSP-SAN JOSE</v>
          </cell>
        </row>
        <row r="242">
          <cell r="A242">
            <v>1992876767</v>
          </cell>
          <cell r="B242" t="str">
            <v>O02</v>
          </cell>
          <cell r="C242" t="str">
            <v>OJAI VALLEY COMM HOSP</v>
          </cell>
        </row>
        <row r="243">
          <cell r="A243">
            <v>1245371343</v>
          </cell>
          <cell r="B243" t="str">
            <v>O03</v>
          </cell>
          <cell r="C243" t="str">
            <v>OLYMPIA MED CTR</v>
          </cell>
        </row>
        <row r="244">
          <cell r="A244">
            <v>1497702575</v>
          </cell>
          <cell r="B244" t="str">
            <v>O04</v>
          </cell>
          <cell r="C244" t="str">
            <v>ORANGE COAST MEM MED CTR</v>
          </cell>
        </row>
        <row r="245">
          <cell r="A245">
            <v>1073665519</v>
          </cell>
          <cell r="B245" t="str">
            <v>O05</v>
          </cell>
          <cell r="C245" t="str">
            <v>OROVILLE HOSP</v>
          </cell>
        </row>
        <row r="246">
          <cell r="A246">
            <v>1194876821</v>
          </cell>
          <cell r="B246" t="str">
            <v>O05</v>
          </cell>
          <cell r="C246" t="str">
            <v>OROVILLE HOSP</v>
          </cell>
        </row>
        <row r="247">
          <cell r="A247">
            <v>1871606269</v>
          </cell>
          <cell r="B247" t="str">
            <v>O05</v>
          </cell>
          <cell r="C247" t="str">
            <v>OROVILLE HOSP</v>
          </cell>
        </row>
        <row r="248">
          <cell r="A248">
            <v>1881656460</v>
          </cell>
          <cell r="B248" t="str">
            <v>P01</v>
          </cell>
          <cell r="C248" t="str">
            <v>PACIFIC ALLIANCE MED CTR</v>
          </cell>
        </row>
        <row r="249">
          <cell r="A249">
            <v>1861407637</v>
          </cell>
          <cell r="B249" t="str">
            <v>P02</v>
          </cell>
          <cell r="C249" t="str">
            <v>PACIFIC HOSP OF LONG BEACH</v>
          </cell>
        </row>
        <row r="250">
          <cell r="A250">
            <v>1407918717</v>
          </cell>
          <cell r="B250" t="str">
            <v>P03</v>
          </cell>
          <cell r="C250" t="str">
            <v>PACIFICA HOSP OF THE VALLEY</v>
          </cell>
        </row>
        <row r="251">
          <cell r="A251">
            <v>1548328750</v>
          </cell>
          <cell r="B251" t="str">
            <v>P03</v>
          </cell>
          <cell r="C251" t="str">
            <v>PACIFICA HOSP OF THE VALLEY</v>
          </cell>
        </row>
        <row r="252">
          <cell r="A252">
            <v>1740344464</v>
          </cell>
          <cell r="B252" t="str">
            <v>P03</v>
          </cell>
          <cell r="C252" t="str">
            <v>PACIFICA HOSP OF THE VALLEY</v>
          </cell>
        </row>
        <row r="253">
          <cell r="A253">
            <v>1356410351</v>
          </cell>
          <cell r="B253" t="str">
            <v>P04</v>
          </cell>
          <cell r="C253" t="str">
            <v>PARADISE VALLEY HOSP</v>
          </cell>
        </row>
        <row r="254">
          <cell r="A254">
            <v>1225038953</v>
          </cell>
          <cell r="B254" t="str">
            <v>P05</v>
          </cell>
          <cell r="C254" t="str">
            <v>PARKVIEW COMM HOSP MED CTR</v>
          </cell>
        </row>
        <row r="255">
          <cell r="A255">
            <v>1942204490</v>
          </cell>
          <cell r="B255" t="str">
            <v>P06</v>
          </cell>
          <cell r="C255" t="str">
            <v>PATIENTS HOSP OF REDDING</v>
          </cell>
        </row>
        <row r="256">
          <cell r="A256">
            <v>1518937051</v>
          </cell>
          <cell r="B256" t="str">
            <v>P07</v>
          </cell>
          <cell r="C256" t="str">
            <v>PENINSULA MED CTR</v>
          </cell>
        </row>
        <row r="257">
          <cell r="A257">
            <v>1235162645</v>
          </cell>
          <cell r="B257" t="str">
            <v>P08</v>
          </cell>
          <cell r="C257" t="str">
            <v>PETALUMA VALLEY HOSP</v>
          </cell>
        </row>
        <row r="258">
          <cell r="A258">
            <v>1700817756</v>
          </cell>
          <cell r="B258" t="str">
            <v>P09</v>
          </cell>
          <cell r="C258" t="str">
            <v>PLACENTIA LINDA HOSP</v>
          </cell>
        </row>
        <row r="259">
          <cell r="A259">
            <v>1407813660</v>
          </cell>
          <cell r="B259" t="str">
            <v>P10</v>
          </cell>
          <cell r="C259" t="str">
            <v>POMONA VALLEY HOSP MED CTR</v>
          </cell>
        </row>
        <row r="260">
          <cell r="A260">
            <v>1043215379</v>
          </cell>
          <cell r="B260" t="str">
            <v>P11</v>
          </cell>
          <cell r="C260" t="str">
            <v>PRESBYTERIAN INTERCOMM HOSP</v>
          </cell>
        </row>
        <row r="261">
          <cell r="A261">
            <v>1770543761</v>
          </cell>
          <cell r="B261" t="str">
            <v>P12</v>
          </cell>
          <cell r="C261" t="str">
            <v>PROMISE HOSP OF EAST LA-EAST LA</v>
          </cell>
        </row>
        <row r="262">
          <cell r="A262">
            <v>1215100284</v>
          </cell>
          <cell r="B262" t="str">
            <v>P13</v>
          </cell>
          <cell r="C262" t="str">
            <v>PROMISE HOSP OF SAN DIEGO</v>
          </cell>
        </row>
        <row r="263">
          <cell r="A263">
            <v>1750554721</v>
          </cell>
          <cell r="B263" t="str">
            <v>P13</v>
          </cell>
          <cell r="C263" t="str">
            <v>PROMISE HOSP OF SAN DIEGO</v>
          </cell>
        </row>
        <row r="264">
          <cell r="A264">
            <v>1962403386</v>
          </cell>
          <cell r="B264" t="str">
            <v>P13</v>
          </cell>
          <cell r="C264" t="str">
            <v>PROMISE HOSP OF SAN DIEGO</v>
          </cell>
        </row>
        <row r="265">
          <cell r="A265">
            <v>1477587632</v>
          </cell>
          <cell r="B265" t="str">
            <v>P15</v>
          </cell>
          <cell r="C265" t="str">
            <v>PROVIDENCE HOLY CROSS MED CTR</v>
          </cell>
        </row>
        <row r="266">
          <cell r="A266">
            <v>1336173269</v>
          </cell>
          <cell r="B266" t="str">
            <v>P16</v>
          </cell>
          <cell r="C266" t="str">
            <v>PROVIDENCE ST JOSEPH MED CTR</v>
          </cell>
        </row>
        <row r="267">
          <cell r="A267">
            <v>1821250762</v>
          </cell>
          <cell r="B267" t="str">
            <v>P17</v>
          </cell>
          <cell r="C267" t="str">
            <v>PROVIDENCE TARZANA MED CTR</v>
          </cell>
        </row>
        <row r="268">
          <cell r="A268">
            <v>1235218785</v>
          </cell>
          <cell r="B268" t="str">
            <v>Q01</v>
          </cell>
          <cell r="C268" t="str">
            <v>QUEEN OF THE VALLEY HOSP-NAPA</v>
          </cell>
        </row>
        <row r="269">
          <cell r="A269">
            <v>1568578110</v>
          </cell>
          <cell r="B269" t="str">
            <v>R01</v>
          </cell>
          <cell r="C269" t="str">
            <v>RANCHO SPECIALTY HOSP - SOLD - Now Kindred - Rancho</v>
          </cell>
        </row>
        <row r="270">
          <cell r="A270">
            <v>1124018031</v>
          </cell>
          <cell r="B270" t="str">
            <v>R02</v>
          </cell>
          <cell r="C270" t="str">
            <v>REDBUD COMM HOSP</v>
          </cell>
        </row>
        <row r="271">
          <cell r="A271">
            <v>1043354111</v>
          </cell>
          <cell r="B271" t="str">
            <v>R03</v>
          </cell>
          <cell r="C271" t="str">
            <v>REDLANDS COMM HOSP</v>
          </cell>
        </row>
        <row r="272">
          <cell r="A272">
            <v>1316081482</v>
          </cell>
          <cell r="B272" t="str">
            <v>R03</v>
          </cell>
          <cell r="C272" t="str">
            <v>REDLANDS COMM HOSP</v>
          </cell>
        </row>
        <row r="273">
          <cell r="A273">
            <v>1043292303</v>
          </cell>
          <cell r="B273" t="str">
            <v>R04</v>
          </cell>
          <cell r="C273" t="str">
            <v>REDWOOD MEM HOSP</v>
          </cell>
        </row>
        <row r="274">
          <cell r="A274">
            <v>1336167550</v>
          </cell>
          <cell r="B274" t="str">
            <v>R05</v>
          </cell>
          <cell r="C274" t="str">
            <v>REEDLEY COMMUNITY HOSPITAL</v>
          </cell>
        </row>
        <row r="275">
          <cell r="A275">
            <v>1285688267</v>
          </cell>
          <cell r="B275" t="str">
            <v>R06</v>
          </cell>
          <cell r="C275" t="str">
            <v>REG MED CTR OF SAN JOSE</v>
          </cell>
        </row>
        <row r="276">
          <cell r="A276">
            <v>1821041765</v>
          </cell>
          <cell r="B276" t="str">
            <v>R06</v>
          </cell>
          <cell r="C276" t="str">
            <v>REG MED CTR OF SAN JOSE</v>
          </cell>
        </row>
        <row r="277">
          <cell r="A277">
            <v>1003852591</v>
          </cell>
          <cell r="B277" t="str">
            <v>R07</v>
          </cell>
          <cell r="C277" t="str">
            <v>REHAB INSTITUTE OF SANTA BARBARA</v>
          </cell>
        </row>
        <row r="278">
          <cell r="A278">
            <v>1952308363</v>
          </cell>
          <cell r="B278" t="str">
            <v>R08</v>
          </cell>
          <cell r="C278" t="str">
            <v>RESNICK NEUROPSYCH HOSP AT UCLA - PSYCH</v>
          </cell>
        </row>
        <row r="279">
          <cell r="A279">
            <v>1720088354</v>
          </cell>
          <cell r="B279" t="str">
            <v>R09</v>
          </cell>
          <cell r="C279" t="str">
            <v>RIDEOUT MEM HOSP</v>
          </cell>
        </row>
        <row r="280">
          <cell r="A280">
            <v>1447253125</v>
          </cell>
          <cell r="B280" t="str">
            <v>R10</v>
          </cell>
          <cell r="C280" t="str">
            <v>RIDGECREST REG HOSP</v>
          </cell>
        </row>
        <row r="281">
          <cell r="A281">
            <v>1114971660</v>
          </cell>
          <cell r="B281" t="str">
            <v>R11</v>
          </cell>
          <cell r="C281" t="str">
            <v>RIVERSIDE COMM HOSP</v>
          </cell>
        </row>
        <row r="282">
          <cell r="A282">
            <v>1336186394</v>
          </cell>
          <cell r="B282" t="str">
            <v>R11</v>
          </cell>
          <cell r="C282" t="str">
            <v>RIVERSIDE COMM HOSP</v>
          </cell>
        </row>
        <row r="283">
          <cell r="A283">
            <v>1477633295</v>
          </cell>
          <cell r="B283" t="str">
            <v>R12</v>
          </cell>
          <cell r="C283" t="str">
            <v>RIVERSIDE CTR FOR BEHAV MED - PYSCH</v>
          </cell>
        </row>
        <row r="284">
          <cell r="A284">
            <v>1275576381</v>
          </cell>
          <cell r="B284" t="str">
            <v>S01</v>
          </cell>
          <cell r="C284" t="str">
            <v>SADDLEBACK MEM MED CTR</v>
          </cell>
        </row>
        <row r="285">
          <cell r="A285">
            <v>1780681189</v>
          </cell>
          <cell r="B285" t="str">
            <v>S02</v>
          </cell>
          <cell r="C285" t="str">
            <v>SAN ANTONIO COMM HOSP</v>
          </cell>
        </row>
        <row r="286">
          <cell r="A286">
            <v>1740447945</v>
          </cell>
          <cell r="B286" t="str">
            <v>S03</v>
          </cell>
          <cell r="C286" t="str">
            <v>SAN DIMAS COMM HOSP</v>
          </cell>
        </row>
        <row r="287">
          <cell r="A287">
            <v>1275720377</v>
          </cell>
          <cell r="B287" t="str">
            <v>S04</v>
          </cell>
          <cell r="C287" t="str">
            <v>SAN GABRIEL VALLEY MED CTR</v>
          </cell>
        </row>
        <row r="288">
          <cell r="A288">
            <v>1669523643</v>
          </cell>
          <cell r="B288" t="str">
            <v>S04</v>
          </cell>
          <cell r="C288" t="str">
            <v>SAN GABRIEL VALLEY MED CTR</v>
          </cell>
        </row>
        <row r="289">
          <cell r="A289">
            <v>1538157508</v>
          </cell>
          <cell r="B289" t="str">
            <v>S05</v>
          </cell>
          <cell r="C289" t="str">
            <v>SAN JOAQUIN COMM HOSP</v>
          </cell>
        </row>
        <row r="290">
          <cell r="A290">
            <v>1831144716</v>
          </cell>
          <cell r="B290" t="str">
            <v>S06</v>
          </cell>
          <cell r="C290" t="str">
            <v>SAN JOAQUIN VALLEY REHAB HOSP</v>
          </cell>
        </row>
        <row r="291">
          <cell r="A291">
            <v>1457317034</v>
          </cell>
          <cell r="B291" t="str">
            <v>S07</v>
          </cell>
          <cell r="C291" t="str">
            <v>SAN LEANDRO HOSP</v>
          </cell>
        </row>
        <row r="292">
          <cell r="A292">
            <v>1932131489</v>
          </cell>
          <cell r="B292" t="str">
            <v>S08</v>
          </cell>
          <cell r="C292" t="str">
            <v>SAN RAMON REG MED CTR</v>
          </cell>
        </row>
        <row r="293">
          <cell r="A293">
            <v>1477554152</v>
          </cell>
          <cell r="B293" t="str">
            <v>S09</v>
          </cell>
          <cell r="C293" t="str">
            <v>SANTA BARBARA COTTAGE HOSP</v>
          </cell>
        </row>
        <row r="294">
          <cell r="A294">
            <v>1134152549</v>
          </cell>
          <cell r="B294" t="str">
            <v>S10</v>
          </cell>
          <cell r="C294" t="str">
            <v>SANTA ROSA MEM HOSP-MONTGOMERY</v>
          </cell>
        </row>
        <row r="295">
          <cell r="A295">
            <v>1952301863</v>
          </cell>
          <cell r="B295" t="str">
            <v>S11</v>
          </cell>
          <cell r="C295" t="str">
            <v>SANTA YNEZ VALLEY COTTAGE HOSP</v>
          </cell>
        </row>
        <row r="296">
          <cell r="A296">
            <v>1841233780</v>
          </cell>
          <cell r="B296" t="str">
            <v>S12</v>
          </cell>
          <cell r="C296" t="str">
            <v>SCRIPPS GREEN HOSP</v>
          </cell>
        </row>
        <row r="297">
          <cell r="A297">
            <v>1700829199</v>
          </cell>
          <cell r="B297" t="str">
            <v>S13</v>
          </cell>
          <cell r="C297" t="str">
            <v>SCRIPPS MEM HOSP-ENCINITAS</v>
          </cell>
        </row>
        <row r="298">
          <cell r="A298">
            <v>1841277704</v>
          </cell>
          <cell r="B298" t="str">
            <v>S14</v>
          </cell>
          <cell r="C298" t="str">
            <v>SCRIPPS MEM HOSP-LA JOLLA</v>
          </cell>
        </row>
        <row r="299">
          <cell r="A299">
            <v>1659359446</v>
          </cell>
          <cell r="B299" t="str">
            <v>S15</v>
          </cell>
          <cell r="C299" t="str">
            <v>SCRIPPS MERCY HOSP/CV</v>
          </cell>
        </row>
        <row r="300">
          <cell r="A300">
            <v>1235172057</v>
          </cell>
          <cell r="B300" t="str">
            <v>S16</v>
          </cell>
          <cell r="C300" t="str">
            <v>SEQUOIA HOSP</v>
          </cell>
        </row>
        <row r="301">
          <cell r="A301">
            <v>1568646735</v>
          </cell>
          <cell r="B301" t="str">
            <v>S16</v>
          </cell>
          <cell r="C301" t="str">
            <v>SEQUOIA HOSP</v>
          </cell>
        </row>
        <row r="302">
          <cell r="A302">
            <v>1154428688</v>
          </cell>
          <cell r="B302" t="str">
            <v>S17</v>
          </cell>
          <cell r="C302" t="str">
            <v>SETON MED CTR</v>
          </cell>
        </row>
        <row r="303">
          <cell r="A303">
            <v>1396728630</v>
          </cell>
          <cell r="B303" t="str">
            <v>S18</v>
          </cell>
          <cell r="C303" t="str">
            <v>SHARP CHULA VISTA MED CTR</v>
          </cell>
        </row>
        <row r="304">
          <cell r="A304">
            <v>1154304475</v>
          </cell>
          <cell r="B304" t="str">
            <v>S19</v>
          </cell>
          <cell r="C304" t="str">
            <v>SHARP CORONADO HOSP AND HCARE CTR</v>
          </cell>
        </row>
        <row r="305">
          <cell r="A305">
            <v>1407839921</v>
          </cell>
          <cell r="B305" t="str">
            <v>S20</v>
          </cell>
          <cell r="C305" t="str">
            <v>SHARP MEM HOSP</v>
          </cell>
        </row>
        <row r="306">
          <cell r="A306">
            <v>1346384468</v>
          </cell>
          <cell r="B306" t="str">
            <v>S21</v>
          </cell>
          <cell r="C306" t="str">
            <v>SHARP MESA VISTA HOSP - PSYCH</v>
          </cell>
        </row>
        <row r="307">
          <cell r="A307">
            <v>1033187182</v>
          </cell>
          <cell r="B307" t="str">
            <v>S22</v>
          </cell>
          <cell r="C307" t="str">
            <v>SHASTA REG MED CTR</v>
          </cell>
        </row>
        <row r="308">
          <cell r="A308">
            <v>1205089026</v>
          </cell>
          <cell r="B308" t="str">
            <v>S22</v>
          </cell>
          <cell r="C308" t="str">
            <v>SHASTA REG MED CTR</v>
          </cell>
        </row>
        <row r="309">
          <cell r="A309">
            <v>1750491247</v>
          </cell>
          <cell r="B309" t="str">
            <v>S23</v>
          </cell>
          <cell r="C309" t="str">
            <v>SHERMAN OAKS HOSP</v>
          </cell>
        </row>
        <row r="310">
          <cell r="A310">
            <v>1962530451</v>
          </cell>
          <cell r="B310" t="str">
            <v>S24</v>
          </cell>
          <cell r="C310" t="str">
            <v>SHRINERS HOSPITAL- SACRAMENTO</v>
          </cell>
        </row>
        <row r="311">
          <cell r="A311">
            <v>1508908591</v>
          </cell>
          <cell r="B311" t="str">
            <v>S25</v>
          </cell>
          <cell r="C311" t="str">
            <v>SHRINERS HOSPITAL- LA</v>
          </cell>
        </row>
        <row r="312">
          <cell r="A312">
            <v>1659361392</v>
          </cell>
          <cell r="B312" t="str">
            <v>S26</v>
          </cell>
          <cell r="C312" t="str">
            <v>SIERRA NEVADA MEM HOSP</v>
          </cell>
        </row>
        <row r="313">
          <cell r="A313">
            <v>1639101116</v>
          </cell>
          <cell r="B313" t="str">
            <v>S27</v>
          </cell>
          <cell r="C313" t="str">
            <v>SIERRA VIST REG MED CTR</v>
          </cell>
        </row>
        <row r="314">
          <cell r="A314">
            <v>1528066685</v>
          </cell>
          <cell r="B314" t="str">
            <v>S28</v>
          </cell>
          <cell r="C314" t="str">
            <v>SIERRA VISTA HOSP</v>
          </cell>
        </row>
        <row r="315">
          <cell r="A315">
            <v>1427293216</v>
          </cell>
          <cell r="B315" t="str">
            <v>S29</v>
          </cell>
          <cell r="C315" t="str">
            <v>SILVER LAKE MED CTR</v>
          </cell>
        </row>
        <row r="316">
          <cell r="A316">
            <v>1063495190</v>
          </cell>
          <cell r="B316" t="str">
            <v>S73</v>
          </cell>
          <cell r="C316" t="str">
            <v>SIMI VALLEY HOSP AND HCARE-SYCAMORE</v>
          </cell>
        </row>
        <row r="317">
          <cell r="A317">
            <v>1033100854</v>
          </cell>
          <cell r="B317" t="str">
            <v>S30</v>
          </cell>
          <cell r="C317" t="str">
            <v>SONORA REG MED CTR</v>
          </cell>
        </row>
        <row r="318">
          <cell r="A318">
            <v>1780673376</v>
          </cell>
          <cell r="B318" t="str">
            <v>S31</v>
          </cell>
          <cell r="C318" t="str">
            <v>SONORA REG MED CTR Greenly</v>
          </cell>
        </row>
        <row r="319">
          <cell r="A319">
            <v>1649253972</v>
          </cell>
          <cell r="B319" t="str">
            <v>S32</v>
          </cell>
          <cell r="C319" t="str">
            <v>SOUTH COAST MED CTR</v>
          </cell>
        </row>
        <row r="320">
          <cell r="A320">
            <v>1245221050</v>
          </cell>
          <cell r="B320" t="str">
            <v>S33</v>
          </cell>
          <cell r="C320" t="str">
            <v>SOUTHWEST HCARE SYSTEM</v>
          </cell>
        </row>
        <row r="321">
          <cell r="A321">
            <v>1205845567</v>
          </cell>
          <cell r="B321" t="str">
            <v>S34</v>
          </cell>
          <cell r="C321" t="str">
            <v>ST AGNES MED CTR</v>
          </cell>
        </row>
        <row r="322">
          <cell r="A322">
            <v>1689769911</v>
          </cell>
          <cell r="B322" t="str">
            <v>S35</v>
          </cell>
          <cell r="C322" t="str">
            <v>ST BERNARDINE MED CTR</v>
          </cell>
        </row>
        <row r="323">
          <cell r="A323">
            <v>1083732853</v>
          </cell>
          <cell r="B323" t="str">
            <v>S36</v>
          </cell>
          <cell r="C323" t="str">
            <v>ST ELIZABETH COMM HOSP</v>
          </cell>
        </row>
        <row r="324">
          <cell r="A324">
            <v>1487697215</v>
          </cell>
          <cell r="B324" t="str">
            <v>S37</v>
          </cell>
          <cell r="C324" t="str">
            <v>ST FRANCIS MED CTR</v>
          </cell>
        </row>
        <row r="325">
          <cell r="A325">
            <v>1316061997</v>
          </cell>
          <cell r="B325" t="str">
            <v>S74</v>
          </cell>
          <cell r="C325" t="str">
            <v>ST FRANCIS MEM HOSP</v>
          </cell>
        </row>
        <row r="326">
          <cell r="A326">
            <v>1720078082</v>
          </cell>
          <cell r="B326" t="str">
            <v>S38</v>
          </cell>
          <cell r="C326" t="str">
            <v>ST HELENA HOSP</v>
          </cell>
        </row>
        <row r="327">
          <cell r="A327">
            <v>1851381990</v>
          </cell>
          <cell r="B327" t="str">
            <v>S39</v>
          </cell>
          <cell r="C327" t="str">
            <v>ST HELENA HOSP CTR FOR BEHAV HEALTH</v>
          </cell>
        </row>
        <row r="328">
          <cell r="A328">
            <v>1194877332</v>
          </cell>
          <cell r="B328" t="str">
            <v>S40</v>
          </cell>
          <cell r="C328" t="str">
            <v>ST JOHN'S PLEASANT VALLEY HOSP</v>
          </cell>
        </row>
        <row r="329">
          <cell r="A329">
            <v>1073665360</v>
          </cell>
          <cell r="B329" t="str">
            <v>S41</v>
          </cell>
          <cell r="C329" t="str">
            <v>ST JOHN'S REG MED CTR</v>
          </cell>
        </row>
        <row r="330">
          <cell r="A330">
            <v>1609858950</v>
          </cell>
          <cell r="B330" t="str">
            <v>S42</v>
          </cell>
          <cell r="C330" t="str">
            <v>ST JOSEPH HOSP-EUREKA</v>
          </cell>
        </row>
        <row r="331">
          <cell r="A331">
            <v>1912982216</v>
          </cell>
          <cell r="B331" t="str">
            <v>S43</v>
          </cell>
          <cell r="C331" t="str">
            <v>ST JOSEPH HOSP-ORANGE</v>
          </cell>
        </row>
        <row r="332">
          <cell r="A332">
            <v>1053443473</v>
          </cell>
          <cell r="B332" t="str">
            <v>S44</v>
          </cell>
          <cell r="C332" t="str">
            <v>ST JOSEPH'S BEHAV HEALTH CTR - PSYCH</v>
          </cell>
        </row>
        <row r="333">
          <cell r="A333">
            <v>1528190931</v>
          </cell>
          <cell r="B333" t="str">
            <v>S45</v>
          </cell>
          <cell r="C333" t="str">
            <v>ST JOSEPHS MED CTR OF STOCKTON</v>
          </cell>
        </row>
        <row r="334">
          <cell r="A334">
            <v>1891904942</v>
          </cell>
          <cell r="B334" t="str">
            <v>S47</v>
          </cell>
          <cell r="C334" t="str">
            <v>ST JUDE MED CTR</v>
          </cell>
        </row>
        <row r="335">
          <cell r="A335">
            <v>1386746337</v>
          </cell>
          <cell r="B335" t="str">
            <v>S48</v>
          </cell>
          <cell r="C335" t="str">
            <v>ST LOUISE REG HOSP</v>
          </cell>
        </row>
        <row r="336">
          <cell r="A336">
            <v>1881712933</v>
          </cell>
          <cell r="B336" t="str">
            <v>S49</v>
          </cell>
          <cell r="C336" t="str">
            <v>ST LUKES HOSP</v>
          </cell>
        </row>
        <row r="337">
          <cell r="A337">
            <v>1194840421</v>
          </cell>
          <cell r="B337" t="str">
            <v>S50</v>
          </cell>
          <cell r="C337" t="str">
            <v>ST MARY MED CTR</v>
          </cell>
        </row>
        <row r="338">
          <cell r="A338">
            <v>1669456299</v>
          </cell>
          <cell r="B338" t="str">
            <v>S51</v>
          </cell>
          <cell r="C338" t="str">
            <v>ST MARY REG MED CTR</v>
          </cell>
        </row>
        <row r="339">
          <cell r="A339">
            <v>1174667158</v>
          </cell>
          <cell r="B339" t="str">
            <v>S52</v>
          </cell>
          <cell r="C339" t="str">
            <v>ST MARYS MED CTR-SF</v>
          </cell>
        </row>
        <row r="340">
          <cell r="A340">
            <v>1942298153</v>
          </cell>
          <cell r="B340" t="str">
            <v>S53</v>
          </cell>
          <cell r="C340" t="str">
            <v>ST ROSE HOSP</v>
          </cell>
        </row>
        <row r="341">
          <cell r="A341">
            <v>1124004304</v>
          </cell>
          <cell r="B341" t="str">
            <v>S54</v>
          </cell>
          <cell r="C341" t="str">
            <v>ST VINCENT MED CTR</v>
          </cell>
        </row>
        <row r="342">
          <cell r="A342">
            <v>1124026273</v>
          </cell>
          <cell r="B342" t="str">
            <v>S55</v>
          </cell>
          <cell r="C342" t="str">
            <v>ST. JOHN'S HEALTH CTR</v>
          </cell>
        </row>
        <row r="343">
          <cell r="A343">
            <v>1871543215</v>
          </cell>
          <cell r="B343" t="str">
            <v>S56</v>
          </cell>
          <cell r="C343" t="str">
            <v>STANFORD HOSP</v>
          </cell>
        </row>
        <row r="344">
          <cell r="A344">
            <v>1437121886</v>
          </cell>
          <cell r="B344" t="str">
            <v>S57</v>
          </cell>
          <cell r="C344" t="str">
            <v>STANISLAUS SURGICAL HOSP</v>
          </cell>
        </row>
        <row r="345">
          <cell r="A345">
            <v>1497748081</v>
          </cell>
          <cell r="B345" t="str">
            <v>S58</v>
          </cell>
          <cell r="C345" t="str">
            <v>SUN HEALTH ROBERT H BALLARD REHAB HOSP</v>
          </cell>
        </row>
        <row r="346">
          <cell r="A346">
            <v>1124077110</v>
          </cell>
          <cell r="B346" t="str">
            <v>S59</v>
          </cell>
          <cell r="C346" t="str">
            <v>SUTTER AMADOR HOSP</v>
          </cell>
        </row>
        <row r="347">
          <cell r="A347">
            <v>1447494323</v>
          </cell>
          <cell r="B347" t="str">
            <v>S59</v>
          </cell>
          <cell r="C347" t="str">
            <v>SUTTER AMADOR HOSP</v>
          </cell>
        </row>
        <row r="348">
          <cell r="A348">
            <v>1194774299</v>
          </cell>
          <cell r="B348" t="str">
            <v>S60</v>
          </cell>
          <cell r="C348" t="str">
            <v>SUTTER AUBURN FAITH HOSP</v>
          </cell>
        </row>
        <row r="349">
          <cell r="A349">
            <v>1457367062</v>
          </cell>
          <cell r="B349" t="str">
            <v>S61</v>
          </cell>
          <cell r="C349" t="str">
            <v>SUTTER COAST HOSP</v>
          </cell>
        </row>
        <row r="350">
          <cell r="A350">
            <v>1770532608</v>
          </cell>
          <cell r="B350" t="str">
            <v>S62</v>
          </cell>
          <cell r="C350" t="str">
            <v>SUTTER DAVIS HOSP</v>
          </cell>
        </row>
        <row r="351">
          <cell r="A351">
            <v>1124135132</v>
          </cell>
          <cell r="B351" t="str">
            <v>S63</v>
          </cell>
          <cell r="C351" t="str">
            <v>SUTTER DELTA MED CTR</v>
          </cell>
        </row>
        <row r="352">
          <cell r="A352">
            <v>1811129752</v>
          </cell>
          <cell r="B352" t="str">
            <v>S63</v>
          </cell>
          <cell r="C352" t="str">
            <v>SUTTER DELTA MED CTR</v>
          </cell>
        </row>
        <row r="353">
          <cell r="A353">
            <v>1811946734</v>
          </cell>
          <cell r="B353" t="str">
            <v>S64</v>
          </cell>
          <cell r="C353" t="str">
            <v>SUTTER GEN HOSP</v>
          </cell>
        </row>
        <row r="354">
          <cell r="A354">
            <v>1063407229</v>
          </cell>
          <cell r="B354" t="str">
            <v>S65</v>
          </cell>
          <cell r="C354" t="str">
            <v>SUTTER LAKESIDE HOSP</v>
          </cell>
        </row>
        <row r="355">
          <cell r="A355">
            <v>1952634008</v>
          </cell>
          <cell r="B355" t="str">
            <v>S65</v>
          </cell>
          <cell r="C355" t="str">
            <v>SUTTER LAKESIDE HOSP</v>
          </cell>
        </row>
        <row r="356">
          <cell r="A356">
            <v>1306069539</v>
          </cell>
          <cell r="B356" t="str">
            <v>S66</v>
          </cell>
          <cell r="C356" t="str">
            <v>SUTTER MATERNITY AND SRG CTR OF S CRUZ</v>
          </cell>
        </row>
        <row r="357">
          <cell r="A357">
            <v>1972749893</v>
          </cell>
          <cell r="B357" t="str">
            <v>S66</v>
          </cell>
          <cell r="C357" t="str">
            <v>SUTTER MATERNITY AND SRG CTR OF S CRUZ</v>
          </cell>
        </row>
        <row r="358">
          <cell r="A358">
            <v>1700855756</v>
          </cell>
          <cell r="B358" t="str">
            <v>S67</v>
          </cell>
          <cell r="C358" t="str">
            <v>SUTTER MED CTR OF SANTA ROSA</v>
          </cell>
        </row>
        <row r="359">
          <cell r="A359">
            <v>1740413798</v>
          </cell>
          <cell r="B359" t="str">
            <v>S67</v>
          </cell>
          <cell r="C359" t="str">
            <v>SUTTER MED CTR OF SANTA ROSA</v>
          </cell>
        </row>
        <row r="360">
          <cell r="A360">
            <v>1356390264</v>
          </cell>
          <cell r="B360" t="str">
            <v>S68</v>
          </cell>
          <cell r="C360" t="str">
            <v>SUTTER ROSEVILLE MED CTR</v>
          </cell>
        </row>
        <row r="361">
          <cell r="A361">
            <v>1366686248</v>
          </cell>
          <cell r="B361" t="str">
            <v>S69</v>
          </cell>
          <cell r="C361" t="str">
            <v>SUTTER SOLANO MED CTR</v>
          </cell>
        </row>
        <row r="362">
          <cell r="A362">
            <v>1831177203</v>
          </cell>
          <cell r="B362" t="str">
            <v>S69</v>
          </cell>
          <cell r="C362" t="str">
            <v>SUTTER SOLANO MED CTR</v>
          </cell>
        </row>
        <row r="363">
          <cell r="A363">
            <v>1336333954</v>
          </cell>
          <cell r="B363" t="str">
            <v>S70</v>
          </cell>
          <cell r="C363" t="str">
            <v>SUTTER SURG HOSP-NORTH VALLEY</v>
          </cell>
        </row>
        <row r="364">
          <cell r="A364">
            <v>1043291164</v>
          </cell>
          <cell r="B364" t="str">
            <v>S71</v>
          </cell>
          <cell r="C364" t="str">
            <v>SUTTER TRACY COMM HOSP</v>
          </cell>
        </row>
        <row r="365">
          <cell r="A365">
            <v>1770726861</v>
          </cell>
          <cell r="B365" t="str">
            <v>S71</v>
          </cell>
          <cell r="C365" t="str">
            <v>SUTTER TRACY COMM HOSP</v>
          </cell>
        </row>
        <row r="366">
          <cell r="A366">
            <v>1952634008</v>
          </cell>
          <cell r="B366" t="str">
            <v>S72</v>
          </cell>
          <cell r="C366" t="str">
            <v>SUTTER WEST BAY</v>
          </cell>
        </row>
        <row r="367">
          <cell r="A367">
            <v>1447336508</v>
          </cell>
          <cell r="B367" t="str">
            <v>T01</v>
          </cell>
          <cell r="C367" t="str">
            <v>TELECARE/SOLANO PARK - PSYCH</v>
          </cell>
        </row>
        <row r="368">
          <cell r="A368">
            <v>1639166200</v>
          </cell>
          <cell r="B368" t="str">
            <v>T02</v>
          </cell>
          <cell r="C368" t="str">
            <v>TEMPLE COMM HOSP</v>
          </cell>
        </row>
        <row r="369">
          <cell r="A369">
            <v>1467459776</v>
          </cell>
          <cell r="B369" t="str">
            <v>T03</v>
          </cell>
          <cell r="C369" t="str">
            <v>TORRANCE MEM MED CTR</v>
          </cell>
        </row>
        <row r="370">
          <cell r="A370">
            <v>1043373053</v>
          </cell>
          <cell r="B370" t="str">
            <v>T04</v>
          </cell>
          <cell r="C370" t="str">
            <v>TRI-CITY REG MED CTR</v>
          </cell>
        </row>
        <row r="371">
          <cell r="A371">
            <v>1689743601</v>
          </cell>
          <cell r="B371" t="str">
            <v>T05</v>
          </cell>
          <cell r="C371" t="str">
            <v>TUSTIN HOSP MED CTR</v>
          </cell>
        </row>
        <row r="372">
          <cell r="A372">
            <v>1396778197</v>
          </cell>
          <cell r="B372" t="str">
            <v>T06</v>
          </cell>
          <cell r="C372" t="str">
            <v>TWIN CITIES COMM HOSP</v>
          </cell>
        </row>
        <row r="373">
          <cell r="A373">
            <v>1235120676</v>
          </cell>
          <cell r="B373" t="str">
            <v>U01</v>
          </cell>
          <cell r="C373" t="str">
            <v>UKIAH VALLEY MED CTR/HOSP DR</v>
          </cell>
        </row>
        <row r="374">
          <cell r="A374">
            <v>1184655417</v>
          </cell>
          <cell r="B374" t="str">
            <v>U02</v>
          </cell>
          <cell r="C374" t="str">
            <v>USC KENNETH NORRIS JR CANCER HOSP</v>
          </cell>
        </row>
        <row r="375">
          <cell r="A375">
            <v>1770728438</v>
          </cell>
          <cell r="B375" t="str">
            <v>U02</v>
          </cell>
          <cell r="C375" t="str">
            <v>USC KENNETH NORRIS JR CANCER HOSP</v>
          </cell>
        </row>
        <row r="376">
          <cell r="A376">
            <v>1558394361</v>
          </cell>
          <cell r="B376" t="str">
            <v>U03</v>
          </cell>
          <cell r="C376" t="str">
            <v>USC UNIVERSITY HOSP</v>
          </cell>
        </row>
        <row r="377">
          <cell r="A377">
            <v>1952546616</v>
          </cell>
          <cell r="B377" t="str">
            <v>U03</v>
          </cell>
          <cell r="C377" t="str">
            <v>USC UNIVERSITY HOSP</v>
          </cell>
        </row>
        <row r="378">
          <cell r="A378">
            <v>1144389941</v>
          </cell>
          <cell r="B378" t="str">
            <v>V01</v>
          </cell>
          <cell r="C378" t="str">
            <v>VALLEY MEM HOSP</v>
          </cell>
        </row>
        <row r="379">
          <cell r="A379">
            <v>1578529285</v>
          </cell>
          <cell r="B379" t="str">
            <v>V02</v>
          </cell>
          <cell r="C379" t="str">
            <v>VALLEY PRES HOSP</v>
          </cell>
        </row>
        <row r="380">
          <cell r="A380">
            <v>1528054632</v>
          </cell>
          <cell r="B380" t="str">
            <v>V03</v>
          </cell>
          <cell r="C380" t="str">
            <v>VERDUGO HILLS HOSP</v>
          </cell>
        </row>
        <row r="381">
          <cell r="A381">
            <v>1952311953</v>
          </cell>
          <cell r="B381" t="str">
            <v>V04</v>
          </cell>
          <cell r="C381" t="str">
            <v>VICTOR VALLEY COMM HOSP</v>
          </cell>
        </row>
        <row r="382">
          <cell r="A382">
            <v>1831356286</v>
          </cell>
          <cell r="B382" t="str">
            <v>K43</v>
          </cell>
          <cell r="C382" t="str">
            <v>VISTA HOSP OF RIVERSIDE - CHOW - Kindred Riverside</v>
          </cell>
        </row>
        <row r="383">
          <cell r="A383">
            <v>1619061660</v>
          </cell>
          <cell r="B383" t="str">
            <v>V05</v>
          </cell>
          <cell r="C383" t="str">
            <v>VISTA HOSP OF SOUTH BAY</v>
          </cell>
        </row>
        <row r="384">
          <cell r="A384">
            <v>1710958228</v>
          </cell>
          <cell r="B384" t="str">
            <v>W01</v>
          </cell>
          <cell r="C384" t="str">
            <v>WATSONVILLE COMM HOSP</v>
          </cell>
        </row>
        <row r="385">
          <cell r="A385">
            <v>1114998705</v>
          </cell>
          <cell r="B385" t="str">
            <v>W02</v>
          </cell>
          <cell r="C385" t="str">
            <v>WEST ANAHEIM MED CTR</v>
          </cell>
        </row>
        <row r="386">
          <cell r="A386">
            <v>1871501916</v>
          </cell>
          <cell r="B386" t="str">
            <v>W02</v>
          </cell>
          <cell r="C386" t="str">
            <v>WEST ANAHEIM MED CTR</v>
          </cell>
        </row>
        <row r="387">
          <cell r="A387">
            <v>1023065729</v>
          </cell>
          <cell r="B387" t="str">
            <v>W03</v>
          </cell>
          <cell r="C387" t="str">
            <v>WEST HILLS HOSP AND MED CTR</v>
          </cell>
        </row>
        <row r="388">
          <cell r="A388">
            <v>1790778488</v>
          </cell>
          <cell r="B388" t="str">
            <v>W04</v>
          </cell>
          <cell r="C388" t="str">
            <v>WESTERN MED CTR-ANAHEIM</v>
          </cell>
        </row>
        <row r="389">
          <cell r="A389">
            <v>1982697678</v>
          </cell>
          <cell r="B389" t="str">
            <v>W08</v>
          </cell>
          <cell r="C389" t="str">
            <v>WESTERN MED CTR-SANTA ANA</v>
          </cell>
        </row>
        <row r="390">
          <cell r="A390">
            <v>1215927470</v>
          </cell>
          <cell r="B390" t="str">
            <v>W05</v>
          </cell>
          <cell r="C390" t="str">
            <v>WHITE MEM MED CTR</v>
          </cell>
        </row>
        <row r="391">
          <cell r="A391">
            <v>1023000569</v>
          </cell>
          <cell r="B391" t="str">
            <v>W06</v>
          </cell>
          <cell r="C391" t="str">
            <v>WHITTIER HOSP MED CTR</v>
          </cell>
        </row>
        <row r="392">
          <cell r="A392">
            <v>1922116037</v>
          </cell>
          <cell r="B392" t="str">
            <v>W07</v>
          </cell>
          <cell r="C392" t="str">
            <v>WOODLAND MEM HOSP</v>
          </cell>
        </row>
        <row r="393">
          <cell r="A393">
            <v>1821351016</v>
          </cell>
          <cell r="B393" t="str">
            <v>E03</v>
          </cell>
          <cell r="C393" t="str">
            <v>EDEN MED CTR</v>
          </cell>
        </row>
        <row r="394">
          <cell r="A394">
            <v>1548536006</v>
          </cell>
          <cell r="B394" t="str">
            <v>S07</v>
          </cell>
          <cell r="C394" t="str">
            <v>SAN LEANDRO HOSP</v>
          </cell>
        </row>
        <row r="395">
          <cell r="A395">
            <v>1891059127</v>
          </cell>
          <cell r="B395" t="str">
            <v>C29</v>
          </cell>
          <cell r="C395" t="str">
            <v>COMM AND MISSION HOSP OF HUNT PK</v>
          </cell>
        </row>
        <row r="396">
          <cell r="A396">
            <v>1205146289</v>
          </cell>
          <cell r="B396" t="str">
            <v>R01</v>
          </cell>
          <cell r="C396" t="str">
            <v>RANCHO SPECIALTY HOSP - SOLD - Now Kindred - Rancho</v>
          </cell>
        </row>
        <row r="397">
          <cell r="A397">
            <v>1952342297</v>
          </cell>
          <cell r="B397" t="str">
            <v>C07</v>
          </cell>
          <cell r="C397" t="str">
            <v>CEDARS-SINAI MED CTR</v>
          </cell>
        </row>
        <row r="398">
          <cell r="A398">
            <v>1457520942</v>
          </cell>
          <cell r="B398" t="str">
            <v>C39</v>
          </cell>
          <cell r="C398" t="str">
            <v>COLORADO RIVER MEDICAL CENTER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 IP CCRs"/>
      <sheetName val="08-17-18 Final Rule CCRs"/>
    </sheetNames>
    <sheetDataSet>
      <sheetData sheetId="0">
        <row r="508">
          <cell r="B508" t="str">
            <v>02472258</v>
          </cell>
          <cell r="C508" t="str">
            <v>25-2013</v>
          </cell>
          <cell r="D508" t="str">
            <v>Allegiance Specialty Hospital of Greenville</v>
          </cell>
          <cell r="E508">
            <v>0.27939999999999998</v>
          </cell>
          <cell r="F508" t="str">
            <v>D</v>
          </cell>
          <cell r="G508" t="str">
            <v>MS</v>
          </cell>
          <cell r="H508" t="str">
            <v>2017 Average for the Bed Class</v>
          </cell>
        </row>
        <row r="509">
          <cell r="B509" t="str">
            <v>00020237</v>
          </cell>
          <cell r="C509" t="str">
            <v>25-0151</v>
          </cell>
          <cell r="D509" t="str">
            <v>Alliance Health Center (Laurelwood)</v>
          </cell>
          <cell r="E509">
            <v>0.45500000000000002</v>
          </cell>
          <cell r="F509" t="str">
            <v>D</v>
          </cell>
          <cell r="G509" t="str">
            <v>MS</v>
          </cell>
          <cell r="H509" t="str">
            <v>2017 Average for the Bed Class</v>
          </cell>
        </row>
        <row r="510">
          <cell r="B510" t="str">
            <v>00220621</v>
          </cell>
          <cell r="C510" t="str">
            <v>25-0012</v>
          </cell>
          <cell r="D510" t="str">
            <v>Alliance Healthcare System</v>
          </cell>
          <cell r="E510">
            <v>0.5262</v>
          </cell>
          <cell r="F510" t="str">
            <v>D</v>
          </cell>
          <cell r="G510" t="str">
            <v>MS</v>
          </cell>
          <cell r="H510" t="str">
            <v>Cost Report Year End 2017</v>
          </cell>
        </row>
        <row r="511">
          <cell r="B511" t="str">
            <v>00020046</v>
          </cell>
          <cell r="C511" t="str">
            <v>25-0104</v>
          </cell>
          <cell r="D511" t="str">
            <v>Anderson Regional Medical Center</v>
          </cell>
          <cell r="E511">
            <v>0.35489999999999999</v>
          </cell>
          <cell r="F511" t="str">
            <v>D</v>
          </cell>
          <cell r="G511" t="str">
            <v>MS</v>
          </cell>
          <cell r="H511" t="str">
            <v>Cost Report Year End 2017</v>
          </cell>
        </row>
        <row r="512">
          <cell r="B512" t="str">
            <v>00220495</v>
          </cell>
          <cell r="C512" t="str">
            <v>25-0081</v>
          </cell>
          <cell r="D512" t="str">
            <v>Anderson Regional Medical Center - South Campus</v>
          </cell>
          <cell r="E512">
            <v>0.58289999999999997</v>
          </cell>
          <cell r="F512" t="str">
            <v>D</v>
          </cell>
          <cell r="G512" t="str">
            <v>MS</v>
          </cell>
          <cell r="H512" t="str">
            <v>Cost Report Year End 2017</v>
          </cell>
        </row>
        <row r="513">
          <cell r="B513" t="str">
            <v>00020035</v>
          </cell>
          <cell r="C513" t="str">
            <v>25-1336</v>
          </cell>
          <cell r="D513" t="str">
            <v>Baptist Medical Center - Attala</v>
          </cell>
          <cell r="E513">
            <v>0.67190000000000005</v>
          </cell>
          <cell r="F513" t="str">
            <v>D</v>
          </cell>
          <cell r="G513" t="str">
            <v>MS</v>
          </cell>
          <cell r="H513" t="str">
            <v>Cost Report Year End 2017</v>
          </cell>
        </row>
        <row r="514">
          <cell r="B514" t="str">
            <v>00220809</v>
          </cell>
          <cell r="C514" t="str">
            <v>25-1315</v>
          </cell>
          <cell r="D514" t="str">
            <v>Baptist Medical Center - Leake</v>
          </cell>
          <cell r="E514">
            <v>0.77300000000000002</v>
          </cell>
          <cell r="F514" t="str">
            <v>D</v>
          </cell>
          <cell r="G514" t="str">
            <v>MS</v>
          </cell>
          <cell r="H514" t="str">
            <v>Cost Report Year End 2017</v>
          </cell>
        </row>
        <row r="515">
          <cell r="B515" t="str">
            <v>00020082</v>
          </cell>
          <cell r="C515" t="str">
            <v>25-1313</v>
          </cell>
          <cell r="D515" t="str">
            <v>Baptist Medical Center - Yazoo</v>
          </cell>
          <cell r="E515">
            <v>0.50219999999999998</v>
          </cell>
          <cell r="F515" t="str">
            <v>D</v>
          </cell>
          <cell r="G515" t="str">
            <v>MS</v>
          </cell>
          <cell r="H515" t="str">
            <v>Cost Report Year End 2017</v>
          </cell>
        </row>
        <row r="516">
          <cell r="B516" t="str">
            <v>00020084</v>
          </cell>
          <cell r="C516" t="str">
            <v>25-0044</v>
          </cell>
          <cell r="D516" t="str">
            <v>Baptist Memorial Hospital - Booneville</v>
          </cell>
          <cell r="E516">
            <v>0.35549999999999998</v>
          </cell>
          <cell r="F516" t="str">
            <v>D</v>
          </cell>
          <cell r="G516" t="str">
            <v>MS</v>
          </cell>
          <cell r="H516" t="str">
            <v>Cost Report Year End 2017</v>
          </cell>
        </row>
        <row r="517">
          <cell r="B517" t="str">
            <v>00020213</v>
          </cell>
          <cell r="C517" t="str">
            <v>25-1331</v>
          </cell>
          <cell r="D517" t="str">
            <v xml:space="preserve">Baptist Memorial Hospital - Calhoun </v>
          </cell>
          <cell r="E517">
            <v>0.63170000000000004</v>
          </cell>
          <cell r="F517" t="str">
            <v>D</v>
          </cell>
          <cell r="G517" t="str">
            <v>MS</v>
          </cell>
          <cell r="H517" t="str">
            <v>Cost Report Year End 2017</v>
          </cell>
        </row>
        <row r="518">
          <cell r="B518" t="str">
            <v>00020143</v>
          </cell>
          <cell r="C518" t="str">
            <v>25-0141</v>
          </cell>
          <cell r="D518" t="str">
            <v>Baptist Memorial Hospital - Desoto County</v>
          </cell>
          <cell r="E518">
            <v>0.2717</v>
          </cell>
          <cell r="F518" t="str">
            <v>D</v>
          </cell>
          <cell r="G518" t="str">
            <v>MS</v>
          </cell>
          <cell r="H518" t="str">
            <v>Cost Report Year End 2017</v>
          </cell>
        </row>
        <row r="519">
          <cell r="B519" t="str">
            <v>00220136</v>
          </cell>
          <cell r="C519" t="str">
            <v>25-0100</v>
          </cell>
          <cell r="D519" t="str">
            <v>Baptist Memorial Hospital - Golden Triangle</v>
          </cell>
          <cell r="E519">
            <v>0.27089999999999997</v>
          </cell>
          <cell r="F519" t="str">
            <v>D</v>
          </cell>
          <cell r="G519" t="str">
            <v>MS</v>
          </cell>
          <cell r="H519" t="str">
            <v>Cost Report Year End 2017</v>
          </cell>
        </row>
        <row r="520">
          <cell r="B520" t="str">
            <v>00020016</v>
          </cell>
          <cell r="C520" t="str">
            <v>25-0034</v>
          </cell>
          <cell r="D520" t="str">
            <v>Baptist Memorial Hospital - North Ms.</v>
          </cell>
          <cell r="E520">
            <v>0.30159999999999998</v>
          </cell>
          <cell r="F520" t="str">
            <v>D</v>
          </cell>
          <cell r="G520" t="str">
            <v>MS</v>
          </cell>
          <cell r="H520" t="str">
            <v>Cost Report Year End 2017</v>
          </cell>
        </row>
        <row r="521">
          <cell r="B521" t="str">
            <v>00020010</v>
          </cell>
          <cell r="C521" t="str">
            <v>25-0006</v>
          </cell>
          <cell r="D521" t="str">
            <v>Baptist Memorial Hospital - Union County</v>
          </cell>
          <cell r="E521">
            <v>0.38629999999999998</v>
          </cell>
          <cell r="F521" t="str">
            <v>D</v>
          </cell>
          <cell r="G521" t="str">
            <v>MS</v>
          </cell>
          <cell r="H521" t="str">
            <v>Cost Report Year End 2017</v>
          </cell>
        </row>
        <row r="522">
          <cell r="B522" t="str">
            <v>00020043</v>
          </cell>
          <cell r="C522" t="str">
            <v>25-0049</v>
          </cell>
          <cell r="D522" t="str">
            <v>Beacham Memorial Hospital  (South Pike)</v>
          </cell>
          <cell r="E522">
            <v>1</v>
          </cell>
          <cell r="F522" t="str">
            <v>D</v>
          </cell>
          <cell r="G522" t="str">
            <v>MS</v>
          </cell>
          <cell r="H522" t="str">
            <v>Cost Report Year End 2016</v>
          </cell>
        </row>
        <row r="523">
          <cell r="B523" t="str">
            <v>00220606</v>
          </cell>
          <cell r="C523" t="str">
            <v>25-0093</v>
          </cell>
          <cell r="D523" t="str">
            <v>Bolivar Medical Center</v>
          </cell>
          <cell r="E523">
            <v>0.183</v>
          </cell>
          <cell r="F523" t="str">
            <v>D</v>
          </cell>
          <cell r="G523" t="str">
            <v>MS</v>
          </cell>
          <cell r="H523" t="str">
            <v>Cost Report Year End 2017</v>
          </cell>
        </row>
        <row r="524">
          <cell r="B524" t="str">
            <v>00220625</v>
          </cell>
          <cell r="C524" t="str">
            <v>25-4007</v>
          </cell>
          <cell r="D524" t="str">
            <v>Brentwood Behavioral Healthcare of MS</v>
          </cell>
          <cell r="E524">
            <v>0.25590000000000002</v>
          </cell>
          <cell r="F524" t="str">
            <v>D</v>
          </cell>
          <cell r="G524" t="str">
            <v>MS</v>
          </cell>
          <cell r="H524" t="str">
            <v>Cost Report Year End 2017</v>
          </cell>
        </row>
        <row r="525">
          <cell r="B525" t="str">
            <v>00431215</v>
          </cell>
          <cell r="C525" t="str">
            <v>25-1334</v>
          </cell>
          <cell r="D525" t="str">
            <v>Choctaw Regional Medical Center</v>
          </cell>
          <cell r="E525">
            <v>0.62819999999999998</v>
          </cell>
          <cell r="F525" t="str">
            <v>D</v>
          </cell>
          <cell r="G525" t="str">
            <v>MS</v>
          </cell>
          <cell r="H525" t="str">
            <v>Cost Report Year End 2017</v>
          </cell>
        </row>
        <row r="526">
          <cell r="B526" t="str">
            <v>00020140</v>
          </cell>
          <cell r="C526" t="str">
            <v>25-1320</v>
          </cell>
          <cell r="D526" t="str">
            <v xml:space="preserve">Claiborne County Hospital </v>
          </cell>
          <cell r="E526">
            <v>0.41210000000000002</v>
          </cell>
          <cell r="F526" t="str">
            <v>D</v>
          </cell>
          <cell r="G526" t="str">
            <v>MS</v>
          </cell>
          <cell r="H526" t="str">
            <v>Cost Report Year End 2017</v>
          </cell>
        </row>
        <row r="527">
          <cell r="B527" t="str">
            <v>00020079</v>
          </cell>
          <cell r="C527" t="str">
            <v>25-0067</v>
          </cell>
          <cell r="D527" t="str">
            <v>Clay County Medical Corporation - North MS West Point</v>
          </cell>
          <cell r="E527">
            <v>0.39090000000000003</v>
          </cell>
          <cell r="F527" t="str">
            <v>D</v>
          </cell>
          <cell r="G527" t="str">
            <v>MS</v>
          </cell>
          <cell r="H527" t="str">
            <v>Cost Report Year End 2017</v>
          </cell>
        </row>
        <row r="528">
          <cell r="B528" t="str">
            <v>00020115</v>
          </cell>
          <cell r="C528" t="str">
            <v>25-1327</v>
          </cell>
          <cell r="D528" t="str">
            <v>Copiah County Medical Center</v>
          </cell>
          <cell r="E528">
            <v>0.49419999999999997</v>
          </cell>
          <cell r="F528" t="str">
            <v>D</v>
          </cell>
          <cell r="G528" t="str">
            <v>MS</v>
          </cell>
          <cell r="H528" t="str">
            <v>Cost Report Year End 2017</v>
          </cell>
        </row>
        <row r="529">
          <cell r="B529" t="str">
            <v>00020133</v>
          </cell>
          <cell r="C529" t="str">
            <v>25-1325</v>
          </cell>
          <cell r="D529" t="str">
            <v>Covington County Hospital</v>
          </cell>
          <cell r="E529">
            <v>0.56010000000000004</v>
          </cell>
          <cell r="F529" t="str">
            <v>D</v>
          </cell>
          <cell r="G529" t="str">
            <v>MS</v>
          </cell>
          <cell r="H529" t="str">
            <v>Cost Report Year End 2017</v>
          </cell>
        </row>
        <row r="530">
          <cell r="B530" t="str">
            <v>00020145</v>
          </cell>
          <cell r="C530" t="str">
            <v>25-0082</v>
          </cell>
          <cell r="D530" t="str">
            <v>Delta Regional Medical Center</v>
          </cell>
          <cell r="E530">
            <v>0.4234</v>
          </cell>
          <cell r="F530" t="str">
            <v>D</v>
          </cell>
          <cell r="G530" t="str">
            <v>MS</v>
          </cell>
          <cell r="H530" t="str">
            <v>Cost Report Year End 2017</v>
          </cell>
        </row>
        <row r="531">
          <cell r="B531" t="str">
            <v>00220411</v>
          </cell>
          <cell r="C531" t="str">
            <v>NONE</v>
          </cell>
          <cell r="D531" t="str">
            <v>Diamond Grove Center for Children &amp; Adolescents</v>
          </cell>
          <cell r="E531">
            <v>0.27910000000000001</v>
          </cell>
          <cell r="F531" t="str">
            <v>D</v>
          </cell>
          <cell r="G531" t="str">
            <v>MS</v>
          </cell>
          <cell r="H531" t="str">
            <v>Cost Report Year End 2017</v>
          </cell>
        </row>
        <row r="532">
          <cell r="B532" t="str">
            <v>00020012</v>
          </cell>
          <cell r="C532" t="str">
            <v>25-1309</v>
          </cell>
          <cell r="D532" t="str">
            <v>Field Memorial Community Hospital</v>
          </cell>
          <cell r="E532">
            <v>0.61040000000000005</v>
          </cell>
          <cell r="F532" t="str">
            <v>D</v>
          </cell>
          <cell r="G532" t="str">
            <v>MS</v>
          </cell>
          <cell r="H532" t="str">
            <v>Cost Report Year End 2017</v>
          </cell>
        </row>
        <row r="533">
          <cell r="B533" t="str">
            <v>00020007</v>
          </cell>
          <cell r="C533" t="str">
            <v>25-0078</v>
          </cell>
          <cell r="D533" t="str">
            <v>Forrest General Hospital</v>
          </cell>
          <cell r="E533">
            <v>0.28120000000000001</v>
          </cell>
          <cell r="F533" t="str">
            <v>D</v>
          </cell>
          <cell r="G533" t="str">
            <v>MS</v>
          </cell>
          <cell r="H533" t="str">
            <v>Cost Report Year End 2017</v>
          </cell>
        </row>
        <row r="534">
          <cell r="B534" t="str">
            <v>00020130</v>
          </cell>
          <cell r="C534" t="str">
            <v>25-1330</v>
          </cell>
          <cell r="D534" t="str">
            <v>Franklin County Memorial Hospital</v>
          </cell>
          <cell r="E534">
            <v>0.55810000000000004</v>
          </cell>
          <cell r="F534" t="str">
            <v>D</v>
          </cell>
          <cell r="G534" t="str">
            <v>MS</v>
          </cell>
          <cell r="H534" t="str">
            <v>Cost Report Year End 2017</v>
          </cell>
        </row>
        <row r="535">
          <cell r="B535" t="str">
            <v>00220734</v>
          </cell>
          <cell r="C535" t="str">
            <v>25-0123</v>
          </cell>
          <cell r="D535" t="str">
            <v>Garden Park Hospital</v>
          </cell>
          <cell r="E535">
            <v>0.1971</v>
          </cell>
          <cell r="F535" t="str">
            <v>D</v>
          </cell>
          <cell r="G535" t="str">
            <v>MS</v>
          </cell>
          <cell r="H535" t="str">
            <v>Cost Report Year End 2017</v>
          </cell>
        </row>
        <row r="536">
          <cell r="B536" t="str">
            <v>00020290</v>
          </cell>
          <cell r="C536" t="str">
            <v>25-0036</v>
          </cell>
          <cell r="D536" t="str">
            <v>George County Hospital</v>
          </cell>
          <cell r="E536">
            <v>0.44269999999999998</v>
          </cell>
          <cell r="F536" t="str">
            <v>D</v>
          </cell>
          <cell r="G536" t="str">
            <v>MS</v>
          </cell>
          <cell r="H536" t="str">
            <v>Cost Report Year End 2017</v>
          </cell>
        </row>
        <row r="537">
          <cell r="B537" t="str">
            <v>00020003</v>
          </cell>
          <cell r="C537" t="str">
            <v>25-0025</v>
          </cell>
          <cell r="D537" t="str">
            <v>Gilmore Memorial Hospital (fka Merit Health Gilmore)</v>
          </cell>
          <cell r="E537">
            <v>0.22620000000000001</v>
          </cell>
          <cell r="F537" t="str">
            <v>D</v>
          </cell>
          <cell r="G537" t="str">
            <v>MS</v>
          </cell>
          <cell r="H537" t="str">
            <v>Cost Report Year End 2017</v>
          </cell>
        </row>
        <row r="538">
          <cell r="B538" t="str">
            <v>06200741</v>
          </cell>
          <cell r="C538" t="str">
            <v>25-1329</v>
          </cell>
          <cell r="D538" t="str">
            <v>Greene County Hospital</v>
          </cell>
          <cell r="E538">
            <v>1</v>
          </cell>
          <cell r="F538" t="str">
            <v>D</v>
          </cell>
          <cell r="G538" t="str">
            <v>MS</v>
          </cell>
          <cell r="H538" t="str">
            <v>2017 Average for the Bed Class</v>
          </cell>
        </row>
        <row r="539">
          <cell r="B539" t="str">
            <v>00020025</v>
          </cell>
          <cell r="C539" t="str">
            <v>25-0099</v>
          </cell>
          <cell r="D539" t="str">
            <v>Greenwood Leflore Hospital</v>
          </cell>
          <cell r="E539">
            <v>0.38750000000000001</v>
          </cell>
          <cell r="F539" t="str">
            <v>D</v>
          </cell>
          <cell r="G539" t="str">
            <v>MS</v>
          </cell>
          <cell r="H539" t="str">
            <v>Cost Report Year End 2017</v>
          </cell>
        </row>
        <row r="540">
          <cell r="B540" t="str">
            <v>09730779</v>
          </cell>
          <cell r="C540" t="str">
            <v>25-4011</v>
          </cell>
          <cell r="D540" t="str">
            <v>Gulfport Behavioral Health System</v>
          </cell>
          <cell r="E540">
            <v>0.47489999999999999</v>
          </cell>
          <cell r="F540" t="str">
            <v>D</v>
          </cell>
          <cell r="G540" t="str">
            <v>MS</v>
          </cell>
          <cell r="H540" t="str">
            <v xml:space="preserve">2017 Average for the Bed Class. </v>
          </cell>
        </row>
        <row r="541">
          <cell r="B541" t="str">
            <v>00020214</v>
          </cell>
          <cell r="C541" t="str">
            <v>25-1316</v>
          </cell>
          <cell r="D541" t="str">
            <v>H. C. Watkins Memorial Hospital</v>
          </cell>
          <cell r="E541">
            <v>0.57930000000000004</v>
          </cell>
          <cell r="F541" t="str">
            <v>D</v>
          </cell>
          <cell r="G541" t="str">
            <v>MS</v>
          </cell>
          <cell r="H541" t="str">
            <v>Cost Report Year End 2017</v>
          </cell>
        </row>
        <row r="542">
          <cell r="B542" t="str">
            <v>00020166</v>
          </cell>
          <cell r="C542" t="str">
            <v>25-0162</v>
          </cell>
          <cell r="D542" t="str">
            <v>Hancock Medical Center</v>
          </cell>
          <cell r="E542">
            <v>0.4521</v>
          </cell>
          <cell r="F542" t="str">
            <v>D</v>
          </cell>
          <cell r="G542" t="str">
            <v>MS</v>
          </cell>
          <cell r="H542" t="str">
            <v>Cost Report Year End 2017</v>
          </cell>
        </row>
        <row r="543">
          <cell r="B543" t="str">
            <v>01384536</v>
          </cell>
          <cell r="C543" t="str">
            <v>25-3027</v>
          </cell>
          <cell r="D543" t="str">
            <v>HealthSouth Rehabilitation Hospital of Gulfport</v>
          </cell>
          <cell r="E543">
            <v>0.59599999999999997</v>
          </cell>
          <cell r="F543" t="str">
            <v>D</v>
          </cell>
          <cell r="G543" t="str">
            <v>MS</v>
          </cell>
          <cell r="H543" t="str">
            <v xml:space="preserve">2017 Average for the Bed Class. </v>
          </cell>
        </row>
        <row r="544">
          <cell r="B544" t="str">
            <v>00220682</v>
          </cell>
          <cell r="C544" t="str">
            <v>25-0117</v>
          </cell>
          <cell r="D544" t="str">
            <v>Highland Community Hospital</v>
          </cell>
          <cell r="E544">
            <v>0.72570000000000001</v>
          </cell>
          <cell r="F544" t="str">
            <v>D</v>
          </cell>
          <cell r="G544" t="str">
            <v>MS</v>
          </cell>
          <cell r="H544" t="str">
            <v>Cost Report Year End 2017</v>
          </cell>
        </row>
        <row r="545">
          <cell r="B545" t="str">
            <v>00220609</v>
          </cell>
          <cell r="C545" t="str">
            <v>25-1319</v>
          </cell>
          <cell r="D545" t="str">
            <v>Holmes County Hospital &amp; Clinics</v>
          </cell>
          <cell r="E545">
            <v>0.82389999999999997</v>
          </cell>
          <cell r="F545" t="str">
            <v>D</v>
          </cell>
          <cell r="G545" t="str">
            <v>MS</v>
          </cell>
          <cell r="H545" t="str">
            <v>Cost Report Year End 2017</v>
          </cell>
        </row>
        <row r="546">
          <cell r="B546" t="str">
            <v>00020177</v>
          </cell>
          <cell r="C546" t="str">
            <v>25-0018</v>
          </cell>
          <cell r="D546" t="str">
            <v>Jasper General Hospital</v>
          </cell>
          <cell r="E546">
            <v>0.59599999999999997</v>
          </cell>
          <cell r="F546" t="str">
            <v>D</v>
          </cell>
          <cell r="G546" t="str">
            <v>MS</v>
          </cell>
          <cell r="H546" t="str">
            <v>2017 Average for the Bed Class</v>
          </cell>
        </row>
        <row r="547">
          <cell r="B547" t="str">
            <v>00020193</v>
          </cell>
          <cell r="C547" t="str">
            <v>25-0060</v>
          </cell>
          <cell r="D547" t="str">
            <v>Jefferson County Hospital</v>
          </cell>
          <cell r="E547">
            <v>1</v>
          </cell>
          <cell r="F547" t="str">
            <v>D</v>
          </cell>
          <cell r="G547" t="str">
            <v>MS</v>
          </cell>
          <cell r="H547" t="str">
            <v>Cost Report Year End 2017</v>
          </cell>
        </row>
        <row r="548">
          <cell r="B548" t="str">
            <v>00220441</v>
          </cell>
          <cell r="C548" t="str">
            <v>25-1326</v>
          </cell>
          <cell r="D548" t="str">
            <v>Jefferson Davis Community Hospital (Prentiss)</v>
          </cell>
          <cell r="E548">
            <v>1</v>
          </cell>
          <cell r="F548" t="str">
            <v>D</v>
          </cell>
          <cell r="G548" t="str">
            <v>MS</v>
          </cell>
          <cell r="H548" t="str">
            <v>Cost Report Year End 2017</v>
          </cell>
        </row>
        <row r="549">
          <cell r="B549" t="str">
            <v>02934741</v>
          </cell>
          <cell r="C549" t="str">
            <v>25-1335</v>
          </cell>
          <cell r="D549" t="str">
            <v>John C. Stennis Memorial Hospital</v>
          </cell>
          <cell r="E549">
            <v>0.65110000000000001</v>
          </cell>
          <cell r="F549" t="str">
            <v>D</v>
          </cell>
          <cell r="G549" t="str">
            <v>MS</v>
          </cell>
          <cell r="H549" t="str">
            <v>Cost Report Year End 2017</v>
          </cell>
        </row>
        <row r="550">
          <cell r="B550" t="str">
            <v>00020008</v>
          </cell>
          <cell r="C550" t="str">
            <v>25-0057</v>
          </cell>
          <cell r="D550" t="str">
            <v>King's Daughters Medical Center - Brookhaven</v>
          </cell>
          <cell r="E550">
            <v>0.67859999999999998</v>
          </cell>
          <cell r="F550" t="str">
            <v>D</v>
          </cell>
          <cell r="G550" t="str">
            <v>MS</v>
          </cell>
          <cell r="H550" t="str">
            <v>Cost Report Year End 2017</v>
          </cell>
        </row>
        <row r="551">
          <cell r="B551" t="str">
            <v>04125505</v>
          </cell>
          <cell r="C551" t="str">
            <v>25-1322</v>
          </cell>
          <cell r="D551" t="str">
            <v>Laird Hospital, Inc.</v>
          </cell>
          <cell r="E551">
            <v>0.46479999999999999</v>
          </cell>
          <cell r="F551" t="str">
            <v>D</v>
          </cell>
          <cell r="G551" t="str">
            <v>MS</v>
          </cell>
          <cell r="H551" t="str">
            <v>Cost Report Year End 2017</v>
          </cell>
        </row>
        <row r="552">
          <cell r="B552" t="str">
            <v>00020170</v>
          </cell>
          <cell r="C552" t="str">
            <v>25-1305</v>
          </cell>
          <cell r="D552" t="str">
            <v>Lawrence County Hospital</v>
          </cell>
          <cell r="E552">
            <v>0.81089999999999995</v>
          </cell>
          <cell r="F552" t="str">
            <v>D</v>
          </cell>
          <cell r="G552" t="str">
            <v>MS</v>
          </cell>
          <cell r="H552" t="str">
            <v>Cost Report Year End 2017</v>
          </cell>
        </row>
        <row r="553">
          <cell r="B553" t="str">
            <v>00020042</v>
          </cell>
          <cell r="C553" t="str">
            <v>25-0124</v>
          </cell>
          <cell r="D553" t="str">
            <v>Magee General Hospital</v>
          </cell>
          <cell r="E553">
            <v>0.57840000000000003</v>
          </cell>
          <cell r="F553" t="str">
            <v>D</v>
          </cell>
          <cell r="G553" t="str">
            <v>MS</v>
          </cell>
          <cell r="H553" t="str">
            <v>Cost Report Year End 2017</v>
          </cell>
        </row>
        <row r="554">
          <cell r="B554" t="str">
            <v>00020020</v>
          </cell>
          <cell r="C554" t="str">
            <v>25-0009</v>
          </cell>
          <cell r="D554" t="str">
            <v>Magnolia Regional Health Center</v>
          </cell>
          <cell r="E554">
            <v>0.29799999999999999</v>
          </cell>
          <cell r="F554" t="str">
            <v>D</v>
          </cell>
          <cell r="G554" t="str">
            <v>MS</v>
          </cell>
          <cell r="H554" t="str">
            <v>Cost Report Year End 2017</v>
          </cell>
        </row>
        <row r="555">
          <cell r="B555" t="str">
            <v>00020116</v>
          </cell>
          <cell r="C555" t="str">
            <v>25-0085</v>
          </cell>
          <cell r="D555" t="str">
            <v>Marion General Hospital</v>
          </cell>
          <cell r="E555">
            <v>0.62239999999999995</v>
          </cell>
          <cell r="F555" t="str">
            <v>D</v>
          </cell>
          <cell r="G555" t="str">
            <v>MS</v>
          </cell>
          <cell r="H555" t="str">
            <v>Cost Report Year End 2017</v>
          </cell>
        </row>
        <row r="556">
          <cell r="B556" t="str">
            <v>00020027</v>
          </cell>
          <cell r="C556" t="str">
            <v>25-0019</v>
          </cell>
          <cell r="D556" t="str">
            <v>Memorial Hospital at Gulfport</v>
          </cell>
          <cell r="E556">
            <v>0.15790000000000001</v>
          </cell>
          <cell r="F556" t="str">
            <v>D</v>
          </cell>
          <cell r="G556" t="str">
            <v>MS</v>
          </cell>
          <cell r="H556" t="str">
            <v>Cost Report Year End 2017</v>
          </cell>
        </row>
        <row r="557">
          <cell r="B557" t="str">
            <v>00020182</v>
          </cell>
          <cell r="C557" t="str">
            <v>25-0007</v>
          </cell>
          <cell r="D557" t="str">
            <v>Merit Health Biloxi</v>
          </cell>
          <cell r="E557">
            <v>0.14360000000000001</v>
          </cell>
          <cell r="F557" t="str">
            <v>D</v>
          </cell>
          <cell r="G557" t="str">
            <v>MS</v>
          </cell>
          <cell r="H557" t="str">
            <v>Cost Report Year End 2017</v>
          </cell>
        </row>
        <row r="558">
          <cell r="B558" t="str">
            <v>00220630</v>
          </cell>
          <cell r="C558" t="str">
            <v>25-0072</v>
          </cell>
          <cell r="D558" t="str">
            <v>Merit Health Central</v>
          </cell>
          <cell r="E558">
            <v>0.15060000000000001</v>
          </cell>
          <cell r="F558" t="str">
            <v>D</v>
          </cell>
          <cell r="G558" t="str">
            <v>MS</v>
          </cell>
          <cell r="H558" t="str">
            <v>Cost Report Year End 2017</v>
          </cell>
        </row>
        <row r="559">
          <cell r="B559" t="str">
            <v>08087360</v>
          </cell>
          <cell r="C559" t="str">
            <v>25-0038</v>
          </cell>
          <cell r="D559" t="str">
            <v>Merit Health Madison</v>
          </cell>
          <cell r="E559">
            <v>0.24829999999999999</v>
          </cell>
          <cell r="F559" t="str">
            <v>D</v>
          </cell>
          <cell r="G559" t="str">
            <v>MS</v>
          </cell>
          <cell r="H559" t="str">
            <v>Cost Report Year End 2017</v>
          </cell>
        </row>
        <row r="560">
          <cell r="B560" t="str">
            <v>00020172</v>
          </cell>
          <cell r="C560" t="str">
            <v>25-0084</v>
          </cell>
          <cell r="D560" t="str">
            <v>Merit Health Natchez (Regional)</v>
          </cell>
          <cell r="E560">
            <v>0.17249999999999999</v>
          </cell>
          <cell r="F560" t="str">
            <v>D</v>
          </cell>
          <cell r="G560" t="str">
            <v>MS</v>
          </cell>
          <cell r="H560" t="str">
            <v>Cost Report Year End 2017</v>
          </cell>
        </row>
        <row r="561">
          <cell r="B561" t="str">
            <v>00220417</v>
          </cell>
          <cell r="C561" t="str">
            <v>25-0096</v>
          </cell>
          <cell r="D561" t="str">
            <v>Merit Health Rankin</v>
          </cell>
          <cell r="E561">
            <v>0.1532</v>
          </cell>
          <cell r="F561" t="str">
            <v>D</v>
          </cell>
          <cell r="G561" t="str">
            <v>MS</v>
          </cell>
          <cell r="H561" t="str">
            <v>Cost Report Year End 2017</v>
          </cell>
        </row>
        <row r="562">
          <cell r="B562" t="str">
            <v>00220467</v>
          </cell>
          <cell r="C562" t="str">
            <v>25-0138</v>
          </cell>
          <cell r="D562" t="str">
            <v>Merit Health River Oaks</v>
          </cell>
          <cell r="E562">
            <v>0.23430000000000001</v>
          </cell>
          <cell r="F562" t="str">
            <v>D</v>
          </cell>
          <cell r="G562" t="str">
            <v>MS</v>
          </cell>
          <cell r="H562" t="str">
            <v>2017 Average for the Bed Class</v>
          </cell>
        </row>
        <row r="563">
          <cell r="B563" t="str">
            <v>00220571</v>
          </cell>
          <cell r="C563" t="str">
            <v>25-0031</v>
          </cell>
          <cell r="D563" t="str">
            <v>Merit Health River Region</v>
          </cell>
          <cell r="E563">
            <v>0.17419999999999999</v>
          </cell>
          <cell r="F563" t="str">
            <v>D</v>
          </cell>
          <cell r="G563" t="str">
            <v>MS</v>
          </cell>
          <cell r="H563" t="str">
            <v>Cost Report Year End 2017</v>
          </cell>
        </row>
        <row r="564">
          <cell r="B564" t="str">
            <v>00220462</v>
          </cell>
          <cell r="C564" t="str">
            <v>25-0094</v>
          </cell>
          <cell r="D564" t="str">
            <v>Merit Health Wesley</v>
          </cell>
          <cell r="E564">
            <v>0.1348</v>
          </cell>
          <cell r="F564" t="str">
            <v>D</v>
          </cell>
          <cell r="G564" t="str">
            <v>MS</v>
          </cell>
          <cell r="H564" t="str">
            <v>Cost Report Year End 2017</v>
          </cell>
        </row>
        <row r="565">
          <cell r="B565" t="str">
            <v>00220466</v>
          </cell>
          <cell r="C565" t="str">
            <v>25-0136</v>
          </cell>
          <cell r="D565" t="str">
            <v>Merit Health Woman's Hospital</v>
          </cell>
          <cell r="E565">
            <v>0.27160000000000001</v>
          </cell>
          <cell r="F565" t="str">
            <v>D</v>
          </cell>
          <cell r="G565" t="str">
            <v>MS</v>
          </cell>
          <cell r="H565" t="str">
            <v>Cost Report Year End 2017</v>
          </cell>
        </row>
        <row r="566">
          <cell r="B566" t="str">
            <v>01701363</v>
          </cell>
          <cell r="C566" t="str">
            <v>25-0167</v>
          </cell>
          <cell r="D566" t="str">
            <v>Methodist Healthcare - Olive Branch</v>
          </cell>
          <cell r="E566">
            <v>0.47199999999999998</v>
          </cell>
          <cell r="F566" t="str">
            <v>D</v>
          </cell>
          <cell r="G566" t="str">
            <v>MS</v>
          </cell>
          <cell r="H566" t="str">
            <v>Cost Report Year End 2017</v>
          </cell>
        </row>
        <row r="567">
          <cell r="B567" t="str">
            <v>00220392</v>
          </cell>
          <cell r="C567" t="str">
            <v>25-0102</v>
          </cell>
          <cell r="D567" t="str">
            <v>Mississippi Baptist Medical Center</v>
          </cell>
          <cell r="E567">
            <v>0.27879999999999999</v>
          </cell>
          <cell r="F567" t="str">
            <v>D</v>
          </cell>
          <cell r="G567" t="str">
            <v>MS</v>
          </cell>
          <cell r="H567" t="str">
            <v>Cost Report Year End 2017</v>
          </cell>
        </row>
        <row r="568">
          <cell r="B568" t="str">
            <v>00020223</v>
          </cell>
          <cell r="C568" t="str">
            <v>25-0152</v>
          </cell>
          <cell r="D568" t="str">
            <v>Mississippi  Methodist Hospital &amp; Rehabilitation Center</v>
          </cell>
          <cell r="E568">
            <v>0.51929999999999998</v>
          </cell>
          <cell r="F568" t="str">
            <v>D</v>
          </cell>
          <cell r="G568" t="str">
            <v>MS</v>
          </cell>
          <cell r="H568" t="str">
            <v>Cost Report Year End 2017</v>
          </cell>
        </row>
        <row r="569">
          <cell r="B569" t="str">
            <v>00220692</v>
          </cell>
          <cell r="C569" t="str">
            <v>25-1302</v>
          </cell>
          <cell r="D569" t="str">
            <v>Boa Vida Hospital of Aberdeen, MS, LLC d/b/a Monroe Regional Hospital (fka Pioneer - Aberdeen)</v>
          </cell>
          <cell r="E569">
            <v>0.59599999999999997</v>
          </cell>
          <cell r="F569" t="str">
            <v>D</v>
          </cell>
          <cell r="G569" t="str">
            <v>MS</v>
          </cell>
          <cell r="H569" t="str">
            <v xml:space="preserve">2017 Average for the Bed Class. </v>
          </cell>
        </row>
        <row r="570">
          <cell r="B570" t="str">
            <v>00020181</v>
          </cell>
          <cell r="C570" t="str">
            <v>25-0043</v>
          </cell>
          <cell r="D570" t="str">
            <v>Neshoba County General Hospital</v>
          </cell>
          <cell r="E570">
            <v>0.47289999999999999</v>
          </cell>
          <cell r="F570" t="str">
            <v>D</v>
          </cell>
          <cell r="G570" t="str">
            <v>MS</v>
          </cell>
          <cell r="H570" t="str">
            <v>Cost Report Year End 2017</v>
          </cell>
        </row>
        <row r="571">
          <cell r="B571" t="str">
            <v>00020081</v>
          </cell>
          <cell r="C571" t="str">
            <v>25-0004</v>
          </cell>
          <cell r="D571" t="str">
            <v xml:space="preserve">North MS Medical Center </v>
          </cell>
          <cell r="E571">
            <v>0.25779999999999997</v>
          </cell>
          <cell r="F571" t="str">
            <v>D</v>
          </cell>
          <cell r="G571" t="str">
            <v>MS</v>
          </cell>
          <cell r="H571" t="str">
            <v>Cost Report Year End 2017</v>
          </cell>
        </row>
        <row r="572">
          <cell r="B572" t="str">
            <v>00220631</v>
          </cell>
          <cell r="C572" t="str">
            <v>25-0126</v>
          </cell>
          <cell r="D572" t="str">
            <v>North Oak Regional Hospital</v>
          </cell>
          <cell r="E572">
            <v>0.4088</v>
          </cell>
          <cell r="F572" t="str">
            <v>D</v>
          </cell>
          <cell r="G572" t="str">
            <v>MS</v>
          </cell>
          <cell r="H572" t="str">
            <v>Cost Report Year End 2017</v>
          </cell>
        </row>
        <row r="573">
          <cell r="B573" t="str">
            <v>00020118</v>
          </cell>
          <cell r="C573" t="str">
            <v>25-1318</v>
          </cell>
          <cell r="D573" t="str">
            <v>North Sunflower County Hospital</v>
          </cell>
          <cell r="E573">
            <v>0.77549999999999997</v>
          </cell>
          <cell r="F573" t="str">
            <v>D</v>
          </cell>
          <cell r="G573" t="str">
            <v>MS</v>
          </cell>
          <cell r="H573" t="str">
            <v>Cost Report Year End 2017</v>
          </cell>
        </row>
        <row r="574">
          <cell r="B574" t="str">
            <v>00220380</v>
          </cell>
          <cell r="C574" t="str">
            <v>25-0042</v>
          </cell>
          <cell r="D574" t="str">
            <v>Northwest MS Medical Center (fka Merith Health Northwest MS)</v>
          </cell>
          <cell r="E574">
            <v>0.19650000000000001</v>
          </cell>
          <cell r="F574" t="str">
            <v>D</v>
          </cell>
          <cell r="G574" t="str">
            <v>MS</v>
          </cell>
          <cell r="H574" t="str">
            <v>Cost Report Year End 2017</v>
          </cell>
        </row>
        <row r="575">
          <cell r="B575" t="str">
            <v>00020041</v>
          </cell>
          <cell r="C575" t="str">
            <v>25-1307</v>
          </cell>
          <cell r="D575" t="str">
            <v>Noxubee General Critical Access Hospital</v>
          </cell>
          <cell r="E575">
            <v>0.61029999999999995</v>
          </cell>
          <cell r="F575" t="str">
            <v>D</v>
          </cell>
          <cell r="G575" t="str">
            <v>MS</v>
          </cell>
          <cell r="H575" t="str">
            <v>Cost Report Year End 2017</v>
          </cell>
        </row>
        <row r="576">
          <cell r="B576" t="str">
            <v>00220338</v>
          </cell>
          <cell r="C576" t="str">
            <v>22-0338</v>
          </cell>
          <cell r="D576" t="str">
            <v>Oak Circle Center / MS State Hospital</v>
          </cell>
          <cell r="E576">
            <v>0.88970000000000005</v>
          </cell>
          <cell r="F576" t="str">
            <v>D</v>
          </cell>
          <cell r="G576" t="str">
            <v>MS</v>
          </cell>
          <cell r="H576" t="str">
            <v>Cost Report Year End 2017</v>
          </cell>
        </row>
        <row r="577">
          <cell r="B577" t="str">
            <v>00020219</v>
          </cell>
          <cell r="C577" t="str">
            <v>25-0050</v>
          </cell>
          <cell r="D577" t="str">
            <v>Oktibbeha County Hospital</v>
          </cell>
          <cell r="E577">
            <v>0.63419999999999999</v>
          </cell>
          <cell r="F577" t="str">
            <v>D</v>
          </cell>
          <cell r="G577" t="str">
            <v>MS</v>
          </cell>
          <cell r="H577" t="str">
            <v>Cost Report Year End 2017</v>
          </cell>
        </row>
        <row r="578">
          <cell r="B578" t="str">
            <v>00020229</v>
          </cell>
          <cell r="C578" t="str">
            <v>25-0128</v>
          </cell>
          <cell r="D578" t="str">
            <v>Panola Medical Center (fka Merit Health Batesville)</v>
          </cell>
          <cell r="E578">
            <v>0.40570000000000001</v>
          </cell>
          <cell r="F578" t="str">
            <v>D</v>
          </cell>
          <cell r="G578" t="str">
            <v>MS</v>
          </cell>
          <cell r="H578" t="str">
            <v>Cost Report Year End 2017</v>
          </cell>
        </row>
        <row r="579">
          <cell r="B579" t="str">
            <v>00220612</v>
          </cell>
          <cell r="C579" t="str">
            <v>25-4005</v>
          </cell>
          <cell r="D579" t="str">
            <v>Parkwood Behavioral Healthcare</v>
          </cell>
          <cell r="E579">
            <v>0.47489999999999999</v>
          </cell>
          <cell r="F579" t="str">
            <v>D</v>
          </cell>
          <cell r="G579" t="str">
            <v>MS</v>
          </cell>
          <cell r="H579" t="str">
            <v>2017 Average for the Bed Class</v>
          </cell>
        </row>
        <row r="580">
          <cell r="B580" t="str">
            <v>01956816</v>
          </cell>
          <cell r="C580" t="str">
            <v>25-0163</v>
          </cell>
          <cell r="D580" t="str">
            <v>Patients Choice Medical Center</v>
          </cell>
          <cell r="E580">
            <v>0.59599999999999997</v>
          </cell>
          <cell r="F580" t="str">
            <v>D</v>
          </cell>
          <cell r="G580" t="str">
            <v>MS</v>
          </cell>
          <cell r="H580" t="str">
            <v xml:space="preserve">2017 Average for the Bed Class. </v>
          </cell>
        </row>
        <row r="581">
          <cell r="B581" t="str">
            <v>00220297</v>
          </cell>
          <cell r="C581" t="str">
            <v>25-1333</v>
          </cell>
          <cell r="D581" t="str">
            <v>Pearl River County Hospital</v>
          </cell>
          <cell r="E581">
            <v>0.59130000000000005</v>
          </cell>
          <cell r="F581" t="str">
            <v>D</v>
          </cell>
          <cell r="G581" t="str">
            <v>MS</v>
          </cell>
          <cell r="H581" t="str">
            <v>Cost Report Year End 2017</v>
          </cell>
        </row>
        <row r="582">
          <cell r="B582" t="str">
            <v>00020191</v>
          </cell>
          <cell r="C582" t="str">
            <v>25-1306</v>
          </cell>
          <cell r="D582" t="str">
            <v>Perry County General Hospital</v>
          </cell>
          <cell r="E582">
            <v>0.59599999999999997</v>
          </cell>
          <cell r="F582" t="str">
            <v>D</v>
          </cell>
          <cell r="G582" t="str">
            <v>MS</v>
          </cell>
          <cell r="H582" t="str">
            <v>2017 Average for the Bed Class</v>
          </cell>
        </row>
        <row r="583">
          <cell r="B583" t="str">
            <v>00020096</v>
          </cell>
          <cell r="C583" t="str">
            <v>25-1308</v>
          </cell>
          <cell r="D583" t="str">
            <v>Pontotoc Health Services, Inc.</v>
          </cell>
          <cell r="E583">
            <v>0.24340000000000001</v>
          </cell>
          <cell r="F583" t="str">
            <v>D</v>
          </cell>
          <cell r="G583" t="str">
            <v>MS</v>
          </cell>
          <cell r="H583" t="str">
            <v>Cost Report Year End 2017</v>
          </cell>
        </row>
        <row r="584">
          <cell r="B584" t="str">
            <v>05337711</v>
          </cell>
          <cell r="C584" t="str">
            <v>25-2008</v>
          </cell>
          <cell r="D584" t="str">
            <v>Promise Hospital of Vicksburg</v>
          </cell>
          <cell r="E584">
            <v>0.27939999999999998</v>
          </cell>
          <cell r="F584" t="str">
            <v>D</v>
          </cell>
          <cell r="G584" t="str">
            <v>MS</v>
          </cell>
          <cell r="H584" t="str">
            <v>2017 Average for the Bed Class</v>
          </cell>
        </row>
        <row r="585">
          <cell r="B585" t="str">
            <v>07176518</v>
          </cell>
          <cell r="C585" t="str">
            <v>25-2006</v>
          </cell>
          <cell r="D585" t="str">
            <v>Regency Hospital of Meridian</v>
          </cell>
          <cell r="E585">
            <v>0.27939999999999998</v>
          </cell>
          <cell r="F585" t="str">
            <v>D</v>
          </cell>
          <cell r="G585" t="str">
            <v>MS</v>
          </cell>
          <cell r="H585" t="str">
            <v>2017 Average for the Bed Class</v>
          </cell>
        </row>
        <row r="586">
          <cell r="B586" t="str">
            <v>00020049</v>
          </cell>
          <cell r="C586" t="str">
            <v>25-0069</v>
          </cell>
          <cell r="D586" t="str">
            <v>Rush Foundation Hospital</v>
          </cell>
          <cell r="E586">
            <v>0.45319999999999999</v>
          </cell>
          <cell r="F586" t="str">
            <v>D</v>
          </cell>
          <cell r="G586" t="str">
            <v>MS</v>
          </cell>
          <cell r="H586" t="str">
            <v>Cost Report Year End 2017</v>
          </cell>
        </row>
        <row r="587">
          <cell r="B587" t="str">
            <v>00220324</v>
          </cell>
          <cell r="C587" t="str">
            <v>25-1300</v>
          </cell>
          <cell r="D587" t="str">
            <v>S. E. Lackey Memorial Hospital</v>
          </cell>
          <cell r="E587">
            <v>0.42620000000000002</v>
          </cell>
          <cell r="F587" t="str">
            <v>D</v>
          </cell>
          <cell r="G587" t="str">
            <v>MS</v>
          </cell>
          <cell r="H587" t="str">
            <v>Cost Report Year End 2017</v>
          </cell>
        </row>
        <row r="588">
          <cell r="B588" t="str">
            <v>00220144</v>
          </cell>
          <cell r="C588" t="str">
            <v>25-1323</v>
          </cell>
          <cell r="D588" t="str">
            <v>Scott (Morton) Regional Medical Center</v>
          </cell>
          <cell r="E588">
            <v>0.51870000000000005</v>
          </cell>
          <cell r="F588" t="str">
            <v>D</v>
          </cell>
          <cell r="G588" t="str">
            <v>MS</v>
          </cell>
          <cell r="H588" t="str">
            <v>Cost Report Year End 2017</v>
          </cell>
        </row>
        <row r="589">
          <cell r="B589" t="str">
            <v>00220174</v>
          </cell>
          <cell r="C589" t="str">
            <v>25-2003</v>
          </cell>
          <cell r="D589" t="str">
            <v>Select Specialty Hospital-Belhaven, LLC (fka MS Hospital for Restorative Care)</v>
          </cell>
          <cell r="E589">
            <v>0.27939999999999998</v>
          </cell>
          <cell r="F589" t="str">
            <v>D</v>
          </cell>
          <cell r="G589" t="str">
            <v>MS</v>
          </cell>
          <cell r="H589" t="str">
            <v>2017 Average for the Bed Class</v>
          </cell>
        </row>
        <row r="590">
          <cell r="B590" t="str">
            <v>05553701</v>
          </cell>
          <cell r="C590" t="str">
            <v>25-2007</v>
          </cell>
          <cell r="D590" t="str">
            <v>Select Specialty Hospital - Jackson</v>
          </cell>
          <cell r="E590">
            <v>0.27939999999999998</v>
          </cell>
          <cell r="F590" t="str">
            <v>D</v>
          </cell>
          <cell r="G590" t="str">
            <v>MS</v>
          </cell>
          <cell r="H590" t="str">
            <v>Cost Report Year End 2017</v>
          </cell>
        </row>
        <row r="591">
          <cell r="B591" t="str">
            <v>00020129</v>
          </cell>
          <cell r="C591" t="str">
            <v>25-0079</v>
          </cell>
          <cell r="D591" t="str">
            <v>Sharkey Issaquena Community Hospital</v>
          </cell>
          <cell r="E591">
            <v>1</v>
          </cell>
          <cell r="F591" t="str">
            <v>D</v>
          </cell>
          <cell r="G591" t="str">
            <v>MS</v>
          </cell>
          <cell r="H591" t="str">
            <v>Cost Report Year End 2017</v>
          </cell>
        </row>
        <row r="592">
          <cell r="B592" t="str">
            <v>00020167</v>
          </cell>
          <cell r="C592" t="str">
            <v>25-1317</v>
          </cell>
          <cell r="D592" t="str">
            <v xml:space="preserve">Simpson General Hospital </v>
          </cell>
          <cell r="E592">
            <v>0.5605</v>
          </cell>
          <cell r="F592" t="str">
            <v>D</v>
          </cell>
          <cell r="G592" t="str">
            <v>MS</v>
          </cell>
          <cell r="H592" t="str">
            <v>Cost Report Year End 2017</v>
          </cell>
        </row>
        <row r="593">
          <cell r="B593" t="str">
            <v>00020059</v>
          </cell>
          <cell r="C593" t="str">
            <v>25-0040</v>
          </cell>
          <cell r="D593" t="str">
            <v>Singing River Hospital System</v>
          </cell>
          <cell r="E593">
            <v>0.21959999999999999</v>
          </cell>
          <cell r="F593" t="str">
            <v>D</v>
          </cell>
          <cell r="G593" t="str">
            <v>MS</v>
          </cell>
          <cell r="H593" t="str">
            <v>Cost Report Year End 2017</v>
          </cell>
        </row>
        <row r="594">
          <cell r="B594" t="str">
            <v>00020141</v>
          </cell>
          <cell r="C594" t="str">
            <v>25-0058</v>
          </cell>
          <cell r="D594" t="str">
            <v>South Central Regional Medical Center</v>
          </cell>
          <cell r="E594">
            <v>0.54390000000000005</v>
          </cell>
          <cell r="F594" t="str">
            <v>D</v>
          </cell>
          <cell r="G594" t="str">
            <v>MS</v>
          </cell>
          <cell r="H594" t="str">
            <v>Cost Report Year End 2017</v>
          </cell>
        </row>
        <row r="595">
          <cell r="B595" t="str">
            <v>00020032</v>
          </cell>
          <cell r="C595" t="str">
            <v>25-0095</v>
          </cell>
          <cell r="D595" t="str">
            <v>South Sunflower County Hospital</v>
          </cell>
          <cell r="E595">
            <v>0.89249999999999996</v>
          </cell>
          <cell r="F595" t="str">
            <v>D</v>
          </cell>
          <cell r="G595" t="str">
            <v>MS</v>
          </cell>
          <cell r="H595" t="str">
            <v>Cost Report Year End 2017</v>
          </cell>
        </row>
        <row r="596">
          <cell r="B596" t="str">
            <v>00020207</v>
          </cell>
          <cell r="C596" t="str">
            <v>25-0097</v>
          </cell>
          <cell r="D596" t="str">
            <v>Southwest MS Regional Medical Center</v>
          </cell>
          <cell r="E596">
            <v>0.51429999999999998</v>
          </cell>
          <cell r="F596" t="str">
            <v>D</v>
          </cell>
          <cell r="G596" t="str">
            <v>MS</v>
          </cell>
          <cell r="H596" t="str">
            <v>Cost Report Year End 2017</v>
          </cell>
        </row>
        <row r="597">
          <cell r="B597" t="str">
            <v>00220723</v>
          </cell>
          <cell r="C597" t="str">
            <v>25-2004</v>
          </cell>
          <cell r="D597" t="str">
            <v>Specialty Hospital of Meridian</v>
          </cell>
          <cell r="E597">
            <v>0.27939999999999998</v>
          </cell>
          <cell r="F597" t="str">
            <v>D</v>
          </cell>
          <cell r="G597" t="str">
            <v>MS</v>
          </cell>
          <cell r="H597" t="str">
            <v>2017 Average for the Bed Class</v>
          </cell>
        </row>
        <row r="598">
          <cell r="B598" t="str">
            <v>00020034</v>
          </cell>
          <cell r="C598" t="str">
            <v>25-0048</v>
          </cell>
          <cell r="D598" t="str">
            <v>St. Dominic - Jackson Memorial Hospital</v>
          </cell>
          <cell r="E598">
            <v>0.41649999999999998</v>
          </cell>
          <cell r="F598" t="str">
            <v>D</v>
          </cell>
          <cell r="G598" t="str">
            <v>MS</v>
          </cell>
          <cell r="H598" t="str">
            <v>Cost Report Year End 2017</v>
          </cell>
        </row>
        <row r="599">
          <cell r="B599" t="str">
            <v>00220714</v>
          </cell>
          <cell r="C599" t="str">
            <v>25-1303</v>
          </cell>
          <cell r="D599" t="str">
            <v>Stone County Hospital</v>
          </cell>
          <cell r="E599">
            <v>0.42599999999999999</v>
          </cell>
          <cell r="F599" t="str">
            <v>D</v>
          </cell>
          <cell r="G599" t="str">
            <v>MS</v>
          </cell>
          <cell r="H599" t="str">
            <v>Cost Report Year End 2017</v>
          </cell>
        </row>
        <row r="600">
          <cell r="B600" t="str">
            <v>00020161</v>
          </cell>
          <cell r="C600" t="str">
            <v>25-1304</v>
          </cell>
          <cell r="D600" t="str">
            <v>Tallahatchie General Hospital</v>
          </cell>
          <cell r="E600">
            <v>0.66600000000000004</v>
          </cell>
          <cell r="F600" t="str">
            <v>D</v>
          </cell>
          <cell r="G600" t="str">
            <v>MS</v>
          </cell>
          <cell r="H600" t="str">
            <v>Cost Report Year End 2017</v>
          </cell>
        </row>
        <row r="601">
          <cell r="B601" t="str">
            <v>00020111</v>
          </cell>
          <cell r="C601" t="str">
            <v>25-1337</v>
          </cell>
          <cell r="D601" t="str">
            <v>Tippah County Hospital</v>
          </cell>
          <cell r="E601">
            <v>0.39140000000000003</v>
          </cell>
          <cell r="F601" t="str">
            <v>D</v>
          </cell>
          <cell r="G601" t="str">
            <v>MS</v>
          </cell>
          <cell r="H601" t="str">
            <v>Cost Report Year End 2017</v>
          </cell>
        </row>
        <row r="602">
          <cell r="B602" t="str">
            <v>00020393</v>
          </cell>
          <cell r="C602" t="str">
            <v>25-0002</v>
          </cell>
          <cell r="D602" t="str">
            <v>Tishomingo Health Services</v>
          </cell>
          <cell r="E602">
            <v>0.51480000000000004</v>
          </cell>
          <cell r="F602" t="str">
            <v>D</v>
          </cell>
          <cell r="G602" t="str">
            <v>MS</v>
          </cell>
          <cell r="H602" t="str">
            <v>Cost Report Year End 2017</v>
          </cell>
        </row>
        <row r="603">
          <cell r="B603" t="str">
            <v>00220415</v>
          </cell>
          <cell r="C603" t="str">
            <v>25-0017</v>
          </cell>
          <cell r="D603" t="str">
            <v>Trace Regional Hospital</v>
          </cell>
          <cell r="E603">
            <v>0.48149999999999998</v>
          </cell>
          <cell r="F603" t="str">
            <v>D</v>
          </cell>
          <cell r="G603" t="str">
            <v>MS</v>
          </cell>
          <cell r="H603" t="str">
            <v>Cost Report Year End 2017</v>
          </cell>
        </row>
        <row r="604">
          <cell r="B604" t="str">
            <v>00020156</v>
          </cell>
          <cell r="C604" t="str">
            <v>25-1312</v>
          </cell>
          <cell r="D604" t="str">
            <v>Tyler Holmes Memorial Hospital</v>
          </cell>
          <cell r="E604">
            <v>0.33700000000000002</v>
          </cell>
          <cell r="F604" t="str">
            <v>D</v>
          </cell>
          <cell r="G604" t="str">
            <v>MS</v>
          </cell>
          <cell r="H604" t="str">
            <v>Cost Report Year End 2017</v>
          </cell>
        </row>
        <row r="605">
          <cell r="B605" t="str">
            <v>00020149</v>
          </cell>
          <cell r="C605" t="str">
            <v>25-0001</v>
          </cell>
          <cell r="D605" t="str">
            <v>University of MS Medical Center</v>
          </cell>
          <cell r="E605">
            <v>0.29870000000000002</v>
          </cell>
          <cell r="F605" t="str">
            <v>D</v>
          </cell>
          <cell r="G605" t="str">
            <v>MS</v>
          </cell>
          <cell r="H605" t="str">
            <v>Cost Report Year End 2017</v>
          </cell>
        </row>
        <row r="606">
          <cell r="B606" t="str">
            <v>00020026</v>
          </cell>
          <cell r="C606" t="str">
            <v>25-0168</v>
          </cell>
          <cell r="D606" t="str">
            <v>University of MS Medical Center - Grenada</v>
          </cell>
          <cell r="E606">
            <v>0.64049999999999996</v>
          </cell>
          <cell r="F606" t="str">
            <v>D</v>
          </cell>
          <cell r="G606" t="str">
            <v>MS</v>
          </cell>
          <cell r="H606" t="str">
            <v>Cost Report Year End 2017</v>
          </cell>
        </row>
        <row r="607">
          <cell r="B607" t="str">
            <v>00020208</v>
          </cell>
          <cell r="C607" t="str">
            <v>25-1324</v>
          </cell>
          <cell r="D607" t="str">
            <v>Walthall County General Hospital</v>
          </cell>
          <cell r="E607">
            <v>0.87009999999999998</v>
          </cell>
          <cell r="F607" t="str">
            <v>D</v>
          </cell>
          <cell r="G607" t="str">
            <v>MS</v>
          </cell>
          <cell r="H607" t="str">
            <v>Cost Report Year End 2017</v>
          </cell>
        </row>
        <row r="608">
          <cell r="B608" t="str">
            <v>00020131</v>
          </cell>
          <cell r="C608" t="str">
            <v>25-0077</v>
          </cell>
          <cell r="D608" t="str">
            <v>Wayne General Hospital</v>
          </cell>
          <cell r="E608">
            <v>0.58850000000000002</v>
          </cell>
          <cell r="F608" t="str">
            <v>D</v>
          </cell>
          <cell r="G608" t="str">
            <v>MS</v>
          </cell>
          <cell r="H608" t="str">
            <v>Cost Report Year End 2017</v>
          </cell>
        </row>
        <row r="609">
          <cell r="B609" t="str">
            <v>00020178</v>
          </cell>
          <cell r="C609" t="str">
            <v>25-0020</v>
          </cell>
          <cell r="D609" t="str">
            <v>Webster Health Services, Inc.</v>
          </cell>
          <cell r="E609">
            <v>0.30580000000000002</v>
          </cell>
          <cell r="F609" t="str">
            <v>D</v>
          </cell>
          <cell r="G609" t="str">
            <v>MS</v>
          </cell>
          <cell r="H609" t="str">
            <v>Cost Report Year End 2017</v>
          </cell>
        </row>
        <row r="610">
          <cell r="B610" t="str">
            <v>00020011</v>
          </cell>
          <cell r="C610" t="str">
            <v>25-0134</v>
          </cell>
          <cell r="D610" t="str">
            <v>Whitfield Medical Surgical Hospital</v>
          </cell>
          <cell r="E610">
            <v>0.78049999999999997</v>
          </cell>
          <cell r="F610" t="str">
            <v>D</v>
          </cell>
          <cell r="G610" t="str">
            <v>MS</v>
          </cell>
          <cell r="H610" t="str">
            <v>Cost Report Year End 2017</v>
          </cell>
        </row>
        <row r="611">
          <cell r="B611" t="str">
            <v>00220243</v>
          </cell>
          <cell r="C611" t="str">
            <v>25-0027</v>
          </cell>
          <cell r="D611" t="str">
            <v>Winston County Community Hospital</v>
          </cell>
          <cell r="E611">
            <v>0.61670000000000003</v>
          </cell>
          <cell r="F611" t="str">
            <v>D</v>
          </cell>
          <cell r="G611" t="str">
            <v>MS</v>
          </cell>
          <cell r="H611" t="str">
            <v>Cost Report Year End 2017</v>
          </cell>
        </row>
        <row r="612">
          <cell r="B612" t="str">
            <v>00020175</v>
          </cell>
          <cell r="C612" t="str">
            <v>25-0061</v>
          </cell>
          <cell r="D612" t="str">
            <v>Yalobusha General Hospital</v>
          </cell>
          <cell r="E612">
            <v>0.67679999999999996</v>
          </cell>
          <cell r="F612" t="str">
            <v>D</v>
          </cell>
          <cell r="G612" t="str">
            <v>MS</v>
          </cell>
          <cell r="H612" t="str">
            <v>Cost Report Year End 2017</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Only Hosp Listing_1"/>
      <sheetName val="ALL Hosp Listing_2"/>
      <sheetName val="Act OOS Hosp Listing_3"/>
    </sheetNames>
    <sheetDataSet>
      <sheetData sheetId="0">
        <row r="8">
          <cell r="B8" t="str">
            <v>02472258</v>
          </cell>
          <cell r="C8" t="str">
            <v>ALLEGIANCE SPECIALTY HOSPITAL OF</v>
          </cell>
          <cell r="D8">
            <v>40659</v>
          </cell>
          <cell r="E8">
            <v>2958465</v>
          </cell>
          <cell r="F8" t="str">
            <v>300347987</v>
          </cell>
          <cell r="G8" t="str">
            <v>1154560290</v>
          </cell>
          <cell r="H8" t="str">
            <v>F</v>
          </cell>
          <cell r="I8" t="str">
            <v>WASHINGTON</v>
          </cell>
          <cell r="J8">
            <v>39</v>
          </cell>
          <cell r="K8" t="str">
            <v>D</v>
          </cell>
          <cell r="L8">
            <v>0.247</v>
          </cell>
        </row>
        <row r="9">
          <cell r="B9" t="str">
            <v>00020237</v>
          </cell>
          <cell r="C9" t="str">
            <v>ALLIANCE HEALTH CENTER</v>
          </cell>
          <cell r="D9">
            <v>36438</v>
          </cell>
          <cell r="E9">
            <v>2958465</v>
          </cell>
          <cell r="F9" t="str">
            <v>640777521</v>
          </cell>
          <cell r="G9" t="str">
            <v>1831184951</v>
          </cell>
          <cell r="H9" t="str">
            <v>V</v>
          </cell>
          <cell r="I9" t="str">
            <v>LAUDERDALE</v>
          </cell>
          <cell r="J9">
            <v>154</v>
          </cell>
          <cell r="K9" t="str">
            <v>D</v>
          </cell>
          <cell r="L9">
            <v>0.30359999999999998</v>
          </cell>
        </row>
        <row r="10">
          <cell r="B10" t="str">
            <v>00220621</v>
          </cell>
          <cell r="C10" t="str">
            <v>ALLIANCE HEALTHCARE SYSTEM</v>
          </cell>
          <cell r="D10">
            <v>36495</v>
          </cell>
          <cell r="E10">
            <v>2958465</v>
          </cell>
          <cell r="F10" t="str">
            <v>640893154</v>
          </cell>
          <cell r="G10" t="str">
            <v>1295826337</v>
          </cell>
          <cell r="H10" t="str">
            <v>F</v>
          </cell>
          <cell r="I10" t="str">
            <v>MARSHALL</v>
          </cell>
          <cell r="J10">
            <v>40</v>
          </cell>
          <cell r="K10" t="str">
            <v>D</v>
          </cell>
          <cell r="L10">
            <v>0.5081</v>
          </cell>
        </row>
        <row r="11">
          <cell r="B11" t="str">
            <v>00020003</v>
          </cell>
          <cell r="C11" t="str">
            <v>AMORY REGIONAL MEDICAL CENTER INC</v>
          </cell>
          <cell r="D11">
            <v>42856</v>
          </cell>
          <cell r="E11">
            <v>2958465</v>
          </cell>
          <cell r="F11" t="str">
            <v>814072640</v>
          </cell>
          <cell r="G11" t="str">
            <v>1730613167</v>
          </cell>
          <cell r="H11" t="str">
            <v>F</v>
          </cell>
          <cell r="I11" t="str">
            <v>MONROE</v>
          </cell>
          <cell r="J11">
            <v>95</v>
          </cell>
          <cell r="K11" t="str">
            <v>D</v>
          </cell>
          <cell r="L11">
            <v>0.25280000000000002</v>
          </cell>
        </row>
        <row r="12">
          <cell r="B12" t="str">
            <v>00220495</v>
          </cell>
          <cell r="C12" t="str">
            <v>ANDERSON REGIONAL MEDICAL CENTER SO</v>
          </cell>
          <cell r="D12">
            <v>40544</v>
          </cell>
          <cell r="E12">
            <v>2958465</v>
          </cell>
          <cell r="F12" t="str">
            <v>640362400</v>
          </cell>
          <cell r="G12" t="str">
            <v>1215233986</v>
          </cell>
          <cell r="H12" t="str">
            <v>V</v>
          </cell>
          <cell r="I12" t="str">
            <v>LAUDERDALE</v>
          </cell>
          <cell r="J12">
            <v>69</v>
          </cell>
          <cell r="K12" t="str">
            <v>D</v>
          </cell>
          <cell r="L12">
            <v>0.50680000000000003</v>
          </cell>
        </row>
        <row r="13">
          <cell r="B13" t="str">
            <v>00020084</v>
          </cell>
          <cell r="C13" t="str">
            <v>BAPT MEM HOSP-BOONEVILLE</v>
          </cell>
          <cell r="D13">
            <v>25781</v>
          </cell>
          <cell r="E13">
            <v>2958465</v>
          </cell>
          <cell r="F13" t="str">
            <v>640663760</v>
          </cell>
          <cell r="G13" t="str">
            <v>1396709978</v>
          </cell>
          <cell r="H13" t="str">
            <v>B</v>
          </cell>
          <cell r="I13" t="str">
            <v>PRENTISS</v>
          </cell>
          <cell r="J13">
            <v>114</v>
          </cell>
          <cell r="K13" t="str">
            <v>D</v>
          </cell>
          <cell r="L13">
            <v>0.4163</v>
          </cell>
        </row>
        <row r="14">
          <cell r="B14" t="str">
            <v>00020082</v>
          </cell>
          <cell r="C14" t="str">
            <v>BAPTIST MEDICAL CENTER-YAZOO INC</v>
          </cell>
          <cell r="D14">
            <v>38154</v>
          </cell>
          <cell r="E14">
            <v>2958465</v>
          </cell>
          <cell r="F14" t="str">
            <v>640844470</v>
          </cell>
          <cell r="G14" t="str">
            <v>1619918075</v>
          </cell>
          <cell r="H14" t="str">
            <v>B</v>
          </cell>
          <cell r="I14" t="str">
            <v>YAZOO</v>
          </cell>
          <cell r="J14">
            <v>25</v>
          </cell>
          <cell r="K14" t="str">
            <v>D</v>
          </cell>
          <cell r="L14">
            <v>0.52339999999999998</v>
          </cell>
        </row>
        <row r="15">
          <cell r="B15" t="str">
            <v>00020010</v>
          </cell>
          <cell r="C15" t="str">
            <v>BAPTIST MEMORIAL HOSP-UNION COUNTY</v>
          </cell>
          <cell r="D15">
            <v>32599</v>
          </cell>
          <cell r="E15">
            <v>2958465</v>
          </cell>
          <cell r="F15" t="str">
            <v>630997281</v>
          </cell>
          <cell r="G15" t="str">
            <v>1780648352</v>
          </cell>
          <cell r="H15" t="str">
            <v>B</v>
          </cell>
          <cell r="I15" t="str">
            <v>UNION</v>
          </cell>
          <cell r="J15">
            <v>153</v>
          </cell>
          <cell r="K15" t="str">
            <v>D</v>
          </cell>
          <cell r="L15">
            <v>0.4002</v>
          </cell>
        </row>
        <row r="16">
          <cell r="B16" t="str">
            <v>00020016</v>
          </cell>
          <cell r="C16" t="str">
            <v>BAPTIST MEMORIAL HOSPITAL NORTH MS</v>
          </cell>
          <cell r="D16">
            <v>32660</v>
          </cell>
          <cell r="E16">
            <v>2958465</v>
          </cell>
          <cell r="F16" t="str">
            <v>640772726</v>
          </cell>
          <cell r="G16" t="str">
            <v>1053375576</v>
          </cell>
          <cell r="H16" t="str">
            <v>B</v>
          </cell>
          <cell r="I16" t="str">
            <v>LAFAYETTE</v>
          </cell>
          <cell r="J16">
            <v>217</v>
          </cell>
          <cell r="K16" t="str">
            <v>D</v>
          </cell>
          <cell r="L16">
            <v>0.30620000000000003</v>
          </cell>
        </row>
        <row r="17">
          <cell r="B17" t="str">
            <v>00020213</v>
          </cell>
          <cell r="C17" t="str">
            <v>BAPTIST MEMORIAL HOSPITAL-CALHOUN I</v>
          </cell>
          <cell r="D17">
            <v>42644</v>
          </cell>
          <cell r="E17">
            <v>2958465</v>
          </cell>
          <cell r="F17" t="str">
            <v>813257997</v>
          </cell>
          <cell r="G17" t="str">
            <v>1881142461</v>
          </cell>
          <cell r="H17" t="str">
            <v>B</v>
          </cell>
          <cell r="I17" t="str">
            <v>CALHOUN</v>
          </cell>
          <cell r="J17">
            <v>25</v>
          </cell>
          <cell r="K17" t="str">
            <v>D</v>
          </cell>
          <cell r="L17">
            <v>0.69969999999999999</v>
          </cell>
        </row>
        <row r="18">
          <cell r="B18" t="str">
            <v>00020229</v>
          </cell>
          <cell r="C18" t="str">
            <v>BATESVILLE REGIONAL MEDICAL CENTER</v>
          </cell>
          <cell r="D18">
            <v>42856</v>
          </cell>
          <cell r="E18">
            <v>2958465</v>
          </cell>
          <cell r="F18" t="str">
            <v>814067929</v>
          </cell>
          <cell r="G18" t="str">
            <v>1447784871</v>
          </cell>
          <cell r="H18" t="str">
            <v>B</v>
          </cell>
          <cell r="I18" t="str">
            <v>PANOLA</v>
          </cell>
          <cell r="J18">
            <v>112</v>
          </cell>
          <cell r="K18" t="str">
            <v>D</v>
          </cell>
          <cell r="L18">
            <v>0.42009999999999997</v>
          </cell>
        </row>
        <row r="19">
          <cell r="B19" t="str">
            <v>00020182</v>
          </cell>
          <cell r="C19" t="str">
            <v>BILOXI REGIONAL MEDICAL CENTER</v>
          </cell>
          <cell r="D19">
            <v>37895</v>
          </cell>
          <cell r="E19">
            <v>2958465</v>
          </cell>
          <cell r="F19" t="str">
            <v>592754033</v>
          </cell>
          <cell r="G19" t="str">
            <v>1972557064</v>
          </cell>
          <cell r="H19" t="str">
            <v>B</v>
          </cell>
          <cell r="I19" t="str">
            <v>HARRISON</v>
          </cell>
          <cell r="J19">
            <v>198</v>
          </cell>
          <cell r="K19" t="str">
            <v>D</v>
          </cell>
          <cell r="L19">
            <v>0.15870000000000001</v>
          </cell>
        </row>
        <row r="20">
          <cell r="B20" t="str">
            <v>00020035</v>
          </cell>
          <cell r="C20" t="str">
            <v>BMC ATTALA LLC</v>
          </cell>
          <cell r="D20">
            <v>42156</v>
          </cell>
          <cell r="E20">
            <v>2958465</v>
          </cell>
          <cell r="F20" t="str">
            <v>473684354</v>
          </cell>
          <cell r="G20" t="str">
            <v>1730566027</v>
          </cell>
          <cell r="H20" t="str">
            <v>B</v>
          </cell>
          <cell r="I20" t="str">
            <v>ATTALA</v>
          </cell>
          <cell r="J20">
            <v>25</v>
          </cell>
          <cell r="K20" t="str">
            <v>D</v>
          </cell>
          <cell r="L20">
            <v>0.62019999999999997</v>
          </cell>
        </row>
        <row r="21">
          <cell r="B21" t="str">
            <v>00020143</v>
          </cell>
          <cell r="C21" t="str">
            <v>BMH DESOTO</v>
          </cell>
          <cell r="D21">
            <v>32366</v>
          </cell>
          <cell r="E21">
            <v>2958465</v>
          </cell>
          <cell r="F21" t="str">
            <v>640682111</v>
          </cell>
          <cell r="G21" t="str">
            <v>1194789818</v>
          </cell>
          <cell r="H21" t="str">
            <v>F</v>
          </cell>
          <cell r="I21" t="str">
            <v>DESOTO</v>
          </cell>
          <cell r="J21">
            <v>339</v>
          </cell>
          <cell r="K21" t="str">
            <v>D</v>
          </cell>
          <cell r="L21">
            <v>0.27400000000000002</v>
          </cell>
        </row>
        <row r="22">
          <cell r="B22" t="str">
            <v>00220136</v>
          </cell>
          <cell r="C22" t="str">
            <v>BMH GOLDEN TRIANGLE</v>
          </cell>
          <cell r="D22">
            <v>34047</v>
          </cell>
          <cell r="E22">
            <v>2958465</v>
          </cell>
          <cell r="F22" t="str">
            <v>621519754</v>
          </cell>
          <cell r="G22" t="str">
            <v>1609830173</v>
          </cell>
          <cell r="H22" t="str">
            <v>F</v>
          </cell>
          <cell r="I22" t="str">
            <v>LOWNDES</v>
          </cell>
          <cell r="J22">
            <v>315</v>
          </cell>
          <cell r="K22" t="str">
            <v>D</v>
          </cell>
          <cell r="L22">
            <v>0.28889999999999999</v>
          </cell>
        </row>
        <row r="23">
          <cell r="B23" t="str">
            <v>00220692</v>
          </cell>
          <cell r="C23" t="str">
            <v>BOA VIDA HOSPITAL OF ABERDEEN MS LL</v>
          </cell>
          <cell r="D23">
            <v>43009</v>
          </cell>
          <cell r="E23">
            <v>2958465</v>
          </cell>
          <cell r="F23" t="str">
            <v>821859395</v>
          </cell>
          <cell r="G23" t="str">
            <v>1285164046</v>
          </cell>
          <cell r="H23" t="str">
            <v>F</v>
          </cell>
          <cell r="I23" t="str">
            <v>MONROE</v>
          </cell>
          <cell r="J23">
            <v>35</v>
          </cell>
          <cell r="K23" t="str">
            <v>D</v>
          </cell>
          <cell r="L23">
            <v>0.50849999999999995</v>
          </cell>
        </row>
        <row r="24">
          <cell r="B24" t="str">
            <v>00220417</v>
          </cell>
          <cell r="C24" t="str">
            <v>BRANDON HMA LLC</v>
          </cell>
          <cell r="D24">
            <v>35431</v>
          </cell>
          <cell r="E24">
            <v>2958465</v>
          </cell>
          <cell r="F24" t="str">
            <v>640885458</v>
          </cell>
          <cell r="G24" t="str">
            <v>1205882669</v>
          </cell>
          <cell r="H24" t="str">
            <v>B</v>
          </cell>
          <cell r="I24" t="str">
            <v>RANKIN</v>
          </cell>
          <cell r="J24">
            <v>134</v>
          </cell>
          <cell r="K24" t="str">
            <v>D</v>
          </cell>
          <cell r="L24">
            <v>0.14360000000000001</v>
          </cell>
        </row>
        <row r="25">
          <cell r="B25" t="str">
            <v>00220625</v>
          </cell>
          <cell r="C25" t="str">
            <v>BRENTWOOD ACQUISITION INC</v>
          </cell>
          <cell r="D25">
            <v>38047</v>
          </cell>
          <cell r="E25">
            <v>2958465</v>
          </cell>
          <cell r="F25" t="str">
            <v>200773985</v>
          </cell>
          <cell r="G25" t="str">
            <v>1487638441</v>
          </cell>
          <cell r="H25" t="str">
            <v>B</v>
          </cell>
          <cell r="I25" t="str">
            <v>RANKIN</v>
          </cell>
          <cell r="J25">
            <v>105</v>
          </cell>
          <cell r="K25" t="str">
            <v>D</v>
          </cell>
          <cell r="L25">
            <v>0.57040000000000002</v>
          </cell>
        </row>
        <row r="26">
          <cell r="B26" t="str">
            <v>00431215</v>
          </cell>
          <cell r="C26" t="str">
            <v>CHOCTAW REGIONAL MEDICAL CENTER</v>
          </cell>
          <cell r="D26">
            <v>41852</v>
          </cell>
          <cell r="E26">
            <v>2958465</v>
          </cell>
          <cell r="F26" t="str">
            <v>471298267</v>
          </cell>
          <cell r="G26" t="str">
            <v>1568879864</v>
          </cell>
          <cell r="H26" t="str">
            <v>F</v>
          </cell>
          <cell r="I26" t="str">
            <v>CHOCTAW</v>
          </cell>
          <cell r="J26">
            <v>25</v>
          </cell>
          <cell r="K26" t="str">
            <v>D</v>
          </cell>
          <cell r="L26">
            <v>0.71530000000000005</v>
          </cell>
        </row>
        <row r="27">
          <cell r="B27" t="str">
            <v>00020140</v>
          </cell>
          <cell r="C27" t="str">
            <v>CLAIBORNE COUNTY HOSPITAL</v>
          </cell>
          <cell r="D27">
            <v>41116</v>
          </cell>
          <cell r="E27">
            <v>2958465</v>
          </cell>
          <cell r="F27" t="str">
            <v>460738609</v>
          </cell>
          <cell r="G27" t="str">
            <v>1497003610</v>
          </cell>
          <cell r="H27" t="str">
            <v>B</v>
          </cell>
          <cell r="I27" t="str">
            <v>CLAIBORNE</v>
          </cell>
          <cell r="J27">
            <v>32</v>
          </cell>
          <cell r="K27" t="str">
            <v>D</v>
          </cell>
          <cell r="L27">
            <v>0.32450000000000001</v>
          </cell>
        </row>
        <row r="28">
          <cell r="B28" t="str">
            <v>00220380</v>
          </cell>
          <cell r="C28" t="str">
            <v>CLARKSDALE REGIONAL MEDICAL CENTER</v>
          </cell>
          <cell r="D28">
            <v>43040</v>
          </cell>
          <cell r="E28">
            <v>2958465</v>
          </cell>
          <cell r="F28" t="str">
            <v>815064755</v>
          </cell>
          <cell r="G28" t="str">
            <v>1386178721</v>
          </cell>
          <cell r="H28" t="str">
            <v>V</v>
          </cell>
          <cell r="I28" t="str">
            <v>COAHOMA</v>
          </cell>
          <cell r="J28">
            <v>181</v>
          </cell>
          <cell r="K28" t="str">
            <v>D</v>
          </cell>
          <cell r="L28">
            <v>0.21740000000000001</v>
          </cell>
        </row>
        <row r="29">
          <cell r="B29" t="str">
            <v>00020079</v>
          </cell>
          <cell r="C29" t="str">
            <v>CLAY COUNTY MEDICAL CORPORATION</v>
          </cell>
          <cell r="D29">
            <v>25781</v>
          </cell>
          <cell r="E29">
            <v>2958465</v>
          </cell>
          <cell r="F29" t="str">
            <v>640668465</v>
          </cell>
          <cell r="G29" t="str">
            <v>1639284409</v>
          </cell>
          <cell r="H29" t="str">
            <v>F</v>
          </cell>
          <cell r="I29" t="str">
            <v>CLAY</v>
          </cell>
          <cell r="J29">
            <v>60</v>
          </cell>
          <cell r="K29" t="str">
            <v>D</v>
          </cell>
          <cell r="L29">
            <v>0.48060000000000003</v>
          </cell>
        </row>
        <row r="30">
          <cell r="B30" t="str">
            <v>00020133</v>
          </cell>
          <cell r="C30" t="str">
            <v>COVINGTON COUNTY HOSPITAL</v>
          </cell>
          <cell r="D30">
            <v>25781</v>
          </cell>
          <cell r="E30">
            <v>2958465</v>
          </cell>
          <cell r="F30" t="str">
            <v>646001549</v>
          </cell>
          <cell r="G30" t="str">
            <v>1215965249</v>
          </cell>
          <cell r="H30" t="str">
            <v>B</v>
          </cell>
          <cell r="I30" t="str">
            <v>COVINGTON</v>
          </cell>
          <cell r="J30">
            <v>35</v>
          </cell>
          <cell r="K30" t="str">
            <v>D</v>
          </cell>
          <cell r="L30">
            <v>0.45950000000000002</v>
          </cell>
        </row>
        <row r="31">
          <cell r="B31" t="str">
            <v>00020145</v>
          </cell>
          <cell r="C31" t="str">
            <v>DELTA REGIONAL MEDICAL CENTER</v>
          </cell>
          <cell r="D31">
            <v>25781</v>
          </cell>
          <cell r="E31">
            <v>2958465</v>
          </cell>
          <cell r="F31" t="str">
            <v>640586958</v>
          </cell>
          <cell r="G31" t="str">
            <v>1306921887</v>
          </cell>
          <cell r="H31" t="str">
            <v>B</v>
          </cell>
          <cell r="I31" t="str">
            <v>WASHINGTON</v>
          </cell>
          <cell r="J31">
            <v>227</v>
          </cell>
          <cell r="K31" t="str">
            <v>D</v>
          </cell>
          <cell r="L31">
            <v>0.3846</v>
          </cell>
        </row>
        <row r="32">
          <cell r="B32" t="str">
            <v>00220411</v>
          </cell>
          <cell r="C32" t="str">
            <v>DIAMOND GROVE CENTER</v>
          </cell>
          <cell r="D32">
            <v>38838</v>
          </cell>
          <cell r="E32">
            <v>2958465</v>
          </cell>
          <cell r="F32" t="str">
            <v>204537541</v>
          </cell>
          <cell r="G32" t="str">
            <v>1447350160</v>
          </cell>
          <cell r="H32" t="str">
            <v>F</v>
          </cell>
          <cell r="I32" t="str">
            <v>WINSTON</v>
          </cell>
          <cell r="J32">
            <v>25</v>
          </cell>
          <cell r="K32" t="str">
            <v>D</v>
          </cell>
          <cell r="L32">
            <v>0.2666</v>
          </cell>
        </row>
        <row r="33">
          <cell r="B33" t="str">
            <v>00020012</v>
          </cell>
          <cell r="C33" t="str">
            <v>FIELD MEMORIAL COMMUNITY HOSPITAL</v>
          </cell>
          <cell r="D33">
            <v>25781</v>
          </cell>
          <cell r="E33">
            <v>2958465</v>
          </cell>
          <cell r="F33" t="str">
            <v>646009174</v>
          </cell>
          <cell r="G33" t="str">
            <v>1770574048</v>
          </cell>
          <cell r="H33" t="str">
            <v>B</v>
          </cell>
          <cell r="I33" t="str">
            <v>WILKINSON</v>
          </cell>
          <cell r="J33">
            <v>25</v>
          </cell>
          <cell r="K33" t="str">
            <v>D</v>
          </cell>
          <cell r="L33">
            <v>0.52710000000000001</v>
          </cell>
        </row>
        <row r="34">
          <cell r="B34" t="str">
            <v>00020116</v>
          </cell>
          <cell r="C34" t="str">
            <v>FORREST COUNTY GENERAL HOSPITAL</v>
          </cell>
          <cell r="D34">
            <v>40909</v>
          </cell>
          <cell r="E34">
            <v>2958465</v>
          </cell>
          <cell r="F34" t="str">
            <v>646001587</v>
          </cell>
          <cell r="G34" t="str">
            <v>1427320993</v>
          </cell>
          <cell r="H34" t="str">
            <v>B</v>
          </cell>
          <cell r="I34" t="str">
            <v>MARION</v>
          </cell>
          <cell r="J34">
            <v>49</v>
          </cell>
          <cell r="K34" t="str">
            <v>D</v>
          </cell>
          <cell r="L34">
            <v>0.50419999999999998</v>
          </cell>
        </row>
        <row r="35">
          <cell r="B35" t="str">
            <v>00020007</v>
          </cell>
          <cell r="C35" t="str">
            <v>FORREST GENERAL HOSPITAL</v>
          </cell>
          <cell r="D35">
            <v>25781</v>
          </cell>
          <cell r="E35">
            <v>2958465</v>
          </cell>
          <cell r="F35" t="str">
            <v>646001587</v>
          </cell>
          <cell r="G35" t="str">
            <v>1225041809</v>
          </cell>
          <cell r="H35" t="str">
            <v>B</v>
          </cell>
          <cell r="I35" t="str">
            <v>FORREST</v>
          </cell>
          <cell r="J35">
            <v>512</v>
          </cell>
          <cell r="K35" t="str">
            <v>D</v>
          </cell>
          <cell r="L35">
            <v>0.27110000000000001</v>
          </cell>
        </row>
        <row r="36">
          <cell r="B36" t="str">
            <v>00020130</v>
          </cell>
          <cell r="C36" t="str">
            <v>FRANKLIN COUNTY MEMORIAL HOSPITAL</v>
          </cell>
          <cell r="D36">
            <v>25781</v>
          </cell>
          <cell r="E36">
            <v>2958465</v>
          </cell>
          <cell r="F36" t="str">
            <v>646001390</v>
          </cell>
          <cell r="G36" t="str">
            <v>1669705612</v>
          </cell>
          <cell r="H36" t="str">
            <v>B</v>
          </cell>
          <cell r="I36" t="str">
            <v>FRANKLIN</v>
          </cell>
          <cell r="J36">
            <v>25</v>
          </cell>
          <cell r="K36" t="str">
            <v>D</v>
          </cell>
          <cell r="L36">
            <v>0.60609999999999997</v>
          </cell>
        </row>
        <row r="37">
          <cell r="B37" t="str">
            <v>00020043</v>
          </cell>
          <cell r="C37" t="str">
            <v>FREEDOM HOSPITAL OF MAGNOLIA LLC</v>
          </cell>
          <cell r="D37">
            <v>42430</v>
          </cell>
          <cell r="E37">
            <v>2958465</v>
          </cell>
          <cell r="F37" t="str">
            <v>811097331</v>
          </cell>
          <cell r="G37" t="str">
            <v>1871953802</v>
          </cell>
          <cell r="H37" t="str">
            <v>B</v>
          </cell>
          <cell r="I37" t="str">
            <v>PIKE</v>
          </cell>
          <cell r="J37">
            <v>31</v>
          </cell>
          <cell r="K37" t="str">
            <v>D</v>
          </cell>
          <cell r="L37">
            <v>1</v>
          </cell>
        </row>
        <row r="38">
          <cell r="B38" t="str">
            <v>00020290</v>
          </cell>
          <cell r="C38" t="str">
            <v>GEORGE COUNTY HOSPITAL</v>
          </cell>
          <cell r="D38">
            <v>32568</v>
          </cell>
          <cell r="E38">
            <v>2958465</v>
          </cell>
          <cell r="F38" t="str">
            <v>646001398</v>
          </cell>
          <cell r="G38" t="str">
            <v>1023074028</v>
          </cell>
          <cell r="H38" t="str">
            <v>B</v>
          </cell>
          <cell r="I38" t="str">
            <v>GEORGE</v>
          </cell>
          <cell r="J38">
            <v>48</v>
          </cell>
          <cell r="K38" t="str">
            <v>D</v>
          </cell>
          <cell r="L38">
            <v>0.52270000000000005</v>
          </cell>
        </row>
        <row r="39">
          <cell r="B39" t="str">
            <v>00220734</v>
          </cell>
          <cell r="C39" t="str">
            <v>GPCH-GP INC</v>
          </cell>
          <cell r="D39">
            <v>37165</v>
          </cell>
          <cell r="E39">
            <v>2958465</v>
          </cell>
          <cell r="F39" t="str">
            <v>640805500</v>
          </cell>
          <cell r="G39" t="str">
            <v>1598719577</v>
          </cell>
          <cell r="H39" t="str">
            <v>V</v>
          </cell>
          <cell r="I39" t="str">
            <v>HARRISON</v>
          </cell>
          <cell r="J39">
            <v>130</v>
          </cell>
          <cell r="K39" t="str">
            <v>D</v>
          </cell>
          <cell r="L39">
            <v>0.18490000000000001</v>
          </cell>
        </row>
        <row r="40">
          <cell r="B40" t="str">
            <v>06200741</v>
          </cell>
          <cell r="C40" t="str">
            <v>GREENE COUNTY HOSPITAL</v>
          </cell>
          <cell r="D40">
            <v>39661</v>
          </cell>
          <cell r="E40">
            <v>2958465</v>
          </cell>
          <cell r="F40" t="str">
            <v>320222103</v>
          </cell>
          <cell r="G40" t="str">
            <v>1275796856</v>
          </cell>
          <cell r="H40" t="str">
            <v>V</v>
          </cell>
          <cell r="I40" t="str">
            <v>GREENE</v>
          </cell>
          <cell r="J40">
            <v>3</v>
          </cell>
          <cell r="K40" t="str">
            <v>D</v>
          </cell>
          <cell r="L40">
            <v>1</v>
          </cell>
        </row>
        <row r="41">
          <cell r="B41" t="str">
            <v>00020025</v>
          </cell>
          <cell r="C41" t="str">
            <v>GREENWOOD LEFLORE HOSPITAL</v>
          </cell>
          <cell r="D41">
            <v>25781</v>
          </cell>
          <cell r="E41">
            <v>2958465</v>
          </cell>
          <cell r="F41" t="str">
            <v>646000400</v>
          </cell>
          <cell r="G41" t="str">
            <v>1699714717</v>
          </cell>
          <cell r="H41" t="str">
            <v>B</v>
          </cell>
          <cell r="I41" t="str">
            <v>LEFLORE</v>
          </cell>
          <cell r="J41">
            <v>208</v>
          </cell>
          <cell r="K41" t="str">
            <v>D</v>
          </cell>
          <cell r="L41">
            <v>0.3775</v>
          </cell>
        </row>
        <row r="42">
          <cell r="B42" t="str">
            <v>00020166</v>
          </cell>
          <cell r="C42" t="str">
            <v>HANCOCK MEDICAL CENTER</v>
          </cell>
          <cell r="D42">
            <v>37895</v>
          </cell>
          <cell r="E42">
            <v>2958465</v>
          </cell>
          <cell r="F42" t="str">
            <v>646011263</v>
          </cell>
          <cell r="G42" t="str">
            <v>1588629968</v>
          </cell>
          <cell r="H42" t="str">
            <v>B</v>
          </cell>
          <cell r="I42" t="str">
            <v>HANCOCK</v>
          </cell>
          <cell r="J42">
            <v>86</v>
          </cell>
          <cell r="K42" t="str">
            <v>D</v>
          </cell>
          <cell r="L42">
            <v>0.41899999999999998</v>
          </cell>
        </row>
        <row r="43">
          <cell r="B43" t="str">
            <v>00020115</v>
          </cell>
          <cell r="C43" t="str">
            <v>HARDY WILSON MEMORIAL HOSPITAL</v>
          </cell>
          <cell r="D43">
            <v>25781</v>
          </cell>
          <cell r="E43">
            <v>2958465</v>
          </cell>
          <cell r="F43" t="str">
            <v>646001347</v>
          </cell>
          <cell r="G43" t="str">
            <v>1588667281</v>
          </cell>
          <cell r="H43" t="str">
            <v>B</v>
          </cell>
          <cell r="I43" t="str">
            <v>COPIAH</v>
          </cell>
          <cell r="J43">
            <v>25</v>
          </cell>
          <cell r="K43" t="str">
            <v>D</v>
          </cell>
          <cell r="L43">
            <v>0.41089999999999999</v>
          </cell>
        </row>
        <row r="44">
          <cell r="B44" t="str">
            <v>01384536</v>
          </cell>
          <cell r="C44" t="str">
            <v>HEALTHSOUTH REHABILITATION HOSPITAL</v>
          </cell>
          <cell r="D44">
            <v>42856</v>
          </cell>
          <cell r="E44">
            <v>2958465</v>
          </cell>
          <cell r="F44" t="str">
            <v>814331986</v>
          </cell>
          <cell r="G44" t="str">
            <v>1699217729</v>
          </cell>
          <cell r="H44" t="str">
            <v>O</v>
          </cell>
          <cell r="I44" t="str">
            <v>HARRISON</v>
          </cell>
          <cell r="J44">
            <v>33</v>
          </cell>
          <cell r="K44" t="str">
            <v>D</v>
          </cell>
          <cell r="L44">
            <v>0.247</v>
          </cell>
        </row>
        <row r="45">
          <cell r="B45" t="str">
            <v>00220682</v>
          </cell>
          <cell r="C45" t="str">
            <v>HIGHLAND COMMUNITY HOSPITAL</v>
          </cell>
          <cell r="D45">
            <v>38838</v>
          </cell>
          <cell r="E45">
            <v>2958465</v>
          </cell>
          <cell r="F45" t="str">
            <v>646001587</v>
          </cell>
          <cell r="G45" t="str">
            <v>1053350462</v>
          </cell>
          <cell r="H45" t="str">
            <v>B</v>
          </cell>
          <cell r="I45" t="str">
            <v>PEARL RIVER</v>
          </cell>
          <cell r="J45">
            <v>60</v>
          </cell>
          <cell r="K45" t="str">
            <v>D</v>
          </cell>
          <cell r="L45">
            <v>0.69930000000000003</v>
          </cell>
        </row>
        <row r="46">
          <cell r="B46" t="str">
            <v>00220609</v>
          </cell>
          <cell r="C46" t="str">
            <v>HOLMES COUNTY HOSPITAL AND CLINICS</v>
          </cell>
          <cell r="D46">
            <v>36617</v>
          </cell>
          <cell r="E46">
            <v>2958465</v>
          </cell>
          <cell r="F46" t="str">
            <v>646008520</v>
          </cell>
          <cell r="G46" t="str">
            <v>1386630705</v>
          </cell>
          <cell r="H46" t="str">
            <v>F</v>
          </cell>
          <cell r="I46" t="str">
            <v>HOLMES</v>
          </cell>
          <cell r="J46">
            <v>25</v>
          </cell>
          <cell r="K46" t="str">
            <v>D</v>
          </cell>
          <cell r="L46">
            <v>0.85170000000000001</v>
          </cell>
        </row>
        <row r="47">
          <cell r="B47" t="str">
            <v>00220630</v>
          </cell>
          <cell r="C47" t="str">
            <v>JACKSON HMA LLC</v>
          </cell>
          <cell r="D47">
            <v>36251</v>
          </cell>
          <cell r="E47">
            <v>2958465</v>
          </cell>
          <cell r="F47" t="str">
            <v>640907122</v>
          </cell>
          <cell r="G47" t="str">
            <v>1033163092</v>
          </cell>
          <cell r="H47" t="str">
            <v>F</v>
          </cell>
          <cell r="I47" t="str">
            <v>HINDS</v>
          </cell>
          <cell r="J47">
            <v>319</v>
          </cell>
          <cell r="K47" t="str">
            <v>D</v>
          </cell>
          <cell r="L47">
            <v>0.1598</v>
          </cell>
        </row>
        <row r="48">
          <cell r="B48" t="str">
            <v>00020177</v>
          </cell>
          <cell r="C48" t="str">
            <v>JASPER GENERAL HOSPITAL</v>
          </cell>
          <cell r="D48">
            <v>25781</v>
          </cell>
          <cell r="E48">
            <v>2958465</v>
          </cell>
          <cell r="F48" t="str">
            <v>640394192</v>
          </cell>
          <cell r="G48" t="str">
            <v>1396730164</v>
          </cell>
          <cell r="H48" t="str">
            <v>B</v>
          </cell>
          <cell r="I48" t="str">
            <v>JASPER</v>
          </cell>
          <cell r="J48">
            <v>16</v>
          </cell>
          <cell r="K48" t="str">
            <v>D</v>
          </cell>
          <cell r="L48">
            <v>0.63360000000000005</v>
          </cell>
        </row>
        <row r="49">
          <cell r="B49" t="str">
            <v>00020046</v>
          </cell>
          <cell r="C49" t="str">
            <v>JEFF ANDERSON REGIONAL MEDICAL CENT</v>
          </cell>
          <cell r="D49">
            <v>25781</v>
          </cell>
          <cell r="E49">
            <v>2958465</v>
          </cell>
          <cell r="F49" t="str">
            <v>640362400</v>
          </cell>
          <cell r="G49" t="str">
            <v>1649226952</v>
          </cell>
          <cell r="H49" t="str">
            <v>F</v>
          </cell>
          <cell r="I49" t="str">
            <v>LAUDERDALE</v>
          </cell>
          <cell r="J49">
            <v>260</v>
          </cell>
          <cell r="K49" t="str">
            <v>D</v>
          </cell>
          <cell r="L49">
            <v>0.37080000000000002</v>
          </cell>
        </row>
        <row r="50">
          <cell r="B50" t="str">
            <v>00020193</v>
          </cell>
          <cell r="C50" t="str">
            <v>JEFFERSON COUNTY HOSPITAL</v>
          </cell>
          <cell r="D50">
            <v>25781</v>
          </cell>
          <cell r="E50">
            <v>2958465</v>
          </cell>
          <cell r="F50" t="str">
            <v>640432360</v>
          </cell>
          <cell r="G50" t="str">
            <v>1043204555</v>
          </cell>
          <cell r="H50" t="str">
            <v>B</v>
          </cell>
          <cell r="I50" t="str">
            <v>JEFFERSON</v>
          </cell>
          <cell r="J50">
            <v>30</v>
          </cell>
          <cell r="K50" t="str">
            <v>D</v>
          </cell>
          <cell r="L50">
            <v>1</v>
          </cell>
        </row>
        <row r="51">
          <cell r="B51" t="str">
            <v>00220441</v>
          </cell>
          <cell r="C51" t="str">
            <v>JEFFERSON DAVIS COMMUNITY HOSPITAL</v>
          </cell>
          <cell r="D51">
            <v>40725</v>
          </cell>
          <cell r="E51">
            <v>2958465</v>
          </cell>
          <cell r="F51" t="str">
            <v>646001587</v>
          </cell>
          <cell r="G51" t="str">
            <v>1295013316</v>
          </cell>
          <cell r="H51" t="str">
            <v>B</v>
          </cell>
          <cell r="I51" t="str">
            <v>JEFFERSON DAVIS</v>
          </cell>
          <cell r="J51">
            <v>35</v>
          </cell>
          <cell r="K51" t="str">
            <v>D</v>
          </cell>
          <cell r="L51">
            <v>1</v>
          </cell>
        </row>
        <row r="52">
          <cell r="B52" t="str">
            <v>02934741</v>
          </cell>
          <cell r="C52" t="str">
            <v>KEMPER CAH, INC.</v>
          </cell>
          <cell r="D52">
            <v>40672</v>
          </cell>
          <cell r="E52">
            <v>2958465</v>
          </cell>
          <cell r="F52" t="str">
            <v>271757642</v>
          </cell>
          <cell r="G52" t="str">
            <v>1679875645</v>
          </cell>
          <cell r="H52" t="str">
            <v>V</v>
          </cell>
          <cell r="I52" t="str">
            <v>KEMPER</v>
          </cell>
          <cell r="J52">
            <v>25</v>
          </cell>
          <cell r="K52" t="str">
            <v>D</v>
          </cell>
          <cell r="L52">
            <v>0.78659999999999997</v>
          </cell>
        </row>
        <row r="53">
          <cell r="B53" t="str">
            <v>00020008</v>
          </cell>
          <cell r="C53" t="str">
            <v>KING'S DAUGHTERS MEDICAL CENTER</v>
          </cell>
          <cell r="D53">
            <v>25781</v>
          </cell>
          <cell r="E53">
            <v>2958465</v>
          </cell>
          <cell r="F53" t="str">
            <v>640333594</v>
          </cell>
          <cell r="G53" t="str">
            <v>1972503464</v>
          </cell>
          <cell r="H53" t="str">
            <v>F</v>
          </cell>
          <cell r="I53" t="str">
            <v>LINCOLN</v>
          </cell>
          <cell r="J53">
            <v>122</v>
          </cell>
          <cell r="K53" t="str">
            <v>D</v>
          </cell>
          <cell r="L53">
            <v>0.65990000000000004</v>
          </cell>
        </row>
        <row r="54">
          <cell r="B54" t="str">
            <v>04125505</v>
          </cell>
          <cell r="C54" t="str">
            <v>LAIRD HOSPITAL INC</v>
          </cell>
          <cell r="D54">
            <v>38323</v>
          </cell>
          <cell r="E54">
            <v>2958465</v>
          </cell>
          <cell r="F54" t="str">
            <v>201835779</v>
          </cell>
          <cell r="G54" t="str">
            <v>1518924752</v>
          </cell>
          <cell r="H54" t="str">
            <v>V</v>
          </cell>
          <cell r="I54" t="str">
            <v>NESHOBA</v>
          </cell>
          <cell r="J54">
            <v>25</v>
          </cell>
          <cell r="K54" t="str">
            <v>D</v>
          </cell>
          <cell r="L54">
            <v>0.53849999999999998</v>
          </cell>
        </row>
        <row r="55">
          <cell r="B55" t="str">
            <v>00220809</v>
          </cell>
          <cell r="C55" t="str">
            <v>LEAKE MEMORIAL HOSPITAL</v>
          </cell>
          <cell r="D55">
            <v>40848</v>
          </cell>
          <cell r="E55">
            <v>2958465</v>
          </cell>
          <cell r="F55" t="str">
            <v>452896080</v>
          </cell>
          <cell r="G55" t="str">
            <v>1205112539</v>
          </cell>
          <cell r="H55" t="str">
            <v>F</v>
          </cell>
          <cell r="I55" t="str">
            <v>LEAKE</v>
          </cell>
          <cell r="J55">
            <v>25</v>
          </cell>
          <cell r="K55" t="str">
            <v>D</v>
          </cell>
          <cell r="L55">
            <v>0.75480000000000003</v>
          </cell>
        </row>
        <row r="56">
          <cell r="B56" t="str">
            <v>08087360</v>
          </cell>
          <cell r="C56" t="str">
            <v>MADISON HMA LLC</v>
          </cell>
          <cell r="D56">
            <v>37622</v>
          </cell>
          <cell r="E56">
            <v>2958465</v>
          </cell>
          <cell r="F56" t="str">
            <v>030400182</v>
          </cell>
          <cell r="G56" t="str">
            <v>1194770404</v>
          </cell>
          <cell r="H56" t="str">
            <v>F</v>
          </cell>
          <cell r="I56" t="str">
            <v>MADISON</v>
          </cell>
          <cell r="J56">
            <v>67</v>
          </cell>
          <cell r="K56" t="str">
            <v>D</v>
          </cell>
          <cell r="L56">
            <v>0.25879999999999997</v>
          </cell>
        </row>
        <row r="57">
          <cell r="B57" t="str">
            <v>00020042</v>
          </cell>
          <cell r="C57" t="str">
            <v>MAGEE GENERAL HOSPITAL</v>
          </cell>
          <cell r="D57">
            <v>27052</v>
          </cell>
          <cell r="E57">
            <v>2958465</v>
          </cell>
          <cell r="F57" t="str">
            <v>640324402</v>
          </cell>
          <cell r="G57" t="str">
            <v>1679553994</v>
          </cell>
          <cell r="H57" t="str">
            <v>B</v>
          </cell>
          <cell r="I57" t="str">
            <v>SIMPSON</v>
          </cell>
          <cell r="J57">
            <v>64</v>
          </cell>
          <cell r="K57" t="str">
            <v>D</v>
          </cell>
          <cell r="L57">
            <v>0.54530000000000001</v>
          </cell>
        </row>
        <row r="58">
          <cell r="B58" t="str">
            <v>00020020</v>
          </cell>
          <cell r="C58" t="str">
            <v>MAGNOLIA REGIONAL HEALTH CENTER</v>
          </cell>
          <cell r="D58">
            <v>25781</v>
          </cell>
          <cell r="E58">
            <v>2958465</v>
          </cell>
          <cell r="F58" t="str">
            <v>640428003</v>
          </cell>
          <cell r="G58" t="str">
            <v>1699756445</v>
          </cell>
          <cell r="H58" t="str">
            <v>B</v>
          </cell>
          <cell r="I58" t="str">
            <v>ALCORN</v>
          </cell>
          <cell r="J58">
            <v>200</v>
          </cell>
          <cell r="K58" t="str">
            <v>D</v>
          </cell>
          <cell r="L58">
            <v>0.3135</v>
          </cell>
        </row>
        <row r="59">
          <cell r="B59" t="str">
            <v>00020027</v>
          </cell>
          <cell r="C59" t="str">
            <v>MEMORIAL HOSPITAL AT GULFPORT</v>
          </cell>
          <cell r="D59">
            <v>25781</v>
          </cell>
          <cell r="E59">
            <v>2958465</v>
          </cell>
          <cell r="F59" t="str">
            <v>646010232</v>
          </cell>
          <cell r="G59" t="str">
            <v>1073606901</v>
          </cell>
          <cell r="H59" t="str">
            <v>B</v>
          </cell>
          <cell r="I59" t="str">
            <v>HARRISON</v>
          </cell>
          <cell r="J59">
            <v>445</v>
          </cell>
          <cell r="K59" t="str">
            <v>D</v>
          </cell>
          <cell r="L59">
            <v>0.1653</v>
          </cell>
        </row>
        <row r="60">
          <cell r="B60" t="str">
            <v>01701363</v>
          </cell>
          <cell r="C60" t="str">
            <v>METHODIST HEALTHCARE-OLIVE BRANCH</v>
          </cell>
          <cell r="D60">
            <v>41569</v>
          </cell>
          <cell r="E60">
            <v>2958465</v>
          </cell>
          <cell r="F60" t="str">
            <v>640889822</v>
          </cell>
          <cell r="G60" t="str">
            <v>1912341439</v>
          </cell>
          <cell r="H60" t="str">
            <v>O</v>
          </cell>
          <cell r="I60" t="str">
            <v>DESOTO</v>
          </cell>
          <cell r="J60">
            <v>60</v>
          </cell>
          <cell r="K60" t="str">
            <v>D</v>
          </cell>
          <cell r="L60">
            <v>0.44400000000000001</v>
          </cell>
        </row>
        <row r="61">
          <cell r="B61" t="str">
            <v>00220392</v>
          </cell>
          <cell r="C61" t="str">
            <v>MISSISSIPPI BAPTIST MEDICAL CENTER</v>
          </cell>
          <cell r="D61">
            <v>35309</v>
          </cell>
          <cell r="E61">
            <v>2958465</v>
          </cell>
          <cell r="F61" t="str">
            <v>640881013</v>
          </cell>
          <cell r="G61" t="str">
            <v>1710909585</v>
          </cell>
          <cell r="H61" t="str">
            <v>F</v>
          </cell>
          <cell r="I61" t="str">
            <v>HINDS</v>
          </cell>
          <cell r="J61">
            <v>632</v>
          </cell>
          <cell r="K61" t="str">
            <v>D</v>
          </cell>
          <cell r="L61">
            <v>0.27160000000000001</v>
          </cell>
        </row>
        <row r="62">
          <cell r="B62" t="str">
            <v>00220338</v>
          </cell>
          <cell r="C62" t="str">
            <v>MISSISSIPPI STATE HOSPITAL WHITFIEL</v>
          </cell>
          <cell r="D62">
            <v>35156</v>
          </cell>
          <cell r="E62">
            <v>2958465</v>
          </cell>
          <cell r="F62" t="str">
            <v>646000782</v>
          </cell>
          <cell r="G62" t="str">
            <v>1477648236</v>
          </cell>
          <cell r="H62" t="str">
            <v>B</v>
          </cell>
          <cell r="I62" t="str">
            <v>RANKIN</v>
          </cell>
          <cell r="J62">
            <v>60</v>
          </cell>
          <cell r="K62" t="str">
            <v>D</v>
          </cell>
          <cell r="L62">
            <v>0.87409999999999999</v>
          </cell>
        </row>
        <row r="63">
          <cell r="B63" t="str">
            <v>00020223</v>
          </cell>
          <cell r="C63" t="str">
            <v>MS METHODIST HOSP AND REHAB CENT IN</v>
          </cell>
          <cell r="D63">
            <v>27501</v>
          </cell>
          <cell r="E63">
            <v>2958465</v>
          </cell>
          <cell r="F63" t="str">
            <v>237067206</v>
          </cell>
          <cell r="G63" t="str">
            <v>1841349792</v>
          </cell>
          <cell r="H63" t="str">
            <v>F</v>
          </cell>
          <cell r="I63" t="str">
            <v>HINDS</v>
          </cell>
          <cell r="J63">
            <v>124</v>
          </cell>
          <cell r="K63" t="str">
            <v>D</v>
          </cell>
          <cell r="L63">
            <v>0.60440000000000005</v>
          </cell>
        </row>
        <row r="64">
          <cell r="B64" t="str">
            <v>00020172</v>
          </cell>
          <cell r="C64" t="str">
            <v>NATCHEZ HOSPITAL COMPANY LLC</v>
          </cell>
          <cell r="D64">
            <v>41913</v>
          </cell>
          <cell r="E64">
            <v>2958465</v>
          </cell>
          <cell r="F64" t="str">
            <v>371756496</v>
          </cell>
          <cell r="G64" t="str">
            <v>1164821559</v>
          </cell>
          <cell r="H64" t="str">
            <v>B</v>
          </cell>
          <cell r="I64" t="str">
            <v>ADAMS</v>
          </cell>
          <cell r="J64">
            <v>159</v>
          </cell>
          <cell r="K64" t="str">
            <v>D</v>
          </cell>
          <cell r="L64">
            <v>0.2001</v>
          </cell>
        </row>
        <row r="65">
          <cell r="B65" t="str">
            <v>00020181</v>
          </cell>
          <cell r="C65" t="str">
            <v>NESHOBA COUNTY GENERAL HOSPITAL-NUR</v>
          </cell>
          <cell r="D65">
            <v>25781</v>
          </cell>
          <cell r="E65">
            <v>2958465</v>
          </cell>
          <cell r="F65" t="str">
            <v>646000892</v>
          </cell>
          <cell r="G65" t="str">
            <v>1083659734</v>
          </cell>
          <cell r="H65" t="str">
            <v>B</v>
          </cell>
          <cell r="I65" t="str">
            <v>NESHOBA</v>
          </cell>
          <cell r="J65">
            <v>82</v>
          </cell>
          <cell r="K65" t="str">
            <v>D</v>
          </cell>
          <cell r="L65">
            <v>0.48070000000000002</v>
          </cell>
        </row>
        <row r="66">
          <cell r="B66" t="str">
            <v>00020081</v>
          </cell>
          <cell r="C66" t="str">
            <v>NORTH MS MED CTR</v>
          </cell>
          <cell r="D66">
            <v>25781</v>
          </cell>
          <cell r="E66">
            <v>2958465</v>
          </cell>
          <cell r="F66" t="str">
            <v>640662976</v>
          </cell>
          <cell r="G66" t="str">
            <v>1598875460</v>
          </cell>
          <cell r="H66" t="str">
            <v>F</v>
          </cell>
          <cell r="I66" t="str">
            <v>LEE</v>
          </cell>
          <cell r="J66">
            <v>640</v>
          </cell>
          <cell r="K66" t="str">
            <v>D</v>
          </cell>
          <cell r="L66">
            <v>0.27500000000000002</v>
          </cell>
        </row>
        <row r="67">
          <cell r="B67" t="str">
            <v>00220631</v>
          </cell>
          <cell r="C67" t="str">
            <v>NORTH OAK REGIONAL MEDICAL CENTER</v>
          </cell>
          <cell r="D67">
            <v>36434</v>
          </cell>
          <cell r="E67">
            <v>2958465</v>
          </cell>
          <cell r="F67" t="str">
            <v>640729402</v>
          </cell>
          <cell r="G67" t="str">
            <v>1205811304</v>
          </cell>
          <cell r="H67" t="str">
            <v>V</v>
          </cell>
          <cell r="I67" t="str">
            <v>TATE</v>
          </cell>
          <cell r="J67">
            <v>76</v>
          </cell>
          <cell r="K67" t="str">
            <v>D</v>
          </cell>
          <cell r="L67">
            <v>0.42399999999999999</v>
          </cell>
        </row>
        <row r="68">
          <cell r="B68" t="str">
            <v>00020118</v>
          </cell>
          <cell r="C68" t="str">
            <v>NORTH SUNFLOWER MEDICAL CENTER</v>
          </cell>
          <cell r="D68">
            <v>25781</v>
          </cell>
          <cell r="E68">
            <v>2958465</v>
          </cell>
          <cell r="F68" t="str">
            <v>646001408</v>
          </cell>
          <cell r="G68" t="str">
            <v>1508913609</v>
          </cell>
          <cell r="H68" t="str">
            <v>B</v>
          </cell>
          <cell r="I68" t="str">
            <v>SUNFLOWER</v>
          </cell>
          <cell r="J68">
            <v>35</v>
          </cell>
          <cell r="K68" t="str">
            <v>D</v>
          </cell>
          <cell r="L68">
            <v>0.66990000000000005</v>
          </cell>
        </row>
        <row r="69">
          <cell r="B69" t="str">
            <v>00020041</v>
          </cell>
          <cell r="C69" t="str">
            <v>NOXUBEE GENERAL CRITICAL ACCESS HOS</v>
          </cell>
          <cell r="D69">
            <v>25781</v>
          </cell>
          <cell r="E69">
            <v>2958465</v>
          </cell>
          <cell r="F69" t="str">
            <v>646001567</v>
          </cell>
          <cell r="G69" t="str">
            <v>1902844194</v>
          </cell>
          <cell r="H69" t="str">
            <v>B</v>
          </cell>
          <cell r="I69" t="str">
            <v>NOXUBEE</v>
          </cell>
          <cell r="J69">
            <v>25</v>
          </cell>
          <cell r="K69" t="str">
            <v>D</v>
          </cell>
          <cell r="L69">
            <v>0.68669999999999998</v>
          </cell>
        </row>
        <row r="70">
          <cell r="B70" t="str">
            <v>00020219</v>
          </cell>
          <cell r="C70" t="str">
            <v>OKTIBBEHA COUNTY HOSPITAL</v>
          </cell>
          <cell r="D70">
            <v>26677</v>
          </cell>
          <cell r="E70">
            <v>2958465</v>
          </cell>
          <cell r="F70" t="str">
            <v>640524079</v>
          </cell>
          <cell r="G70" t="str">
            <v>1154310514</v>
          </cell>
          <cell r="H70" t="str">
            <v>B</v>
          </cell>
          <cell r="I70" t="str">
            <v>OKTIBBEHA</v>
          </cell>
          <cell r="J70">
            <v>96</v>
          </cell>
          <cell r="K70" t="str">
            <v>D</v>
          </cell>
          <cell r="L70">
            <v>0.57889999999999997</v>
          </cell>
        </row>
        <row r="71">
          <cell r="B71" t="str">
            <v>00220612</v>
          </cell>
          <cell r="C71" t="str">
            <v>PARKWOOD BEHAVIORAL HLTH SYSTEM</v>
          </cell>
          <cell r="D71">
            <v>36756</v>
          </cell>
          <cell r="E71">
            <v>2958465</v>
          </cell>
          <cell r="F71" t="str">
            <v>233044435</v>
          </cell>
          <cell r="G71" t="str">
            <v>1093785859</v>
          </cell>
          <cell r="H71" t="str">
            <v>F</v>
          </cell>
          <cell r="I71" t="str">
            <v>DESOTO</v>
          </cell>
          <cell r="J71">
            <v>88</v>
          </cell>
          <cell r="K71" t="str">
            <v>D</v>
          </cell>
          <cell r="L71">
            <v>0.57040000000000002</v>
          </cell>
        </row>
        <row r="72">
          <cell r="B72" t="str">
            <v>01956816</v>
          </cell>
          <cell r="C72" t="str">
            <v>PATIENTS CHOICE MEDICAL CENTER</v>
          </cell>
          <cell r="D72">
            <v>39590</v>
          </cell>
          <cell r="E72">
            <v>2958465</v>
          </cell>
          <cell r="F72" t="str">
            <v>680591053</v>
          </cell>
          <cell r="G72" t="str">
            <v>1811181407</v>
          </cell>
          <cell r="H72" t="str">
            <v>F</v>
          </cell>
          <cell r="I72" t="str">
            <v>SMITH</v>
          </cell>
          <cell r="J72">
            <v>29</v>
          </cell>
          <cell r="K72" t="str">
            <v>D</v>
          </cell>
          <cell r="L72">
            <v>0.63360000000000005</v>
          </cell>
        </row>
        <row r="73">
          <cell r="B73" t="str">
            <v>00220297</v>
          </cell>
          <cell r="C73" t="str">
            <v>PEARL RIVER COUNTY HOSPITAL</v>
          </cell>
          <cell r="D73">
            <v>34731</v>
          </cell>
          <cell r="E73">
            <v>2958465</v>
          </cell>
          <cell r="F73" t="str">
            <v>640856948</v>
          </cell>
          <cell r="G73" t="str">
            <v>1760789903</v>
          </cell>
          <cell r="H73" t="str">
            <v>B</v>
          </cell>
          <cell r="I73" t="str">
            <v>PEARL RIVER</v>
          </cell>
          <cell r="J73">
            <v>24</v>
          </cell>
          <cell r="K73" t="str">
            <v>D</v>
          </cell>
          <cell r="L73">
            <v>0.63360000000000005</v>
          </cell>
        </row>
        <row r="74">
          <cell r="B74" t="str">
            <v>00020191</v>
          </cell>
          <cell r="C74" t="str">
            <v>PERRY COUNTY GENERAL HOSPITAL</v>
          </cell>
          <cell r="D74">
            <v>38078</v>
          </cell>
          <cell r="E74">
            <v>2958465</v>
          </cell>
          <cell r="F74" t="str">
            <v>820560263</v>
          </cell>
          <cell r="G74" t="str">
            <v>1932143989</v>
          </cell>
          <cell r="H74" t="str">
            <v>B</v>
          </cell>
          <cell r="I74" t="str">
            <v>PERRY</v>
          </cell>
          <cell r="J74">
            <v>22</v>
          </cell>
          <cell r="K74" t="str">
            <v>D</v>
          </cell>
          <cell r="L74">
            <v>0.63360000000000005</v>
          </cell>
        </row>
        <row r="75">
          <cell r="B75" t="str">
            <v>00220606</v>
          </cell>
          <cell r="C75" t="str">
            <v>PHC-CLEVELAND INC</v>
          </cell>
          <cell r="D75">
            <v>36631</v>
          </cell>
          <cell r="E75">
            <v>2958465</v>
          </cell>
          <cell r="F75" t="str">
            <v>621812558</v>
          </cell>
          <cell r="G75" t="str">
            <v>1457321036</v>
          </cell>
          <cell r="H75" t="str">
            <v>B</v>
          </cell>
          <cell r="I75" t="str">
            <v>BOLIVAR</v>
          </cell>
          <cell r="J75">
            <v>165</v>
          </cell>
          <cell r="K75" t="str">
            <v>D</v>
          </cell>
          <cell r="L75">
            <v>0.2397</v>
          </cell>
        </row>
        <row r="76">
          <cell r="B76" t="str">
            <v>00020096</v>
          </cell>
          <cell r="C76" t="str">
            <v>PONTOTOC HEALTH SERVICES INC</v>
          </cell>
          <cell r="D76">
            <v>32082</v>
          </cell>
          <cell r="E76">
            <v>2958465</v>
          </cell>
          <cell r="F76" t="str">
            <v>640751410</v>
          </cell>
          <cell r="G76" t="str">
            <v>1821103516</v>
          </cell>
          <cell r="H76" t="str">
            <v>B</v>
          </cell>
          <cell r="I76" t="str">
            <v>PONTOTOC</v>
          </cell>
          <cell r="J76">
            <v>25</v>
          </cell>
          <cell r="K76" t="str">
            <v>D</v>
          </cell>
          <cell r="L76">
            <v>0.29249999999999998</v>
          </cell>
        </row>
        <row r="77">
          <cell r="B77" t="str">
            <v>05337711</v>
          </cell>
          <cell r="C77" t="str">
            <v>PROMISE HOSPITAL VICKSBURG</v>
          </cell>
          <cell r="D77">
            <v>40118</v>
          </cell>
          <cell r="E77">
            <v>2958465</v>
          </cell>
          <cell r="F77" t="str">
            <v>522382834</v>
          </cell>
          <cell r="G77" t="str">
            <v>1932168416</v>
          </cell>
          <cell r="H77" t="str">
            <v>F</v>
          </cell>
          <cell r="I77" t="str">
            <v>WARREN</v>
          </cell>
          <cell r="J77">
            <v>35</v>
          </cell>
          <cell r="K77" t="str">
            <v>D</v>
          </cell>
          <cell r="L77">
            <v>0.247</v>
          </cell>
        </row>
        <row r="78">
          <cell r="B78" t="str">
            <v>07603524</v>
          </cell>
          <cell r="C78" t="str">
            <v>REGENCY HOSPITAL OF HATTIESBURG LLC</v>
          </cell>
          <cell r="D78">
            <v>38990</v>
          </cell>
          <cell r="E78">
            <v>2958465</v>
          </cell>
          <cell r="F78" t="str">
            <v>205457617</v>
          </cell>
          <cell r="G78" t="str">
            <v>1730240011</v>
          </cell>
          <cell r="H78" t="str">
            <v>F</v>
          </cell>
          <cell r="I78" t="str">
            <v>FORREST</v>
          </cell>
          <cell r="J78">
            <v>33</v>
          </cell>
          <cell r="K78" t="str">
            <v>D</v>
          </cell>
          <cell r="L78">
            <v>0.247</v>
          </cell>
        </row>
        <row r="79">
          <cell r="B79" t="str">
            <v>07176518</v>
          </cell>
          <cell r="C79" t="str">
            <v>REGENCY HOSPITAL OF MERIDIAN LLC</v>
          </cell>
          <cell r="D79">
            <v>37638</v>
          </cell>
          <cell r="E79">
            <v>2958465</v>
          </cell>
          <cell r="F79" t="str">
            <v>640947034</v>
          </cell>
          <cell r="G79" t="str">
            <v>1952303778</v>
          </cell>
          <cell r="H79" t="str">
            <v>V</v>
          </cell>
          <cell r="I79" t="str">
            <v>LAUDERDALE</v>
          </cell>
          <cell r="J79">
            <v>40</v>
          </cell>
          <cell r="K79" t="str">
            <v>D</v>
          </cell>
          <cell r="L79">
            <v>0.247</v>
          </cell>
        </row>
        <row r="80">
          <cell r="B80" t="str">
            <v>00220467</v>
          </cell>
          <cell r="C80" t="str">
            <v>RIVER OAKS HOSPITAL LLC</v>
          </cell>
          <cell r="D80">
            <v>35823</v>
          </cell>
          <cell r="E80">
            <v>2958465</v>
          </cell>
          <cell r="F80" t="str">
            <v>640626874</v>
          </cell>
          <cell r="G80" t="str">
            <v>1396792032</v>
          </cell>
          <cell r="H80" t="str">
            <v>V</v>
          </cell>
          <cell r="I80" t="str">
            <v>HINDS</v>
          </cell>
          <cell r="J80">
            <v>160</v>
          </cell>
          <cell r="K80" t="str">
            <v>D</v>
          </cell>
          <cell r="L80">
            <v>0.1862</v>
          </cell>
        </row>
        <row r="81">
          <cell r="B81" t="str">
            <v>00220466</v>
          </cell>
          <cell r="C81" t="str">
            <v>ROH LLC</v>
          </cell>
          <cell r="D81">
            <v>35823</v>
          </cell>
          <cell r="E81">
            <v>2958465</v>
          </cell>
          <cell r="F81" t="str">
            <v>640780035</v>
          </cell>
          <cell r="G81" t="str">
            <v>1285681841</v>
          </cell>
          <cell r="H81" t="str">
            <v>V</v>
          </cell>
          <cell r="I81" t="str">
            <v>HINDS</v>
          </cell>
          <cell r="J81">
            <v>109</v>
          </cell>
          <cell r="K81" t="str">
            <v>D</v>
          </cell>
          <cell r="L81">
            <v>0.25190000000000001</v>
          </cell>
        </row>
        <row r="82">
          <cell r="B82" t="str">
            <v>00020049</v>
          </cell>
          <cell r="C82" t="str">
            <v>RUSH FOUNDATION HOSPITAL</v>
          </cell>
          <cell r="D82">
            <v>25781</v>
          </cell>
          <cell r="E82">
            <v>2958465</v>
          </cell>
          <cell r="F82" t="str">
            <v>640345119</v>
          </cell>
          <cell r="G82" t="str">
            <v>1770543399</v>
          </cell>
          <cell r="H82" t="str">
            <v>F</v>
          </cell>
          <cell r="I82" t="str">
            <v>LAUDERDALE</v>
          </cell>
          <cell r="J82">
            <v>215</v>
          </cell>
          <cell r="K82" t="str">
            <v>D</v>
          </cell>
          <cell r="L82">
            <v>0.41120000000000001</v>
          </cell>
        </row>
        <row r="83">
          <cell r="B83" t="str">
            <v>00020214</v>
          </cell>
          <cell r="C83" t="str">
            <v>RUSH MEDICAL FOUNDATION</v>
          </cell>
          <cell r="D83">
            <v>38930</v>
          </cell>
          <cell r="E83">
            <v>2958465</v>
          </cell>
          <cell r="F83" t="str">
            <v>640345119</v>
          </cell>
          <cell r="G83" t="str">
            <v>1912079625</v>
          </cell>
          <cell r="H83" t="str">
            <v>B</v>
          </cell>
          <cell r="I83" t="str">
            <v>CLARKE</v>
          </cell>
          <cell r="J83">
            <v>25</v>
          </cell>
          <cell r="K83" t="str">
            <v>D</v>
          </cell>
          <cell r="L83">
            <v>0.60229999999999995</v>
          </cell>
        </row>
        <row r="84">
          <cell r="B84" t="str">
            <v>00220324</v>
          </cell>
          <cell r="C84" t="str">
            <v>S E LACKEY MEMORIAL HOSPITAL</v>
          </cell>
          <cell r="D84">
            <v>34881</v>
          </cell>
          <cell r="E84">
            <v>2958465</v>
          </cell>
          <cell r="F84" t="str">
            <v>640770155</v>
          </cell>
          <cell r="G84" t="str">
            <v>1306909734</v>
          </cell>
          <cell r="H84" t="str">
            <v>B</v>
          </cell>
          <cell r="I84" t="str">
            <v>SCOTT</v>
          </cell>
          <cell r="J84">
            <v>35</v>
          </cell>
          <cell r="K84" t="str">
            <v>D</v>
          </cell>
          <cell r="L84">
            <v>0.42809999999999998</v>
          </cell>
        </row>
        <row r="85">
          <cell r="B85" t="str">
            <v>00220144</v>
          </cell>
          <cell r="C85" t="str">
            <v>SCOTT REGIONAL MEDICAL CENTER</v>
          </cell>
          <cell r="D85">
            <v>39326</v>
          </cell>
          <cell r="E85">
            <v>2958465</v>
          </cell>
          <cell r="F85" t="str">
            <v>260792328</v>
          </cell>
          <cell r="G85" t="str">
            <v>1134278435</v>
          </cell>
          <cell r="H85" t="str">
            <v>F</v>
          </cell>
          <cell r="I85" t="str">
            <v>SCOTT</v>
          </cell>
          <cell r="J85">
            <v>25</v>
          </cell>
          <cell r="K85" t="str">
            <v>D</v>
          </cell>
          <cell r="L85">
            <v>0.58779999999999999</v>
          </cell>
        </row>
        <row r="86">
          <cell r="B86" t="str">
            <v>05553701</v>
          </cell>
          <cell r="C86" t="str">
            <v>SELECT SPECIALTY HOSPITAL - JACKSON</v>
          </cell>
          <cell r="D86">
            <v>39692</v>
          </cell>
          <cell r="E86">
            <v>2958465</v>
          </cell>
          <cell r="F86" t="str">
            <v>251880780</v>
          </cell>
          <cell r="G86" t="str">
            <v>1255330163</v>
          </cell>
          <cell r="H86" t="str">
            <v>V</v>
          </cell>
          <cell r="I86" t="str">
            <v>HINDS</v>
          </cell>
          <cell r="J86">
            <v>53</v>
          </cell>
          <cell r="K86" t="str">
            <v>D</v>
          </cell>
          <cell r="L86">
            <v>0.27939999999999998</v>
          </cell>
        </row>
        <row r="87">
          <cell r="B87" t="str">
            <v>00220174</v>
          </cell>
          <cell r="C87" t="str">
            <v>SELECT SPECIALTY HOSPITAL-BELHAVEN</v>
          </cell>
          <cell r="D87">
            <v>42584</v>
          </cell>
          <cell r="E87">
            <v>2958465</v>
          </cell>
          <cell r="F87" t="str">
            <v>812366365</v>
          </cell>
          <cell r="G87" t="str">
            <v>1619326014</v>
          </cell>
          <cell r="H87" t="str">
            <v>V</v>
          </cell>
          <cell r="I87" t="str">
            <v>ALL OTHER STATES</v>
          </cell>
          <cell r="J87">
            <v>20</v>
          </cell>
          <cell r="K87" t="str">
            <v>D</v>
          </cell>
          <cell r="L87">
            <v>0.247</v>
          </cell>
        </row>
        <row r="88">
          <cell r="B88" t="str">
            <v>00020129</v>
          </cell>
          <cell r="C88" t="str">
            <v>SHARKEY-ISSAQUENA COMMUNITY HOSPITA</v>
          </cell>
          <cell r="D88">
            <v>25781</v>
          </cell>
          <cell r="E88">
            <v>2958465</v>
          </cell>
          <cell r="F88" t="str">
            <v>640650533</v>
          </cell>
          <cell r="G88" t="str">
            <v>1013004795</v>
          </cell>
          <cell r="H88" t="str">
            <v>B</v>
          </cell>
          <cell r="I88" t="str">
            <v>SHARKEY</v>
          </cell>
          <cell r="J88">
            <v>29</v>
          </cell>
          <cell r="K88" t="str">
            <v>D</v>
          </cell>
          <cell r="L88">
            <v>1</v>
          </cell>
        </row>
        <row r="89">
          <cell r="B89" t="str">
            <v>00020167</v>
          </cell>
          <cell r="C89" t="str">
            <v>SIMPSON GENERAL HOSPITAL</v>
          </cell>
          <cell r="D89">
            <v>38919</v>
          </cell>
          <cell r="E89">
            <v>2958465</v>
          </cell>
          <cell r="F89" t="str">
            <v>870741588</v>
          </cell>
          <cell r="G89" t="str">
            <v>1144339839</v>
          </cell>
          <cell r="H89" t="str">
            <v>B</v>
          </cell>
          <cell r="I89" t="str">
            <v>SIMPSON</v>
          </cell>
          <cell r="J89">
            <v>35</v>
          </cell>
          <cell r="K89" t="str">
            <v>D</v>
          </cell>
          <cell r="L89">
            <v>0.86450000000000005</v>
          </cell>
        </row>
        <row r="90">
          <cell r="B90" t="str">
            <v>00020059</v>
          </cell>
          <cell r="C90" t="str">
            <v>SINGING RIVER HEALTH SYSTEM</v>
          </cell>
          <cell r="D90">
            <v>25781</v>
          </cell>
          <cell r="E90">
            <v>2958465</v>
          </cell>
          <cell r="F90" t="str">
            <v>646000515</v>
          </cell>
          <cell r="G90" t="str">
            <v>1124136593</v>
          </cell>
          <cell r="H90" t="str">
            <v>B</v>
          </cell>
          <cell r="I90" t="str">
            <v>JACKSON</v>
          </cell>
          <cell r="J90">
            <v>571</v>
          </cell>
          <cell r="K90" t="str">
            <v>D</v>
          </cell>
          <cell r="L90">
            <v>0.31659999999999999</v>
          </cell>
        </row>
        <row r="91">
          <cell r="B91" t="str">
            <v>00020141</v>
          </cell>
          <cell r="C91" t="str">
            <v>SOUTH CENTRAL REGIONAL MEDICAL CENT</v>
          </cell>
          <cell r="D91">
            <v>25781</v>
          </cell>
          <cell r="E91">
            <v>2958465</v>
          </cell>
          <cell r="F91" t="str">
            <v>646001540</v>
          </cell>
          <cell r="G91" t="str">
            <v>1619973542</v>
          </cell>
          <cell r="H91" t="str">
            <v>B</v>
          </cell>
          <cell r="I91" t="str">
            <v>JONES</v>
          </cell>
          <cell r="J91">
            <v>285</v>
          </cell>
          <cell r="K91" t="str">
            <v>D</v>
          </cell>
          <cell r="L91">
            <v>0.50149999999999995</v>
          </cell>
        </row>
        <row r="92">
          <cell r="B92" t="str">
            <v>00020170</v>
          </cell>
          <cell r="C92" t="str">
            <v>SOUTH MISSISSIPPI REGIONAL MEDICAL</v>
          </cell>
          <cell r="D92">
            <v>37926</v>
          </cell>
          <cell r="E92">
            <v>2958465</v>
          </cell>
          <cell r="F92" t="str">
            <v>640468873</v>
          </cell>
          <cell r="G92" t="str">
            <v>1932211851</v>
          </cell>
          <cell r="H92" t="str">
            <v>B</v>
          </cell>
          <cell r="I92" t="str">
            <v>LAWRENCE</v>
          </cell>
          <cell r="J92">
            <v>25</v>
          </cell>
          <cell r="K92" t="str">
            <v>D</v>
          </cell>
          <cell r="L92">
            <v>0.83</v>
          </cell>
        </row>
        <row r="93">
          <cell r="B93" t="str">
            <v>00020032</v>
          </cell>
          <cell r="C93" t="str">
            <v>SOUTH SUNFLOWER COUNTY HOSPITAL</v>
          </cell>
          <cell r="D93">
            <v>25781</v>
          </cell>
          <cell r="E93">
            <v>2958465</v>
          </cell>
          <cell r="F93" t="str">
            <v>646008276</v>
          </cell>
          <cell r="G93" t="str">
            <v>1184679292</v>
          </cell>
          <cell r="H93" t="str">
            <v>B</v>
          </cell>
          <cell r="I93" t="str">
            <v>SUNFLOWER</v>
          </cell>
          <cell r="J93">
            <v>49</v>
          </cell>
          <cell r="K93" t="str">
            <v>D</v>
          </cell>
          <cell r="L93">
            <v>0.90769999999999995</v>
          </cell>
        </row>
        <row r="94">
          <cell r="B94" t="str">
            <v>00220723</v>
          </cell>
          <cell r="C94" t="str">
            <v>SPECIALTY HOSP OF MERIDIAN-HOSPITAL</v>
          </cell>
          <cell r="D94">
            <v>37257</v>
          </cell>
          <cell r="E94">
            <v>2958465</v>
          </cell>
          <cell r="F94" t="str">
            <v>640833381</v>
          </cell>
          <cell r="G94" t="str">
            <v>1003873225</v>
          </cell>
          <cell r="H94" t="str">
            <v>F</v>
          </cell>
          <cell r="I94" t="str">
            <v>LAUDERDALE</v>
          </cell>
          <cell r="J94">
            <v>49</v>
          </cell>
          <cell r="K94" t="str">
            <v>D</v>
          </cell>
          <cell r="L94">
            <v>0.247</v>
          </cell>
        </row>
        <row r="95">
          <cell r="B95" t="str">
            <v>00020034</v>
          </cell>
          <cell r="C95" t="str">
            <v>ST DOMINIC-JACKSON MEMORIAL HOSPITA</v>
          </cell>
          <cell r="D95">
            <v>25781</v>
          </cell>
          <cell r="E95">
            <v>2958465</v>
          </cell>
          <cell r="F95" t="str">
            <v>640303091</v>
          </cell>
          <cell r="G95" t="str">
            <v>1306876065</v>
          </cell>
          <cell r="H95" t="str">
            <v>F</v>
          </cell>
          <cell r="I95" t="str">
            <v>HINDS</v>
          </cell>
          <cell r="J95">
            <v>535</v>
          </cell>
          <cell r="K95" t="str">
            <v>D</v>
          </cell>
          <cell r="L95">
            <v>0.3987</v>
          </cell>
        </row>
        <row r="96">
          <cell r="B96" t="str">
            <v>00020149</v>
          </cell>
          <cell r="C96" t="str">
            <v>STATE OF MISSISSIPPI-UNIVERSITY OF</v>
          </cell>
          <cell r="D96">
            <v>25781</v>
          </cell>
          <cell r="E96">
            <v>2958465</v>
          </cell>
          <cell r="F96" t="str">
            <v>646008520</v>
          </cell>
          <cell r="G96" t="str">
            <v>1154317527</v>
          </cell>
          <cell r="H96" t="str">
            <v>B</v>
          </cell>
          <cell r="I96" t="str">
            <v>HINDS</v>
          </cell>
          <cell r="J96">
            <v>722</v>
          </cell>
          <cell r="K96" t="str">
            <v>D</v>
          </cell>
          <cell r="L96">
            <v>0.29930000000000001</v>
          </cell>
        </row>
        <row r="97">
          <cell r="B97" t="str">
            <v>00020026</v>
          </cell>
          <cell r="D97">
            <v>41691</v>
          </cell>
          <cell r="E97">
            <v>2958465</v>
          </cell>
          <cell r="F97" t="str">
            <v>646008520</v>
          </cell>
          <cell r="G97" t="str">
            <v>1558798603</v>
          </cell>
          <cell r="H97" t="str">
            <v>B</v>
          </cell>
          <cell r="I97" t="str">
            <v>GRENADA</v>
          </cell>
          <cell r="J97">
            <v>156</v>
          </cell>
          <cell r="K97" t="str">
            <v>D</v>
          </cell>
          <cell r="L97">
            <v>0.58450000000000002</v>
          </cell>
        </row>
        <row r="98">
          <cell r="B98" t="str">
            <v>00220714</v>
          </cell>
          <cell r="C98" t="str">
            <v>STONE COUNTY HOSPITAL INC</v>
          </cell>
          <cell r="D98">
            <v>37231</v>
          </cell>
          <cell r="E98">
            <v>2958465</v>
          </cell>
          <cell r="F98" t="str">
            <v>640919117</v>
          </cell>
          <cell r="G98" t="str">
            <v>1386654309</v>
          </cell>
          <cell r="H98" t="str">
            <v>B</v>
          </cell>
          <cell r="I98" t="str">
            <v>STONE</v>
          </cell>
          <cell r="J98">
            <v>25</v>
          </cell>
          <cell r="K98" t="str">
            <v>D</v>
          </cell>
          <cell r="L98">
            <v>0.56120000000000003</v>
          </cell>
        </row>
        <row r="99">
          <cell r="B99" t="str">
            <v>00020207</v>
          </cell>
          <cell r="C99" t="str">
            <v>SW MS REGIONAL MEDICAL CENTER</v>
          </cell>
          <cell r="D99">
            <v>25781</v>
          </cell>
          <cell r="E99">
            <v>2958465</v>
          </cell>
          <cell r="F99" t="str">
            <v>640468873</v>
          </cell>
          <cell r="G99" t="str">
            <v>1407805971</v>
          </cell>
          <cell r="H99" t="str">
            <v>B</v>
          </cell>
          <cell r="I99" t="str">
            <v>PIKE</v>
          </cell>
          <cell r="J99">
            <v>6040</v>
          </cell>
          <cell r="K99" t="str">
            <v>D</v>
          </cell>
          <cell r="L99">
            <v>0.48459999999999998</v>
          </cell>
        </row>
        <row r="100">
          <cell r="B100" t="str">
            <v>00020161</v>
          </cell>
          <cell r="C100" t="str">
            <v>TALLAHATCHIE GENERAL HOSPITAL</v>
          </cell>
          <cell r="D100">
            <v>38214</v>
          </cell>
          <cell r="E100">
            <v>2958465</v>
          </cell>
          <cell r="F100" t="str">
            <v>646010664</v>
          </cell>
          <cell r="G100" t="str">
            <v>1679733497</v>
          </cell>
          <cell r="H100" t="str">
            <v>B</v>
          </cell>
          <cell r="I100" t="str">
            <v>TALLAHATCHIE</v>
          </cell>
          <cell r="J100">
            <v>18</v>
          </cell>
          <cell r="K100" t="str">
            <v>D</v>
          </cell>
          <cell r="L100">
            <v>0.63329999999999997</v>
          </cell>
        </row>
        <row r="101">
          <cell r="B101" t="str">
            <v>00178856</v>
          </cell>
          <cell r="C101" t="str">
            <v>THE UNIVERSITY OF MS MEDICAL CENTER</v>
          </cell>
          <cell r="D101">
            <v>39692</v>
          </cell>
          <cell r="E101">
            <v>2958465</v>
          </cell>
          <cell r="F101" t="str">
            <v>646008520</v>
          </cell>
          <cell r="G101" t="str">
            <v>1689810327</v>
          </cell>
          <cell r="H101" t="str">
            <v>F</v>
          </cell>
          <cell r="I101" t="str">
            <v>HINDS</v>
          </cell>
          <cell r="J101">
            <v>722</v>
          </cell>
          <cell r="K101" t="str">
            <v>D</v>
          </cell>
          <cell r="L101">
            <v>0.29930000000000001</v>
          </cell>
        </row>
        <row r="102">
          <cell r="B102" t="str">
            <v>00020111</v>
          </cell>
          <cell r="C102" t="str">
            <v>TIPPAH COUNTY HOSPITAL</v>
          </cell>
          <cell r="D102">
            <v>25781</v>
          </cell>
          <cell r="E102">
            <v>2958465</v>
          </cell>
          <cell r="F102" t="str">
            <v>646001350</v>
          </cell>
          <cell r="G102" t="str">
            <v>1730578600</v>
          </cell>
          <cell r="H102" t="str">
            <v>B</v>
          </cell>
          <cell r="I102" t="str">
            <v>TIPPAH</v>
          </cell>
          <cell r="J102">
            <v>25</v>
          </cell>
          <cell r="K102" t="str">
            <v>D</v>
          </cell>
          <cell r="L102">
            <v>0.42580000000000001</v>
          </cell>
        </row>
        <row r="103">
          <cell r="B103" t="str">
            <v>00020393</v>
          </cell>
          <cell r="C103" t="str">
            <v>TISHOMINGO HEALTH SERVICES INC</v>
          </cell>
          <cell r="D103">
            <v>31778</v>
          </cell>
          <cell r="E103">
            <v>2958465</v>
          </cell>
          <cell r="F103" t="str">
            <v>640741047</v>
          </cell>
          <cell r="G103" t="str">
            <v>1548376700</v>
          </cell>
          <cell r="H103" t="str">
            <v>B</v>
          </cell>
          <cell r="I103" t="str">
            <v>TISHOMINGO</v>
          </cell>
          <cell r="J103">
            <v>48</v>
          </cell>
          <cell r="K103" t="str">
            <v>D</v>
          </cell>
          <cell r="L103">
            <v>0.4632</v>
          </cell>
        </row>
        <row r="104">
          <cell r="B104" t="str">
            <v>00220415</v>
          </cell>
          <cell r="C104" t="str">
            <v>TRACE REGIONAL HOSPITAL</v>
          </cell>
          <cell r="D104">
            <v>35293</v>
          </cell>
          <cell r="E104">
            <v>2958465</v>
          </cell>
          <cell r="F104" t="str">
            <v>581869599</v>
          </cell>
          <cell r="G104" t="str">
            <v>1366465502</v>
          </cell>
          <cell r="H104" t="str">
            <v>V</v>
          </cell>
          <cell r="I104" t="str">
            <v>CHICKASAW</v>
          </cell>
          <cell r="J104">
            <v>84</v>
          </cell>
          <cell r="K104" t="str">
            <v>D</v>
          </cell>
          <cell r="L104">
            <v>0.68459999999999999</v>
          </cell>
        </row>
        <row r="105">
          <cell r="B105" t="str">
            <v>00020156</v>
          </cell>
          <cell r="C105" t="str">
            <v>TYLER HOLMES MEMORIAL HOSPITAL</v>
          </cell>
          <cell r="D105">
            <v>25781</v>
          </cell>
          <cell r="E105">
            <v>2958465</v>
          </cell>
          <cell r="F105" t="str">
            <v>646010221</v>
          </cell>
          <cell r="G105" t="str">
            <v>1205868627</v>
          </cell>
          <cell r="H105" t="str">
            <v>B</v>
          </cell>
          <cell r="I105" t="str">
            <v>MONTGOMERY</v>
          </cell>
          <cell r="J105">
            <v>25</v>
          </cell>
          <cell r="K105" t="str">
            <v>D</v>
          </cell>
          <cell r="L105">
            <v>0.7198</v>
          </cell>
        </row>
        <row r="106">
          <cell r="B106" t="str">
            <v>00220571</v>
          </cell>
          <cell r="C106" t="str">
            <v>VICKSBURG HEALTHCARE LLC</v>
          </cell>
          <cell r="D106">
            <v>36100</v>
          </cell>
          <cell r="E106">
            <v>2958465</v>
          </cell>
          <cell r="F106" t="str">
            <v>621752111</v>
          </cell>
          <cell r="G106" t="str">
            <v>1215981303</v>
          </cell>
          <cell r="H106" t="str">
            <v>F</v>
          </cell>
          <cell r="I106" t="str">
            <v>WARREN</v>
          </cell>
          <cell r="J106">
            <v>361</v>
          </cell>
          <cell r="K106" t="str">
            <v>D</v>
          </cell>
          <cell r="L106">
            <v>0.14940000000000001</v>
          </cell>
        </row>
        <row r="107">
          <cell r="B107" t="str">
            <v>00020208</v>
          </cell>
          <cell r="C107" t="str">
            <v>WALTHALL GENERAL HOSPITAL</v>
          </cell>
          <cell r="D107">
            <v>40452</v>
          </cell>
          <cell r="E107">
            <v>2958465</v>
          </cell>
          <cell r="F107" t="str">
            <v>273156796</v>
          </cell>
          <cell r="G107" t="str">
            <v>1023326485</v>
          </cell>
          <cell r="H107" t="str">
            <v>B</v>
          </cell>
          <cell r="I107" t="str">
            <v>WALTHALL</v>
          </cell>
          <cell r="J107">
            <v>25</v>
          </cell>
          <cell r="K107" t="str">
            <v>D</v>
          </cell>
          <cell r="L107">
            <v>0.84379999999999999</v>
          </cell>
        </row>
        <row r="108">
          <cell r="B108" t="str">
            <v>00020131</v>
          </cell>
          <cell r="C108" t="str">
            <v>WAYNE GENERAL HOSPITAL</v>
          </cell>
          <cell r="D108">
            <v>25781</v>
          </cell>
          <cell r="E108">
            <v>2958465</v>
          </cell>
          <cell r="F108" t="str">
            <v>646001528</v>
          </cell>
          <cell r="G108" t="str">
            <v>1679559983</v>
          </cell>
          <cell r="H108" t="str">
            <v>B</v>
          </cell>
          <cell r="I108" t="str">
            <v>WAYNE</v>
          </cell>
          <cell r="J108">
            <v>80</v>
          </cell>
          <cell r="K108" t="str">
            <v>D</v>
          </cell>
          <cell r="L108">
            <v>0.59689999999999999</v>
          </cell>
        </row>
        <row r="109">
          <cell r="B109" t="str">
            <v>00020178</v>
          </cell>
          <cell r="C109" t="str">
            <v>WEBSTER GENERAL HOSPITAL</v>
          </cell>
          <cell r="D109">
            <v>38098</v>
          </cell>
          <cell r="E109">
            <v>2958465</v>
          </cell>
          <cell r="F109" t="str">
            <v>640819193</v>
          </cell>
          <cell r="G109" t="str">
            <v>1982719621</v>
          </cell>
          <cell r="H109" t="str">
            <v>B</v>
          </cell>
          <cell r="I109" t="str">
            <v>WEBSTER</v>
          </cell>
          <cell r="J109">
            <v>38</v>
          </cell>
          <cell r="K109" t="str">
            <v>D</v>
          </cell>
          <cell r="L109">
            <v>0.31440000000000001</v>
          </cell>
        </row>
        <row r="110">
          <cell r="B110" t="str">
            <v>00220462</v>
          </cell>
          <cell r="C110" t="str">
            <v>WESLEY HEALTH SYSTEMS LLC</v>
          </cell>
          <cell r="D110">
            <v>37895</v>
          </cell>
          <cell r="E110">
            <v>2958465</v>
          </cell>
          <cell r="F110" t="str">
            <v>522050792</v>
          </cell>
          <cell r="G110" t="str">
            <v>1841241841</v>
          </cell>
          <cell r="H110" t="str">
            <v>V</v>
          </cell>
          <cell r="I110" t="str">
            <v>FORREST</v>
          </cell>
          <cell r="J110">
            <v>211</v>
          </cell>
          <cell r="K110" t="str">
            <v>D</v>
          </cell>
          <cell r="L110">
            <v>0.1615</v>
          </cell>
        </row>
        <row r="111">
          <cell r="B111" t="str">
            <v>00020011</v>
          </cell>
          <cell r="C111" t="str">
            <v>WHITFIELD MED SURGICAL HOSP</v>
          </cell>
          <cell r="D111">
            <v>29647</v>
          </cell>
          <cell r="E111">
            <v>2958465</v>
          </cell>
          <cell r="F111" t="str">
            <v>646000782</v>
          </cell>
          <cell r="G111" t="str">
            <v>1396830147</v>
          </cell>
          <cell r="H111" t="str">
            <v>B</v>
          </cell>
          <cell r="I111" t="str">
            <v>RANKIN</v>
          </cell>
          <cell r="J111">
            <v>43</v>
          </cell>
          <cell r="K111" t="str">
            <v>D</v>
          </cell>
          <cell r="L111">
            <v>0.82179999999999997</v>
          </cell>
        </row>
        <row r="112">
          <cell r="B112" t="str">
            <v>00220243</v>
          </cell>
          <cell r="C112" t="str">
            <v>WINSTON MEDICAL CENTER</v>
          </cell>
          <cell r="D112">
            <v>34486</v>
          </cell>
          <cell r="E112">
            <v>2958465</v>
          </cell>
          <cell r="F112" t="str">
            <v>646010402</v>
          </cell>
          <cell r="G112" t="str">
            <v>1073597126</v>
          </cell>
          <cell r="H112" t="str">
            <v>B</v>
          </cell>
          <cell r="I112" t="str">
            <v>WINSTON</v>
          </cell>
          <cell r="J112">
            <v>41</v>
          </cell>
          <cell r="K112" t="str">
            <v>D</v>
          </cell>
          <cell r="L112">
            <v>0.56710000000000005</v>
          </cell>
        </row>
        <row r="113">
          <cell r="B113" t="str">
            <v>00020175</v>
          </cell>
          <cell r="C113" t="str">
            <v>YALOBUSHA GENERAL HOSPITAL</v>
          </cell>
          <cell r="D113">
            <v>25781</v>
          </cell>
          <cell r="E113">
            <v>2958465</v>
          </cell>
          <cell r="F113" t="str">
            <v>640405624</v>
          </cell>
          <cell r="G113" t="str">
            <v>1649397308</v>
          </cell>
          <cell r="H113" t="str">
            <v>B</v>
          </cell>
          <cell r="I113" t="str">
            <v>YALOBUSHA</v>
          </cell>
          <cell r="J113">
            <v>26</v>
          </cell>
          <cell r="K113" t="str">
            <v>D</v>
          </cell>
          <cell r="L113">
            <v>0.77070000000000005</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A OPER SWA"/>
      <sheetName val="8B CAP SWA"/>
      <sheetName val="8C LTCH SWA"/>
    </sheetNames>
    <sheetDataSet>
      <sheetData sheetId="0">
        <row r="3">
          <cell r="A3" t="str">
            <v>AL</v>
          </cell>
          <cell r="B3" t="str">
            <v>Alabama</v>
          </cell>
          <cell r="C3">
            <v>0.20599999999999999</v>
          </cell>
          <cell r="D3">
            <v>0.28899999999999998</v>
          </cell>
          <cell r="E3">
            <v>1.6E-2</v>
          </cell>
          <cell r="F3">
            <v>0.22199999999999998</v>
          </cell>
        </row>
        <row r="4">
          <cell r="A4" t="str">
            <v>AK</v>
          </cell>
          <cell r="B4" t="str">
            <v>Alaska</v>
          </cell>
          <cell r="C4">
            <v>0.23300000000000001</v>
          </cell>
          <cell r="D4">
            <v>0.56299999999999994</v>
          </cell>
          <cell r="E4">
            <v>2.8000000000000004E-2</v>
          </cell>
          <cell r="F4">
            <v>0.26100000000000001</v>
          </cell>
        </row>
        <row r="5">
          <cell r="A5" t="str">
            <v>AZ</v>
          </cell>
          <cell r="B5" t="str">
            <v>Arizona</v>
          </cell>
          <cell r="C5">
            <v>0.19600000000000001</v>
          </cell>
          <cell r="D5">
            <v>0.26800000000000002</v>
          </cell>
          <cell r="E5">
            <v>1.9E-2</v>
          </cell>
          <cell r="F5">
            <v>0.215</v>
          </cell>
        </row>
        <row r="6">
          <cell r="A6" t="str">
            <v>AR</v>
          </cell>
          <cell r="B6" t="str">
            <v>Arkansas</v>
          </cell>
          <cell r="C6">
            <v>0.248</v>
          </cell>
          <cell r="D6">
            <v>0.28799999999999998</v>
          </cell>
          <cell r="E6">
            <v>0.02</v>
          </cell>
          <cell r="F6">
            <v>0.26800000000000002</v>
          </cell>
        </row>
        <row r="7">
          <cell r="A7" t="str">
            <v>CA</v>
          </cell>
          <cell r="B7" t="str">
            <v>California</v>
          </cell>
          <cell r="C7">
            <v>0.19800000000000001</v>
          </cell>
          <cell r="D7">
            <v>0.23200000000000004</v>
          </cell>
          <cell r="E7">
            <v>1.4999999999999999E-2</v>
          </cell>
          <cell r="F7">
            <v>0.21300000000000002</v>
          </cell>
        </row>
        <row r="8">
          <cell r="A8" t="str">
            <v>CO</v>
          </cell>
          <cell r="B8" t="str">
            <v>Colorado</v>
          </cell>
          <cell r="C8">
            <v>0.19700000000000004</v>
          </cell>
          <cell r="D8">
            <v>0.35499999999999998</v>
          </cell>
          <cell r="E8">
            <v>2.1000000000000001E-2</v>
          </cell>
          <cell r="F8">
            <v>0.21800000000000003</v>
          </cell>
        </row>
        <row r="9">
          <cell r="A9" t="str">
            <v>CT</v>
          </cell>
          <cell r="B9" t="str">
            <v>Connecticut</v>
          </cell>
          <cell r="C9">
            <v>0.317</v>
          </cell>
          <cell r="D9">
            <v>0.317</v>
          </cell>
          <cell r="E9">
            <v>2.1000000000000001E-2</v>
          </cell>
          <cell r="F9">
            <v>0.33800000000000002</v>
          </cell>
        </row>
        <row r="10">
          <cell r="A10" t="str">
            <v>DE</v>
          </cell>
          <cell r="B10" t="str">
            <v>Delaware*</v>
          </cell>
          <cell r="C10">
            <v>0.38500000000000001</v>
          </cell>
          <cell r="E10">
            <v>3.1E-2</v>
          </cell>
          <cell r="F10">
            <v>0.41600000000000004</v>
          </cell>
        </row>
        <row r="11">
          <cell r="A11" t="str">
            <v>DC</v>
          </cell>
          <cell r="B11" t="str">
            <v>District of Columbia*</v>
          </cell>
          <cell r="C11">
            <v>0.26300000000000001</v>
          </cell>
          <cell r="E11">
            <v>1.7000000000000001E-2</v>
          </cell>
          <cell r="F11">
            <v>0.28000000000000003</v>
          </cell>
        </row>
        <row r="12">
          <cell r="A12" t="str">
            <v>FL</v>
          </cell>
          <cell r="B12" t="str">
            <v>Florida</v>
          </cell>
          <cell r="C12">
            <v>0.16200000000000003</v>
          </cell>
          <cell r="D12">
            <v>0.192</v>
          </cell>
          <cell r="E12">
            <v>1.2999999999999999E-2</v>
          </cell>
          <cell r="F12">
            <v>0.17500000000000004</v>
          </cell>
        </row>
        <row r="13">
          <cell r="A13" t="str">
            <v>GA</v>
          </cell>
          <cell r="B13" t="str">
            <v>Georgia</v>
          </cell>
          <cell r="C13">
            <v>0.24399999999999999</v>
          </cell>
          <cell r="D13">
            <v>0.27200000000000002</v>
          </cell>
          <cell r="E13">
            <v>2.1000000000000001E-2</v>
          </cell>
          <cell r="F13">
            <v>0.26500000000000001</v>
          </cell>
        </row>
        <row r="14">
          <cell r="A14" t="str">
            <v>HI</v>
          </cell>
          <cell r="B14" t="str">
            <v>Hawaii</v>
          </cell>
          <cell r="C14">
            <v>0.35299999999999998</v>
          </cell>
          <cell r="D14">
            <v>0.44900000000000007</v>
          </cell>
          <cell r="E14">
            <v>2.1000000000000001E-2</v>
          </cell>
          <cell r="F14">
            <v>0.374</v>
          </cell>
        </row>
        <row r="15">
          <cell r="A15" t="str">
            <v>ID</v>
          </cell>
          <cell r="B15" t="str">
            <v>Idaho</v>
          </cell>
          <cell r="C15">
            <v>0.307</v>
          </cell>
          <cell r="D15">
            <v>0.52800000000000002</v>
          </cell>
          <cell r="E15">
            <v>2.9000000000000008E-2</v>
          </cell>
          <cell r="F15">
            <v>0.33600000000000002</v>
          </cell>
        </row>
        <row r="16">
          <cell r="A16" t="str">
            <v>IL</v>
          </cell>
          <cell r="B16" t="str">
            <v>Illinois</v>
          </cell>
          <cell r="C16">
            <v>0.23599999999999996</v>
          </cell>
          <cell r="D16">
            <v>0.29099999999999998</v>
          </cell>
          <cell r="E16">
            <v>2.1000000000000001E-2</v>
          </cell>
          <cell r="F16">
            <v>0.25699999999999995</v>
          </cell>
        </row>
        <row r="17">
          <cell r="A17" t="str">
            <v>IN</v>
          </cell>
          <cell r="B17" t="str">
            <v>Indiana</v>
          </cell>
          <cell r="C17">
            <v>0.255</v>
          </cell>
          <cell r="D17">
            <v>0.312</v>
          </cell>
          <cell r="E17">
            <v>2.3E-2</v>
          </cell>
          <cell r="F17">
            <v>0.27800000000000002</v>
          </cell>
        </row>
        <row r="18">
          <cell r="A18" t="str">
            <v>IA</v>
          </cell>
          <cell r="B18" t="str">
            <v>Iowa</v>
          </cell>
          <cell r="C18">
            <v>0.27800000000000002</v>
          </cell>
          <cell r="D18">
            <v>0.33900000000000002</v>
          </cell>
          <cell r="E18">
            <v>2.1999999999999995E-2</v>
          </cell>
          <cell r="F18">
            <v>0.30000000000000004</v>
          </cell>
        </row>
        <row r="19">
          <cell r="A19" t="str">
            <v>KS</v>
          </cell>
          <cell r="B19" t="str">
            <v>Kansas</v>
          </cell>
          <cell r="C19">
            <v>0.21299999999999997</v>
          </cell>
          <cell r="D19">
            <v>0.32100000000000001</v>
          </cell>
          <cell r="E19">
            <v>2.3E-2</v>
          </cell>
          <cell r="F19">
            <v>0.23599999999999996</v>
          </cell>
        </row>
        <row r="20">
          <cell r="A20" t="str">
            <v>KY</v>
          </cell>
          <cell r="B20" t="str">
            <v>Kentucky</v>
          </cell>
          <cell r="C20">
            <v>0.25600000000000001</v>
          </cell>
          <cell r="D20">
            <v>0.23799999999999996</v>
          </cell>
          <cell r="E20">
            <v>2.3E-2</v>
          </cell>
          <cell r="F20">
            <v>0.27900000000000003</v>
          </cell>
        </row>
        <row r="21">
          <cell r="A21" t="str">
            <v>LA</v>
          </cell>
          <cell r="B21" t="str">
            <v>Louisiana</v>
          </cell>
          <cell r="C21">
            <v>0.23899999999999999</v>
          </cell>
          <cell r="D21">
            <v>0.30299999999999999</v>
          </cell>
          <cell r="E21">
            <v>0.02</v>
          </cell>
          <cell r="F21">
            <v>0.25900000000000001</v>
          </cell>
        </row>
        <row r="22">
          <cell r="A22" t="str">
            <v>ME</v>
          </cell>
          <cell r="B22" t="str">
            <v>Maine</v>
          </cell>
          <cell r="C22">
            <v>0.38800000000000001</v>
          </cell>
          <cell r="D22">
            <v>0.42499999999999999</v>
          </cell>
          <cell r="E22">
            <v>2.9000000000000008E-2</v>
          </cell>
          <cell r="F22">
            <v>0.41700000000000004</v>
          </cell>
        </row>
        <row r="23">
          <cell r="A23" t="str">
            <v>MD</v>
          </cell>
          <cell r="B23" t="str">
            <v>Maryland</v>
          </cell>
          <cell r="C23">
            <v>0.73199999999999998</v>
          </cell>
          <cell r="D23">
            <v>0.73199999999999998</v>
          </cell>
          <cell r="E23">
            <v>6.4000000000000001E-2</v>
          </cell>
          <cell r="F23">
            <v>0.79600000000000004</v>
          </cell>
        </row>
        <row r="24">
          <cell r="A24" t="str">
            <v>MA</v>
          </cell>
          <cell r="B24" t="str">
            <v>Massachusetts</v>
          </cell>
          <cell r="C24">
            <v>0.45600000000000007</v>
          </cell>
          <cell r="D24">
            <v>0.45600000000000007</v>
          </cell>
          <cell r="E24">
            <v>3.2000000000000001E-2</v>
          </cell>
          <cell r="F24">
            <v>0.4880000000000001</v>
          </cell>
        </row>
        <row r="25">
          <cell r="A25" t="str">
            <v>MI</v>
          </cell>
          <cell r="B25" t="str">
            <v>Michigan</v>
          </cell>
          <cell r="C25">
            <v>0.30299999999999999</v>
          </cell>
          <cell r="D25">
            <v>0.36599999999999999</v>
          </cell>
          <cell r="E25">
            <v>2.3E-2</v>
          </cell>
          <cell r="F25">
            <v>0.32600000000000001</v>
          </cell>
        </row>
        <row r="26">
          <cell r="A26" t="str">
            <v>MN</v>
          </cell>
          <cell r="B26" t="str">
            <v>Minnesota</v>
          </cell>
          <cell r="C26">
            <v>0.35399999999999998</v>
          </cell>
          <cell r="D26">
            <v>0.46700000000000003</v>
          </cell>
          <cell r="E26">
            <v>2.1000000000000001E-2</v>
          </cell>
          <cell r="F26">
            <v>0.375</v>
          </cell>
        </row>
        <row r="27">
          <cell r="A27" t="str">
            <v>MS</v>
          </cell>
          <cell r="B27" t="str">
            <v>Mississippi</v>
          </cell>
          <cell r="C27">
            <v>0.219</v>
          </cell>
          <cell r="D27">
            <v>0.27700000000000002</v>
          </cell>
          <cell r="E27">
            <v>2.1000000000000001E-2</v>
          </cell>
          <cell r="F27">
            <v>0.24</v>
          </cell>
        </row>
        <row r="28">
          <cell r="A28" t="str">
            <v>MO</v>
          </cell>
          <cell r="B28" t="str">
            <v>Missouri</v>
          </cell>
          <cell r="C28">
            <v>0.26100000000000001</v>
          </cell>
          <cell r="D28">
            <v>0.26300000000000001</v>
          </cell>
          <cell r="E28">
            <v>2.3E-2</v>
          </cell>
          <cell r="F28">
            <v>0.28400000000000003</v>
          </cell>
        </row>
        <row r="29">
          <cell r="A29" t="str">
            <v>MT</v>
          </cell>
          <cell r="B29" t="str">
            <v>Montana</v>
          </cell>
          <cell r="C29">
            <v>0.33300000000000002</v>
          </cell>
          <cell r="D29">
            <v>0.36199999999999999</v>
          </cell>
          <cell r="E29">
            <v>2.5999999999999999E-2</v>
          </cell>
          <cell r="F29">
            <v>0.35900000000000004</v>
          </cell>
        </row>
        <row r="30">
          <cell r="A30" t="str">
            <v>NE</v>
          </cell>
          <cell r="B30" t="str">
            <v>Nebraska</v>
          </cell>
          <cell r="C30">
            <v>0.28199999999999997</v>
          </cell>
          <cell r="D30">
            <v>0.35599999999999993</v>
          </cell>
          <cell r="E30">
            <v>2.8000000000000004E-2</v>
          </cell>
          <cell r="F30">
            <v>0.31</v>
          </cell>
        </row>
        <row r="31">
          <cell r="A31" t="str">
            <v>NV</v>
          </cell>
          <cell r="B31" t="str">
            <v>Nevada</v>
          </cell>
          <cell r="C31">
            <v>0.13900000000000001</v>
          </cell>
          <cell r="D31">
            <v>0.23700000000000004</v>
          </cell>
          <cell r="E31">
            <v>1.0999999999999998E-2</v>
          </cell>
          <cell r="F31">
            <v>0.15000000000000002</v>
          </cell>
        </row>
        <row r="32">
          <cell r="A32" t="str">
            <v>NH</v>
          </cell>
          <cell r="B32" t="str">
            <v>New Hampshire</v>
          </cell>
          <cell r="C32">
            <v>0.33300000000000002</v>
          </cell>
          <cell r="D32">
            <v>0.35599999999999993</v>
          </cell>
          <cell r="E32">
            <v>2.5999999999999999E-2</v>
          </cell>
          <cell r="F32">
            <v>0.35900000000000004</v>
          </cell>
        </row>
        <row r="33">
          <cell r="A33" t="str">
            <v>NJ</v>
          </cell>
          <cell r="B33" t="str">
            <v>New Jersey*</v>
          </cell>
          <cell r="C33">
            <v>0.157</v>
          </cell>
          <cell r="E33">
            <v>1.2E-2</v>
          </cell>
          <cell r="F33">
            <v>0.16900000000000001</v>
          </cell>
        </row>
        <row r="34">
          <cell r="A34" t="str">
            <v>NM</v>
          </cell>
          <cell r="B34" t="str">
            <v>New Mexico</v>
          </cell>
          <cell r="C34">
            <v>0.26900000000000002</v>
          </cell>
          <cell r="D34">
            <v>0.24</v>
          </cell>
          <cell r="E34">
            <v>2.1999999999999995E-2</v>
          </cell>
          <cell r="F34">
            <v>0.29100000000000004</v>
          </cell>
        </row>
        <row r="35">
          <cell r="A35" t="str">
            <v>NY</v>
          </cell>
          <cell r="B35" t="str">
            <v>New York</v>
          </cell>
          <cell r="C35">
            <v>0.27400000000000002</v>
          </cell>
          <cell r="D35">
            <v>0.441</v>
          </cell>
          <cell r="E35">
            <v>0.02</v>
          </cell>
          <cell r="F35">
            <v>0.29400000000000004</v>
          </cell>
        </row>
        <row r="36">
          <cell r="A36" t="str">
            <v>NC</v>
          </cell>
          <cell r="B36" t="str">
            <v>North Carolina</v>
          </cell>
          <cell r="C36">
            <v>0.26800000000000002</v>
          </cell>
          <cell r="D36">
            <v>0.29399999999999998</v>
          </cell>
          <cell r="E36">
            <v>2.1999999999999995E-2</v>
          </cell>
          <cell r="F36">
            <v>0.29000000000000004</v>
          </cell>
        </row>
        <row r="37">
          <cell r="A37" t="str">
            <v>ND</v>
          </cell>
          <cell r="B37" t="str">
            <v>North Dakota</v>
          </cell>
          <cell r="C37">
            <v>0.37</v>
          </cell>
          <cell r="D37">
            <v>0.311</v>
          </cell>
          <cell r="E37">
            <v>2.3E-2</v>
          </cell>
          <cell r="F37">
            <v>0.39300000000000002</v>
          </cell>
        </row>
        <row r="38">
          <cell r="A38" t="str">
            <v>OH</v>
          </cell>
          <cell r="B38" t="str">
            <v>Ohio</v>
          </cell>
          <cell r="C38">
            <v>0.24099999999999999</v>
          </cell>
          <cell r="D38">
            <v>0.37800000000000006</v>
          </cell>
          <cell r="E38">
            <v>2.4E-2</v>
          </cell>
          <cell r="F38">
            <v>0.26500000000000001</v>
          </cell>
        </row>
        <row r="39">
          <cell r="A39" t="str">
            <v>OK</v>
          </cell>
          <cell r="B39" t="str">
            <v>Oklahoma</v>
          </cell>
          <cell r="C39">
            <v>0.22200000000000003</v>
          </cell>
          <cell r="D39">
            <v>0.311</v>
          </cell>
          <cell r="E39">
            <v>1.9E-2</v>
          </cell>
          <cell r="F39">
            <v>0.24100000000000002</v>
          </cell>
        </row>
        <row r="40">
          <cell r="A40" t="str">
            <v>OR</v>
          </cell>
          <cell r="B40" t="str">
            <v>Oregon</v>
          </cell>
          <cell r="C40">
            <v>0.35699999999999993</v>
          </cell>
          <cell r="D40">
            <v>0.36199999999999999</v>
          </cell>
          <cell r="E40">
            <v>2.7E-2</v>
          </cell>
          <cell r="F40">
            <v>0.38399999999999995</v>
          </cell>
        </row>
        <row r="41">
          <cell r="A41" t="str">
            <v>PA</v>
          </cell>
          <cell r="B41" t="str">
            <v>Pennsylvania</v>
          </cell>
          <cell r="C41">
            <v>0.21099999999999997</v>
          </cell>
          <cell r="D41">
            <v>0.34899999999999998</v>
          </cell>
          <cell r="E41">
            <v>1.7000000000000001E-2</v>
          </cell>
          <cell r="F41">
            <v>0.22799999999999998</v>
          </cell>
        </row>
        <row r="42">
          <cell r="A42" t="str">
            <v>PR</v>
          </cell>
          <cell r="B42" t="str">
            <v>Puerto Rico</v>
          </cell>
          <cell r="C42">
            <v>0.53900000000000003</v>
          </cell>
          <cell r="D42">
            <v>0.53900000000000003</v>
          </cell>
          <cell r="E42">
            <v>4.299999999999999E-2</v>
          </cell>
          <cell r="F42">
            <v>0.58200000000000007</v>
          </cell>
        </row>
        <row r="43">
          <cell r="A43" t="str">
            <v>RI</v>
          </cell>
          <cell r="B43" t="str">
            <v>Rhode Island*</v>
          </cell>
          <cell r="C43">
            <v>0.33</v>
          </cell>
          <cell r="E43">
            <v>0.02</v>
          </cell>
          <cell r="F43">
            <v>0.35000000000000003</v>
          </cell>
        </row>
        <row r="44">
          <cell r="A44" t="str">
            <v>SC</v>
          </cell>
          <cell r="B44" t="str">
            <v>South Carolina</v>
          </cell>
          <cell r="C44">
            <v>0.21299999999999997</v>
          </cell>
          <cell r="D44">
            <v>0.26900000000000002</v>
          </cell>
          <cell r="E44">
            <v>0.02</v>
          </cell>
          <cell r="F44">
            <v>0.23299999999999996</v>
          </cell>
        </row>
        <row r="45">
          <cell r="A45" t="str">
            <v>SD</v>
          </cell>
          <cell r="B45" t="str">
            <v>South Dakota</v>
          </cell>
          <cell r="C45">
            <v>0.23799999999999996</v>
          </cell>
          <cell r="D45">
            <v>0.34399999999999992</v>
          </cell>
          <cell r="E45">
            <v>1.7000000000000001E-2</v>
          </cell>
          <cell r="F45">
            <v>0.25499999999999995</v>
          </cell>
        </row>
        <row r="46">
          <cell r="A46" t="str">
            <v>TN</v>
          </cell>
          <cell r="B46" t="str">
            <v>Tennessee</v>
          </cell>
          <cell r="C46">
            <v>0.20499999999999999</v>
          </cell>
          <cell r="D46">
            <v>0.27100000000000002</v>
          </cell>
          <cell r="E46">
            <v>1.6E-2</v>
          </cell>
          <cell r="F46">
            <v>0.22099999999999997</v>
          </cell>
        </row>
        <row r="47">
          <cell r="A47" t="str">
            <v>TX</v>
          </cell>
          <cell r="B47" t="str">
            <v>Texas</v>
          </cell>
          <cell r="C47">
            <v>0.19</v>
          </cell>
          <cell r="D47">
            <v>0.28899999999999998</v>
          </cell>
          <cell r="E47">
            <v>1.9E-2</v>
          </cell>
          <cell r="F47">
            <v>0.20899999999999999</v>
          </cell>
        </row>
        <row r="48">
          <cell r="A48" t="str">
            <v>UT</v>
          </cell>
          <cell r="B48" t="str">
            <v>Utah</v>
          </cell>
          <cell r="C48">
            <v>0.308</v>
          </cell>
          <cell r="D48">
            <v>0.40099999999999991</v>
          </cell>
          <cell r="E48">
            <v>2.5000000000000001E-2</v>
          </cell>
          <cell r="F48">
            <v>0.33300000000000002</v>
          </cell>
        </row>
        <row r="49">
          <cell r="A49" t="str">
            <v>VT</v>
          </cell>
          <cell r="B49" t="str">
            <v>Vermont</v>
          </cell>
          <cell r="C49">
            <v>0.44400000000000006</v>
          </cell>
          <cell r="D49">
            <v>0.50199999999999989</v>
          </cell>
          <cell r="E49">
            <v>3.1E-2</v>
          </cell>
          <cell r="F49">
            <v>0.47500000000000009</v>
          </cell>
        </row>
        <row r="50">
          <cell r="A50" t="str">
            <v>VA</v>
          </cell>
          <cell r="B50" t="str">
            <v>Virginia</v>
          </cell>
          <cell r="C50">
            <v>0.27200000000000002</v>
          </cell>
          <cell r="D50">
            <v>0.24299999999999997</v>
          </cell>
          <cell r="E50">
            <v>2.5999999999999999E-2</v>
          </cell>
          <cell r="F50">
            <v>0.29800000000000004</v>
          </cell>
        </row>
        <row r="51">
          <cell r="A51" t="str">
            <v>WA</v>
          </cell>
          <cell r="B51" t="str">
            <v>Washington</v>
          </cell>
          <cell r="C51">
            <v>0.26800000000000002</v>
          </cell>
          <cell r="D51">
            <v>0.34799999999999998</v>
          </cell>
          <cell r="E51">
            <v>2.1999999999999995E-2</v>
          </cell>
          <cell r="F51">
            <v>0.29000000000000004</v>
          </cell>
        </row>
        <row r="52">
          <cell r="A52" t="str">
            <v>WV</v>
          </cell>
          <cell r="B52" t="str">
            <v>West Virginia</v>
          </cell>
          <cell r="C52">
            <v>0.314</v>
          </cell>
          <cell r="D52">
            <v>0.35</v>
          </cell>
          <cell r="E52">
            <v>2.4E-2</v>
          </cell>
          <cell r="F52">
            <v>0.33800000000000002</v>
          </cell>
        </row>
        <row r="53">
          <cell r="A53" t="str">
            <v>WI</v>
          </cell>
          <cell r="B53" t="str">
            <v>Wisconsin</v>
          </cell>
          <cell r="C53">
            <v>0.307</v>
          </cell>
          <cell r="D53">
            <v>0.377</v>
          </cell>
          <cell r="E53">
            <v>2.8000000000000004E-2</v>
          </cell>
          <cell r="F53">
            <v>0.33500000000000002</v>
          </cell>
        </row>
        <row r="54">
          <cell r="A54" t="str">
            <v>WY</v>
          </cell>
          <cell r="B54" t="str">
            <v>Wyoming</v>
          </cell>
          <cell r="C54">
            <v>0.29699999999999993</v>
          </cell>
          <cell r="D54">
            <v>0.437</v>
          </cell>
          <cell r="E54">
            <v>3.5999999999999997E-2</v>
          </cell>
          <cell r="F54">
            <v>0.33299999999999991</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election activeCell="D24" sqref="D24"/>
    </sheetView>
  </sheetViews>
  <sheetFormatPr defaultRowHeight="12.75"/>
  <cols>
    <col min="1" max="1" width="25.7109375" customWidth="1"/>
    <col min="2" max="3" width="15.7109375" customWidth="1"/>
    <col min="4" max="5" width="35.7109375" customWidth="1"/>
  </cols>
  <sheetData>
    <row r="1" spans="1:11" s="4" customFormat="1">
      <c r="A1" s="205"/>
      <c r="B1" s="206"/>
      <c r="C1" s="207"/>
      <c r="D1" s="206"/>
      <c r="E1" s="208"/>
      <c r="F1" s="43"/>
    </row>
    <row r="2" spans="1:11" s="4" customFormat="1">
      <c r="A2" s="209"/>
      <c r="B2" s="37"/>
      <c r="C2" s="210"/>
      <c r="D2" s="37"/>
      <c r="E2" s="211"/>
      <c r="F2" s="43"/>
      <c r="G2"/>
      <c r="H2"/>
      <c r="I2"/>
      <c r="J2"/>
      <c r="K2"/>
    </row>
    <row r="3" spans="1:11" s="4" customFormat="1">
      <c r="A3" s="209"/>
      <c r="B3" s="212"/>
      <c r="C3" s="38"/>
      <c r="D3" s="37"/>
      <c r="E3" s="211"/>
      <c r="F3" s="43"/>
      <c r="G3"/>
      <c r="H3"/>
      <c r="I3"/>
      <c r="J3"/>
      <c r="K3"/>
    </row>
    <row r="4" spans="1:11" s="4" customFormat="1">
      <c r="A4" s="209"/>
      <c r="B4" s="37"/>
      <c r="C4" s="38"/>
      <c r="D4" s="37"/>
      <c r="E4" s="211"/>
      <c r="F4" s="43"/>
      <c r="G4"/>
      <c r="H4"/>
    </row>
    <row r="5" spans="1:11" s="4" customFormat="1">
      <c r="A5" s="213"/>
      <c r="B5" s="214"/>
      <c r="C5" s="215"/>
      <c r="D5" s="214"/>
      <c r="E5" s="216"/>
      <c r="F5" s="43"/>
    </row>
    <row r="6" spans="1:11" ht="20.25">
      <c r="A6" s="268" t="s">
        <v>1236</v>
      </c>
      <c r="B6" s="269"/>
      <c r="C6" s="269"/>
      <c r="D6" s="269"/>
      <c r="E6" s="270"/>
    </row>
    <row r="7" spans="1:11">
      <c r="A7" s="271" t="s">
        <v>2547</v>
      </c>
      <c r="B7" s="272"/>
      <c r="C7" s="272"/>
      <c r="D7" s="272"/>
      <c r="E7" s="273"/>
    </row>
    <row r="8" spans="1:11">
      <c r="A8" s="107"/>
      <c r="B8" s="108"/>
      <c r="C8" s="108"/>
      <c r="D8" s="108"/>
      <c r="E8" s="109"/>
    </row>
    <row r="9" spans="1:11" ht="49.7" customHeight="1">
      <c r="A9" s="274" t="s">
        <v>2155</v>
      </c>
      <c r="B9" s="275"/>
      <c r="C9" s="275"/>
      <c r="D9" s="275"/>
      <c r="E9" s="276"/>
      <c r="G9" s="255"/>
    </row>
    <row r="10" spans="1:11">
      <c r="A10" s="107"/>
      <c r="B10" s="108"/>
      <c r="C10" s="108"/>
      <c r="D10" s="108"/>
      <c r="E10" s="109"/>
    </row>
    <row r="11" spans="1:11" ht="62.45" customHeight="1">
      <c r="A11" s="277" t="s">
        <v>2140</v>
      </c>
      <c r="B11" s="278"/>
      <c r="C11" s="278"/>
      <c r="D11" s="278"/>
      <c r="E11" s="279"/>
      <c r="G11" s="255"/>
    </row>
    <row r="12" spans="1:11" ht="12.75" customHeight="1">
      <c r="A12" s="110"/>
      <c r="B12" s="111"/>
      <c r="C12" s="111"/>
      <c r="D12" s="111"/>
      <c r="E12" s="112"/>
    </row>
    <row r="13" spans="1:11" ht="25.5" customHeight="1">
      <c r="A13" s="277" t="s">
        <v>2022</v>
      </c>
      <c r="B13" s="278"/>
      <c r="C13" s="278"/>
      <c r="D13" s="278"/>
      <c r="E13" s="279"/>
    </row>
    <row r="14" spans="1:11" ht="12.75" customHeight="1">
      <c r="A14" s="110"/>
      <c r="B14" s="111"/>
      <c r="C14" s="111"/>
      <c r="D14" s="111"/>
      <c r="E14" s="112"/>
    </row>
    <row r="15" spans="1:11" ht="25.5" customHeight="1">
      <c r="A15" s="280" t="s">
        <v>2589</v>
      </c>
      <c r="B15" s="281"/>
      <c r="C15" s="281"/>
      <c r="D15" s="281"/>
      <c r="E15" s="282"/>
    </row>
    <row r="16" spans="1:11" ht="12.75" customHeight="1">
      <c r="A16" s="113"/>
      <c r="B16" s="114"/>
      <c r="C16" s="114"/>
      <c r="D16" s="114"/>
      <c r="E16" s="115"/>
    </row>
    <row r="17" spans="1:10" ht="40.700000000000003" customHeight="1">
      <c r="A17" s="265" t="s">
        <v>2137</v>
      </c>
      <c r="B17" s="266"/>
      <c r="C17" s="266"/>
      <c r="D17" s="266"/>
      <c r="E17" s="267"/>
      <c r="F17" s="2"/>
      <c r="G17" s="2"/>
      <c r="H17" s="3"/>
      <c r="I17" s="3"/>
      <c r="J17" s="3"/>
    </row>
  </sheetData>
  <sheetProtection sheet="1" objects="1" scenarios="1"/>
  <mergeCells count="7">
    <mergeCell ref="A17:E17"/>
    <mergeCell ref="A6:E6"/>
    <mergeCell ref="A7:E7"/>
    <mergeCell ref="A9:E9"/>
    <mergeCell ref="A11:E11"/>
    <mergeCell ref="A13:E13"/>
    <mergeCell ref="A15:E15"/>
  </mergeCells>
  <printOptions horizontalCentered="1"/>
  <pageMargins left="0.4" right="0.4" top="1.25" bottom="0.75" header="0.5" footer="0.5"/>
  <pageSetup orientation="landscape" r:id="rId1"/>
  <headerFooter scaleWithDoc="0" alignWithMargins="0">
    <oddFooter>&amp;LMississippi Division of Medicaid DRG Pricing Calculator&amp;CTab 1 - Cover&amp;R2018-06-04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showGridLines="0" tabSelected="1" zoomScale="90" zoomScaleNormal="90" workbookViewId="0">
      <selection activeCell="B1" sqref="B1:F90"/>
    </sheetView>
  </sheetViews>
  <sheetFormatPr defaultRowHeight="12.75"/>
  <cols>
    <col min="1" max="1" width="2.85546875" style="4" customWidth="1"/>
    <col min="2" max="2" width="7.5703125" style="57" customWidth="1"/>
    <col min="3" max="3" width="69.42578125" style="6" customWidth="1"/>
    <col min="4" max="4" width="48.28515625" style="45" customWidth="1"/>
    <col min="5" max="5" width="5.85546875" style="6" customWidth="1"/>
    <col min="6" max="6" width="76.140625" style="58" customWidth="1"/>
    <col min="7" max="7" width="15" style="43" customWidth="1"/>
    <col min="8" max="9" width="7.42578125" style="4" customWidth="1"/>
    <col min="10" max="10" width="11.42578125" style="4" hidden="1" customWidth="1"/>
    <col min="11" max="11" width="10.28515625" style="4" hidden="1" customWidth="1"/>
    <col min="12" max="12" width="22.5703125" style="4" customWidth="1"/>
    <col min="13" max="256" width="9.140625" style="4"/>
    <col min="257" max="257" width="3.42578125" style="4" customWidth="1"/>
    <col min="258" max="258" width="67.28515625" style="4" bestFit="1" customWidth="1"/>
    <col min="259" max="259" width="2.28515625" style="4" bestFit="1" customWidth="1"/>
    <col min="260" max="260" width="18.140625" style="4" customWidth="1"/>
    <col min="261" max="261" width="2.7109375" style="4" customWidth="1"/>
    <col min="262" max="262" width="70.140625" style="4" customWidth="1"/>
    <col min="263" max="263" width="70.28515625" style="4" customWidth="1"/>
    <col min="264" max="264" width="35.85546875" style="4" customWidth="1"/>
    <col min="265" max="265" width="19.28515625" style="4" customWidth="1"/>
    <col min="266" max="266" width="9.140625" style="4" customWidth="1"/>
    <col min="267" max="267" width="13.42578125" style="4" customWidth="1"/>
    <col min="268" max="512" width="9.140625" style="4"/>
    <col min="513" max="513" width="3.42578125" style="4" customWidth="1"/>
    <col min="514" max="514" width="67.28515625" style="4" bestFit="1" customWidth="1"/>
    <col min="515" max="515" width="2.28515625" style="4" bestFit="1" customWidth="1"/>
    <col min="516" max="516" width="18.140625" style="4" customWidth="1"/>
    <col min="517" max="517" width="2.7109375" style="4" customWidth="1"/>
    <col min="518" max="518" width="70.140625" style="4" customWidth="1"/>
    <col min="519" max="519" width="70.28515625" style="4" customWidth="1"/>
    <col min="520" max="520" width="35.85546875" style="4" customWidth="1"/>
    <col min="521" max="521" width="19.28515625" style="4" customWidth="1"/>
    <col min="522" max="522" width="9.140625" style="4" customWidth="1"/>
    <col min="523" max="523" width="13.42578125" style="4" customWidth="1"/>
    <col min="524" max="768" width="9.140625" style="4"/>
    <col min="769" max="769" width="3.42578125" style="4" customWidth="1"/>
    <col min="770" max="770" width="67.28515625" style="4" bestFit="1" customWidth="1"/>
    <col min="771" max="771" width="2.28515625" style="4" bestFit="1" customWidth="1"/>
    <col min="772" max="772" width="18.140625" style="4" customWidth="1"/>
    <col min="773" max="773" width="2.7109375" style="4" customWidth="1"/>
    <col min="774" max="774" width="70.140625" style="4" customWidth="1"/>
    <col min="775" max="775" width="70.28515625" style="4" customWidth="1"/>
    <col min="776" max="776" width="35.85546875" style="4" customWidth="1"/>
    <col min="777" max="777" width="19.28515625" style="4" customWidth="1"/>
    <col min="778" max="778" width="9.140625" style="4" customWidth="1"/>
    <col min="779" max="779" width="13.42578125" style="4" customWidth="1"/>
    <col min="780" max="1024" width="9.140625" style="4"/>
    <col min="1025" max="1025" width="3.42578125" style="4" customWidth="1"/>
    <col min="1026" max="1026" width="67.28515625" style="4" bestFit="1" customWidth="1"/>
    <col min="1027" max="1027" width="2.28515625" style="4" bestFit="1" customWidth="1"/>
    <col min="1028" max="1028" width="18.140625" style="4" customWidth="1"/>
    <col min="1029" max="1029" width="2.7109375" style="4" customWidth="1"/>
    <col min="1030" max="1030" width="70.140625" style="4" customWidth="1"/>
    <col min="1031" max="1031" width="70.28515625" style="4" customWidth="1"/>
    <col min="1032" max="1032" width="35.85546875" style="4" customWidth="1"/>
    <col min="1033" max="1033" width="19.28515625" style="4" customWidth="1"/>
    <col min="1034" max="1034" width="9.140625" style="4" customWidth="1"/>
    <col min="1035" max="1035" width="13.42578125" style="4" customWidth="1"/>
    <col min="1036" max="1280" width="9.140625" style="4"/>
    <col min="1281" max="1281" width="3.42578125" style="4" customWidth="1"/>
    <col min="1282" max="1282" width="67.28515625" style="4" bestFit="1" customWidth="1"/>
    <col min="1283" max="1283" width="2.28515625" style="4" bestFit="1" customWidth="1"/>
    <col min="1284" max="1284" width="18.140625" style="4" customWidth="1"/>
    <col min="1285" max="1285" width="2.7109375" style="4" customWidth="1"/>
    <col min="1286" max="1286" width="70.140625" style="4" customWidth="1"/>
    <col min="1287" max="1287" width="70.28515625" style="4" customWidth="1"/>
    <col min="1288" max="1288" width="35.85546875" style="4" customWidth="1"/>
    <col min="1289" max="1289" width="19.28515625" style="4" customWidth="1"/>
    <col min="1290" max="1290" width="9.140625" style="4" customWidth="1"/>
    <col min="1291" max="1291" width="13.42578125" style="4" customWidth="1"/>
    <col min="1292" max="1536" width="9.140625" style="4"/>
    <col min="1537" max="1537" width="3.42578125" style="4" customWidth="1"/>
    <col min="1538" max="1538" width="67.28515625" style="4" bestFit="1" customWidth="1"/>
    <col min="1539" max="1539" width="2.28515625" style="4" bestFit="1" customWidth="1"/>
    <col min="1540" max="1540" width="18.140625" style="4" customWidth="1"/>
    <col min="1541" max="1541" width="2.7109375" style="4" customWidth="1"/>
    <col min="1542" max="1542" width="70.140625" style="4" customWidth="1"/>
    <col min="1543" max="1543" width="70.28515625" style="4" customWidth="1"/>
    <col min="1544" max="1544" width="35.85546875" style="4" customWidth="1"/>
    <col min="1545" max="1545" width="19.28515625" style="4" customWidth="1"/>
    <col min="1546" max="1546" width="9.140625" style="4" customWidth="1"/>
    <col min="1547" max="1547" width="13.42578125" style="4" customWidth="1"/>
    <col min="1548" max="1792" width="9.140625" style="4"/>
    <col min="1793" max="1793" width="3.42578125" style="4" customWidth="1"/>
    <col min="1794" max="1794" width="67.28515625" style="4" bestFit="1" customWidth="1"/>
    <col min="1795" max="1795" width="2.28515625" style="4" bestFit="1" customWidth="1"/>
    <col min="1796" max="1796" width="18.140625" style="4" customWidth="1"/>
    <col min="1797" max="1797" width="2.7109375" style="4" customWidth="1"/>
    <col min="1798" max="1798" width="70.140625" style="4" customWidth="1"/>
    <col min="1799" max="1799" width="70.28515625" style="4" customWidth="1"/>
    <col min="1800" max="1800" width="35.85546875" style="4" customWidth="1"/>
    <col min="1801" max="1801" width="19.28515625" style="4" customWidth="1"/>
    <col min="1802" max="1802" width="9.140625" style="4" customWidth="1"/>
    <col min="1803" max="1803" width="13.42578125" style="4" customWidth="1"/>
    <col min="1804" max="2048" width="9.140625" style="4"/>
    <col min="2049" max="2049" width="3.42578125" style="4" customWidth="1"/>
    <col min="2050" max="2050" width="67.28515625" style="4" bestFit="1" customWidth="1"/>
    <col min="2051" max="2051" width="2.28515625" style="4" bestFit="1" customWidth="1"/>
    <col min="2052" max="2052" width="18.140625" style="4" customWidth="1"/>
    <col min="2053" max="2053" width="2.7109375" style="4" customWidth="1"/>
    <col min="2054" max="2054" width="70.140625" style="4" customWidth="1"/>
    <col min="2055" max="2055" width="70.28515625" style="4" customWidth="1"/>
    <col min="2056" max="2056" width="35.85546875" style="4" customWidth="1"/>
    <col min="2057" max="2057" width="19.28515625" style="4" customWidth="1"/>
    <col min="2058" max="2058" width="9.140625" style="4" customWidth="1"/>
    <col min="2059" max="2059" width="13.42578125" style="4" customWidth="1"/>
    <col min="2060" max="2304" width="9.140625" style="4"/>
    <col min="2305" max="2305" width="3.42578125" style="4" customWidth="1"/>
    <col min="2306" max="2306" width="67.28515625" style="4" bestFit="1" customWidth="1"/>
    <col min="2307" max="2307" width="2.28515625" style="4" bestFit="1" customWidth="1"/>
    <col min="2308" max="2308" width="18.140625" style="4" customWidth="1"/>
    <col min="2309" max="2309" width="2.7109375" style="4" customWidth="1"/>
    <col min="2310" max="2310" width="70.140625" style="4" customWidth="1"/>
    <col min="2311" max="2311" width="70.28515625" style="4" customWidth="1"/>
    <col min="2312" max="2312" width="35.85546875" style="4" customWidth="1"/>
    <col min="2313" max="2313" width="19.28515625" style="4" customWidth="1"/>
    <col min="2314" max="2314" width="9.140625" style="4" customWidth="1"/>
    <col min="2315" max="2315" width="13.42578125" style="4" customWidth="1"/>
    <col min="2316" max="2560" width="9.140625" style="4"/>
    <col min="2561" max="2561" width="3.42578125" style="4" customWidth="1"/>
    <col min="2562" max="2562" width="67.28515625" style="4" bestFit="1" customWidth="1"/>
    <col min="2563" max="2563" width="2.28515625" style="4" bestFit="1" customWidth="1"/>
    <col min="2564" max="2564" width="18.140625" style="4" customWidth="1"/>
    <col min="2565" max="2565" width="2.7109375" style="4" customWidth="1"/>
    <col min="2566" max="2566" width="70.140625" style="4" customWidth="1"/>
    <col min="2567" max="2567" width="70.28515625" style="4" customWidth="1"/>
    <col min="2568" max="2568" width="35.85546875" style="4" customWidth="1"/>
    <col min="2569" max="2569" width="19.28515625" style="4" customWidth="1"/>
    <col min="2570" max="2570" width="9.140625" style="4" customWidth="1"/>
    <col min="2571" max="2571" width="13.42578125" style="4" customWidth="1"/>
    <col min="2572" max="2816" width="9.140625" style="4"/>
    <col min="2817" max="2817" width="3.42578125" style="4" customWidth="1"/>
    <col min="2818" max="2818" width="67.28515625" style="4" bestFit="1" customWidth="1"/>
    <col min="2819" max="2819" width="2.28515625" style="4" bestFit="1" customWidth="1"/>
    <col min="2820" max="2820" width="18.140625" style="4" customWidth="1"/>
    <col min="2821" max="2821" width="2.7109375" style="4" customWidth="1"/>
    <col min="2822" max="2822" width="70.140625" style="4" customWidth="1"/>
    <col min="2823" max="2823" width="70.28515625" style="4" customWidth="1"/>
    <col min="2824" max="2824" width="35.85546875" style="4" customWidth="1"/>
    <col min="2825" max="2825" width="19.28515625" style="4" customWidth="1"/>
    <col min="2826" max="2826" width="9.140625" style="4" customWidth="1"/>
    <col min="2827" max="2827" width="13.42578125" style="4" customWidth="1"/>
    <col min="2828" max="3072" width="9.140625" style="4"/>
    <col min="3073" max="3073" width="3.42578125" style="4" customWidth="1"/>
    <col min="3074" max="3074" width="67.28515625" style="4" bestFit="1" customWidth="1"/>
    <col min="3075" max="3075" width="2.28515625" style="4" bestFit="1" customWidth="1"/>
    <col min="3076" max="3076" width="18.140625" style="4" customWidth="1"/>
    <col min="3077" max="3077" width="2.7109375" style="4" customWidth="1"/>
    <col min="3078" max="3078" width="70.140625" style="4" customWidth="1"/>
    <col min="3079" max="3079" width="70.28515625" style="4" customWidth="1"/>
    <col min="3080" max="3080" width="35.85546875" style="4" customWidth="1"/>
    <col min="3081" max="3081" width="19.28515625" style="4" customWidth="1"/>
    <col min="3082" max="3082" width="9.140625" style="4" customWidth="1"/>
    <col min="3083" max="3083" width="13.42578125" style="4" customWidth="1"/>
    <col min="3084" max="3328" width="9.140625" style="4"/>
    <col min="3329" max="3329" width="3.42578125" style="4" customWidth="1"/>
    <col min="3330" max="3330" width="67.28515625" style="4" bestFit="1" customWidth="1"/>
    <col min="3331" max="3331" width="2.28515625" style="4" bestFit="1" customWidth="1"/>
    <col min="3332" max="3332" width="18.140625" style="4" customWidth="1"/>
    <col min="3333" max="3333" width="2.7109375" style="4" customWidth="1"/>
    <col min="3334" max="3334" width="70.140625" style="4" customWidth="1"/>
    <col min="3335" max="3335" width="70.28515625" style="4" customWidth="1"/>
    <col min="3336" max="3336" width="35.85546875" style="4" customWidth="1"/>
    <col min="3337" max="3337" width="19.28515625" style="4" customWidth="1"/>
    <col min="3338" max="3338" width="9.140625" style="4" customWidth="1"/>
    <col min="3339" max="3339" width="13.42578125" style="4" customWidth="1"/>
    <col min="3340" max="3584" width="9.140625" style="4"/>
    <col min="3585" max="3585" width="3.42578125" style="4" customWidth="1"/>
    <col min="3586" max="3586" width="67.28515625" style="4" bestFit="1" customWidth="1"/>
    <col min="3587" max="3587" width="2.28515625" style="4" bestFit="1" customWidth="1"/>
    <col min="3588" max="3588" width="18.140625" style="4" customWidth="1"/>
    <col min="3589" max="3589" width="2.7109375" style="4" customWidth="1"/>
    <col min="3590" max="3590" width="70.140625" style="4" customWidth="1"/>
    <col min="3591" max="3591" width="70.28515625" style="4" customWidth="1"/>
    <col min="3592" max="3592" width="35.85546875" style="4" customWidth="1"/>
    <col min="3593" max="3593" width="19.28515625" style="4" customWidth="1"/>
    <col min="3594" max="3594" width="9.140625" style="4" customWidth="1"/>
    <col min="3595" max="3595" width="13.42578125" style="4" customWidth="1"/>
    <col min="3596" max="3840" width="9.140625" style="4"/>
    <col min="3841" max="3841" width="3.42578125" style="4" customWidth="1"/>
    <col min="3842" max="3842" width="67.28515625" style="4" bestFit="1" customWidth="1"/>
    <col min="3843" max="3843" width="2.28515625" style="4" bestFit="1" customWidth="1"/>
    <col min="3844" max="3844" width="18.140625" style="4" customWidth="1"/>
    <col min="3845" max="3845" width="2.7109375" style="4" customWidth="1"/>
    <col min="3846" max="3846" width="70.140625" style="4" customWidth="1"/>
    <col min="3847" max="3847" width="70.28515625" style="4" customWidth="1"/>
    <col min="3848" max="3848" width="35.85546875" style="4" customWidth="1"/>
    <col min="3849" max="3849" width="19.28515625" style="4" customWidth="1"/>
    <col min="3850" max="3850" width="9.140625" style="4" customWidth="1"/>
    <col min="3851" max="3851" width="13.42578125" style="4" customWidth="1"/>
    <col min="3852" max="4096" width="9.140625" style="4"/>
    <col min="4097" max="4097" width="3.42578125" style="4" customWidth="1"/>
    <col min="4098" max="4098" width="67.28515625" style="4" bestFit="1" customWidth="1"/>
    <col min="4099" max="4099" width="2.28515625" style="4" bestFit="1" customWidth="1"/>
    <col min="4100" max="4100" width="18.140625" style="4" customWidth="1"/>
    <col min="4101" max="4101" width="2.7109375" style="4" customWidth="1"/>
    <col min="4102" max="4102" width="70.140625" style="4" customWidth="1"/>
    <col min="4103" max="4103" width="70.28515625" style="4" customWidth="1"/>
    <col min="4104" max="4104" width="35.85546875" style="4" customWidth="1"/>
    <col min="4105" max="4105" width="19.28515625" style="4" customWidth="1"/>
    <col min="4106" max="4106" width="9.140625" style="4" customWidth="1"/>
    <col min="4107" max="4107" width="13.42578125" style="4" customWidth="1"/>
    <col min="4108" max="4352" width="9.140625" style="4"/>
    <col min="4353" max="4353" width="3.42578125" style="4" customWidth="1"/>
    <col min="4354" max="4354" width="67.28515625" style="4" bestFit="1" customWidth="1"/>
    <col min="4355" max="4355" width="2.28515625" style="4" bestFit="1" customWidth="1"/>
    <col min="4356" max="4356" width="18.140625" style="4" customWidth="1"/>
    <col min="4357" max="4357" width="2.7109375" style="4" customWidth="1"/>
    <col min="4358" max="4358" width="70.140625" style="4" customWidth="1"/>
    <col min="4359" max="4359" width="70.28515625" style="4" customWidth="1"/>
    <col min="4360" max="4360" width="35.85546875" style="4" customWidth="1"/>
    <col min="4361" max="4361" width="19.28515625" style="4" customWidth="1"/>
    <col min="4362" max="4362" width="9.140625" style="4" customWidth="1"/>
    <col min="4363" max="4363" width="13.42578125" style="4" customWidth="1"/>
    <col min="4364" max="4608" width="9.140625" style="4"/>
    <col min="4609" max="4609" width="3.42578125" style="4" customWidth="1"/>
    <col min="4610" max="4610" width="67.28515625" style="4" bestFit="1" customWidth="1"/>
    <col min="4611" max="4611" width="2.28515625" style="4" bestFit="1" customWidth="1"/>
    <col min="4612" max="4612" width="18.140625" style="4" customWidth="1"/>
    <col min="4613" max="4613" width="2.7109375" style="4" customWidth="1"/>
    <col min="4614" max="4614" width="70.140625" style="4" customWidth="1"/>
    <col min="4615" max="4615" width="70.28515625" style="4" customWidth="1"/>
    <col min="4616" max="4616" width="35.85546875" style="4" customWidth="1"/>
    <col min="4617" max="4617" width="19.28515625" style="4" customWidth="1"/>
    <col min="4618" max="4618" width="9.140625" style="4" customWidth="1"/>
    <col min="4619" max="4619" width="13.42578125" style="4" customWidth="1"/>
    <col min="4620" max="4864" width="9.140625" style="4"/>
    <col min="4865" max="4865" width="3.42578125" style="4" customWidth="1"/>
    <col min="4866" max="4866" width="67.28515625" style="4" bestFit="1" customWidth="1"/>
    <col min="4867" max="4867" width="2.28515625" style="4" bestFit="1" customWidth="1"/>
    <col min="4868" max="4868" width="18.140625" style="4" customWidth="1"/>
    <col min="4869" max="4869" width="2.7109375" style="4" customWidth="1"/>
    <col min="4870" max="4870" width="70.140625" style="4" customWidth="1"/>
    <col min="4871" max="4871" width="70.28515625" style="4" customWidth="1"/>
    <col min="4872" max="4872" width="35.85546875" style="4" customWidth="1"/>
    <col min="4873" max="4873" width="19.28515625" style="4" customWidth="1"/>
    <col min="4874" max="4874" width="9.140625" style="4" customWidth="1"/>
    <col min="4875" max="4875" width="13.42578125" style="4" customWidth="1"/>
    <col min="4876" max="5120" width="9.140625" style="4"/>
    <col min="5121" max="5121" width="3.42578125" style="4" customWidth="1"/>
    <col min="5122" max="5122" width="67.28515625" style="4" bestFit="1" customWidth="1"/>
    <col min="5123" max="5123" width="2.28515625" style="4" bestFit="1" customWidth="1"/>
    <col min="5124" max="5124" width="18.140625" style="4" customWidth="1"/>
    <col min="5125" max="5125" width="2.7109375" style="4" customWidth="1"/>
    <col min="5126" max="5126" width="70.140625" style="4" customWidth="1"/>
    <col min="5127" max="5127" width="70.28515625" style="4" customWidth="1"/>
    <col min="5128" max="5128" width="35.85546875" style="4" customWidth="1"/>
    <col min="5129" max="5129" width="19.28515625" style="4" customWidth="1"/>
    <col min="5130" max="5130" width="9.140625" style="4" customWidth="1"/>
    <col min="5131" max="5131" width="13.42578125" style="4" customWidth="1"/>
    <col min="5132" max="5376" width="9.140625" style="4"/>
    <col min="5377" max="5377" width="3.42578125" style="4" customWidth="1"/>
    <col min="5378" max="5378" width="67.28515625" style="4" bestFit="1" customWidth="1"/>
    <col min="5379" max="5379" width="2.28515625" style="4" bestFit="1" customWidth="1"/>
    <col min="5380" max="5380" width="18.140625" style="4" customWidth="1"/>
    <col min="5381" max="5381" width="2.7109375" style="4" customWidth="1"/>
    <col min="5382" max="5382" width="70.140625" style="4" customWidth="1"/>
    <col min="5383" max="5383" width="70.28515625" style="4" customWidth="1"/>
    <col min="5384" max="5384" width="35.85546875" style="4" customWidth="1"/>
    <col min="5385" max="5385" width="19.28515625" style="4" customWidth="1"/>
    <col min="5386" max="5386" width="9.140625" style="4" customWidth="1"/>
    <col min="5387" max="5387" width="13.42578125" style="4" customWidth="1"/>
    <col min="5388" max="5632" width="9.140625" style="4"/>
    <col min="5633" max="5633" width="3.42578125" style="4" customWidth="1"/>
    <col min="5634" max="5634" width="67.28515625" style="4" bestFit="1" customWidth="1"/>
    <col min="5635" max="5635" width="2.28515625" style="4" bestFit="1" customWidth="1"/>
    <col min="5636" max="5636" width="18.140625" style="4" customWidth="1"/>
    <col min="5637" max="5637" width="2.7109375" style="4" customWidth="1"/>
    <col min="5638" max="5638" width="70.140625" style="4" customWidth="1"/>
    <col min="5639" max="5639" width="70.28515625" style="4" customWidth="1"/>
    <col min="5640" max="5640" width="35.85546875" style="4" customWidth="1"/>
    <col min="5641" max="5641" width="19.28515625" style="4" customWidth="1"/>
    <col min="5642" max="5642" width="9.140625" style="4" customWidth="1"/>
    <col min="5643" max="5643" width="13.42578125" style="4" customWidth="1"/>
    <col min="5644" max="5888" width="9.140625" style="4"/>
    <col min="5889" max="5889" width="3.42578125" style="4" customWidth="1"/>
    <col min="5890" max="5890" width="67.28515625" style="4" bestFit="1" customWidth="1"/>
    <col min="5891" max="5891" width="2.28515625" style="4" bestFit="1" customWidth="1"/>
    <col min="5892" max="5892" width="18.140625" style="4" customWidth="1"/>
    <col min="5893" max="5893" width="2.7109375" style="4" customWidth="1"/>
    <col min="5894" max="5894" width="70.140625" style="4" customWidth="1"/>
    <col min="5895" max="5895" width="70.28515625" style="4" customWidth="1"/>
    <col min="5896" max="5896" width="35.85546875" style="4" customWidth="1"/>
    <col min="5897" max="5897" width="19.28515625" style="4" customWidth="1"/>
    <col min="5898" max="5898" width="9.140625" style="4" customWidth="1"/>
    <col min="5899" max="5899" width="13.42578125" style="4" customWidth="1"/>
    <col min="5900" max="6144" width="9.140625" style="4"/>
    <col min="6145" max="6145" width="3.42578125" style="4" customWidth="1"/>
    <col min="6146" max="6146" width="67.28515625" style="4" bestFit="1" customWidth="1"/>
    <col min="6147" max="6147" width="2.28515625" style="4" bestFit="1" customWidth="1"/>
    <col min="6148" max="6148" width="18.140625" style="4" customWidth="1"/>
    <col min="6149" max="6149" width="2.7109375" style="4" customWidth="1"/>
    <col min="6150" max="6150" width="70.140625" style="4" customWidth="1"/>
    <col min="6151" max="6151" width="70.28515625" style="4" customWidth="1"/>
    <col min="6152" max="6152" width="35.85546875" style="4" customWidth="1"/>
    <col min="6153" max="6153" width="19.28515625" style="4" customWidth="1"/>
    <col min="6154" max="6154" width="9.140625" style="4" customWidth="1"/>
    <col min="6155" max="6155" width="13.42578125" style="4" customWidth="1"/>
    <col min="6156" max="6400" width="9.140625" style="4"/>
    <col min="6401" max="6401" width="3.42578125" style="4" customWidth="1"/>
    <col min="6402" max="6402" width="67.28515625" style="4" bestFit="1" customWidth="1"/>
    <col min="6403" max="6403" width="2.28515625" style="4" bestFit="1" customWidth="1"/>
    <col min="6404" max="6404" width="18.140625" style="4" customWidth="1"/>
    <col min="6405" max="6405" width="2.7109375" style="4" customWidth="1"/>
    <col min="6406" max="6406" width="70.140625" style="4" customWidth="1"/>
    <col min="6407" max="6407" width="70.28515625" style="4" customWidth="1"/>
    <col min="6408" max="6408" width="35.85546875" style="4" customWidth="1"/>
    <col min="6409" max="6409" width="19.28515625" style="4" customWidth="1"/>
    <col min="6410" max="6410" width="9.140625" style="4" customWidth="1"/>
    <col min="6411" max="6411" width="13.42578125" style="4" customWidth="1"/>
    <col min="6412" max="6656" width="9.140625" style="4"/>
    <col min="6657" max="6657" width="3.42578125" style="4" customWidth="1"/>
    <col min="6658" max="6658" width="67.28515625" style="4" bestFit="1" customWidth="1"/>
    <col min="6659" max="6659" width="2.28515625" style="4" bestFit="1" customWidth="1"/>
    <col min="6660" max="6660" width="18.140625" style="4" customWidth="1"/>
    <col min="6661" max="6661" width="2.7109375" style="4" customWidth="1"/>
    <col min="6662" max="6662" width="70.140625" style="4" customWidth="1"/>
    <col min="6663" max="6663" width="70.28515625" style="4" customWidth="1"/>
    <col min="6664" max="6664" width="35.85546875" style="4" customWidth="1"/>
    <col min="6665" max="6665" width="19.28515625" style="4" customWidth="1"/>
    <col min="6666" max="6666" width="9.140625" style="4" customWidth="1"/>
    <col min="6667" max="6667" width="13.42578125" style="4" customWidth="1"/>
    <col min="6668" max="6912" width="9.140625" style="4"/>
    <col min="6913" max="6913" width="3.42578125" style="4" customWidth="1"/>
    <col min="6914" max="6914" width="67.28515625" style="4" bestFit="1" customWidth="1"/>
    <col min="6915" max="6915" width="2.28515625" style="4" bestFit="1" customWidth="1"/>
    <col min="6916" max="6916" width="18.140625" style="4" customWidth="1"/>
    <col min="6917" max="6917" width="2.7109375" style="4" customWidth="1"/>
    <col min="6918" max="6918" width="70.140625" style="4" customWidth="1"/>
    <col min="6919" max="6919" width="70.28515625" style="4" customWidth="1"/>
    <col min="6920" max="6920" width="35.85546875" style="4" customWidth="1"/>
    <col min="6921" max="6921" width="19.28515625" style="4" customWidth="1"/>
    <col min="6922" max="6922" width="9.140625" style="4" customWidth="1"/>
    <col min="6923" max="6923" width="13.42578125" style="4" customWidth="1"/>
    <col min="6924" max="7168" width="9.140625" style="4"/>
    <col min="7169" max="7169" width="3.42578125" style="4" customWidth="1"/>
    <col min="7170" max="7170" width="67.28515625" style="4" bestFit="1" customWidth="1"/>
    <col min="7171" max="7171" width="2.28515625" style="4" bestFit="1" customWidth="1"/>
    <col min="7172" max="7172" width="18.140625" style="4" customWidth="1"/>
    <col min="7173" max="7173" width="2.7109375" style="4" customWidth="1"/>
    <col min="7174" max="7174" width="70.140625" style="4" customWidth="1"/>
    <col min="7175" max="7175" width="70.28515625" style="4" customWidth="1"/>
    <col min="7176" max="7176" width="35.85546875" style="4" customWidth="1"/>
    <col min="7177" max="7177" width="19.28515625" style="4" customWidth="1"/>
    <col min="7178" max="7178" width="9.140625" style="4" customWidth="1"/>
    <col min="7179" max="7179" width="13.42578125" style="4" customWidth="1"/>
    <col min="7180" max="7424" width="9.140625" style="4"/>
    <col min="7425" max="7425" width="3.42578125" style="4" customWidth="1"/>
    <col min="7426" max="7426" width="67.28515625" style="4" bestFit="1" customWidth="1"/>
    <col min="7427" max="7427" width="2.28515625" style="4" bestFit="1" customWidth="1"/>
    <col min="7428" max="7428" width="18.140625" style="4" customWidth="1"/>
    <col min="7429" max="7429" width="2.7109375" style="4" customWidth="1"/>
    <col min="7430" max="7430" width="70.140625" style="4" customWidth="1"/>
    <col min="7431" max="7431" width="70.28515625" style="4" customWidth="1"/>
    <col min="7432" max="7432" width="35.85546875" style="4" customWidth="1"/>
    <col min="7433" max="7433" width="19.28515625" style="4" customWidth="1"/>
    <col min="7434" max="7434" width="9.140625" style="4" customWidth="1"/>
    <col min="7435" max="7435" width="13.42578125" style="4" customWidth="1"/>
    <col min="7436" max="7680" width="9.140625" style="4"/>
    <col min="7681" max="7681" width="3.42578125" style="4" customWidth="1"/>
    <col min="7682" max="7682" width="67.28515625" style="4" bestFit="1" customWidth="1"/>
    <col min="7683" max="7683" width="2.28515625" style="4" bestFit="1" customWidth="1"/>
    <col min="7684" max="7684" width="18.140625" style="4" customWidth="1"/>
    <col min="7685" max="7685" width="2.7109375" style="4" customWidth="1"/>
    <col min="7686" max="7686" width="70.140625" style="4" customWidth="1"/>
    <col min="7687" max="7687" width="70.28515625" style="4" customWidth="1"/>
    <col min="7688" max="7688" width="35.85546875" style="4" customWidth="1"/>
    <col min="7689" max="7689" width="19.28515625" style="4" customWidth="1"/>
    <col min="7690" max="7690" width="9.140625" style="4" customWidth="1"/>
    <col min="7691" max="7691" width="13.42578125" style="4" customWidth="1"/>
    <col min="7692" max="7936" width="9.140625" style="4"/>
    <col min="7937" max="7937" width="3.42578125" style="4" customWidth="1"/>
    <col min="7938" max="7938" width="67.28515625" style="4" bestFit="1" customWidth="1"/>
    <col min="7939" max="7939" width="2.28515625" style="4" bestFit="1" customWidth="1"/>
    <col min="7940" max="7940" width="18.140625" style="4" customWidth="1"/>
    <col min="7941" max="7941" width="2.7109375" style="4" customWidth="1"/>
    <col min="7942" max="7942" width="70.140625" style="4" customWidth="1"/>
    <col min="7943" max="7943" width="70.28515625" style="4" customWidth="1"/>
    <col min="7944" max="7944" width="35.85546875" style="4" customWidth="1"/>
    <col min="7945" max="7945" width="19.28515625" style="4" customWidth="1"/>
    <col min="7946" max="7946" width="9.140625" style="4" customWidth="1"/>
    <col min="7947" max="7947" width="13.42578125" style="4" customWidth="1"/>
    <col min="7948" max="8192" width="9.140625" style="4"/>
    <col min="8193" max="8193" width="3.42578125" style="4" customWidth="1"/>
    <col min="8194" max="8194" width="67.28515625" style="4" bestFit="1" customWidth="1"/>
    <col min="8195" max="8195" width="2.28515625" style="4" bestFit="1" customWidth="1"/>
    <col min="8196" max="8196" width="18.140625" style="4" customWidth="1"/>
    <col min="8197" max="8197" width="2.7109375" style="4" customWidth="1"/>
    <col min="8198" max="8198" width="70.140625" style="4" customWidth="1"/>
    <col min="8199" max="8199" width="70.28515625" style="4" customWidth="1"/>
    <col min="8200" max="8200" width="35.85546875" style="4" customWidth="1"/>
    <col min="8201" max="8201" width="19.28515625" style="4" customWidth="1"/>
    <col min="8202" max="8202" width="9.140625" style="4" customWidth="1"/>
    <col min="8203" max="8203" width="13.42578125" style="4" customWidth="1"/>
    <col min="8204" max="8448" width="9.140625" style="4"/>
    <col min="8449" max="8449" width="3.42578125" style="4" customWidth="1"/>
    <col min="8450" max="8450" width="67.28515625" style="4" bestFit="1" customWidth="1"/>
    <col min="8451" max="8451" width="2.28515625" style="4" bestFit="1" customWidth="1"/>
    <col min="8452" max="8452" width="18.140625" style="4" customWidth="1"/>
    <col min="8453" max="8453" width="2.7109375" style="4" customWidth="1"/>
    <col min="8454" max="8454" width="70.140625" style="4" customWidth="1"/>
    <col min="8455" max="8455" width="70.28515625" style="4" customWidth="1"/>
    <col min="8456" max="8456" width="35.85546875" style="4" customWidth="1"/>
    <col min="8457" max="8457" width="19.28515625" style="4" customWidth="1"/>
    <col min="8458" max="8458" width="9.140625" style="4" customWidth="1"/>
    <col min="8459" max="8459" width="13.42578125" style="4" customWidth="1"/>
    <col min="8460" max="8704" width="9.140625" style="4"/>
    <col min="8705" max="8705" width="3.42578125" style="4" customWidth="1"/>
    <col min="8706" max="8706" width="67.28515625" style="4" bestFit="1" customWidth="1"/>
    <col min="8707" max="8707" width="2.28515625" style="4" bestFit="1" customWidth="1"/>
    <col min="8708" max="8708" width="18.140625" style="4" customWidth="1"/>
    <col min="8709" max="8709" width="2.7109375" style="4" customWidth="1"/>
    <col min="8710" max="8710" width="70.140625" style="4" customWidth="1"/>
    <col min="8711" max="8711" width="70.28515625" style="4" customWidth="1"/>
    <col min="8712" max="8712" width="35.85546875" style="4" customWidth="1"/>
    <col min="8713" max="8713" width="19.28515625" style="4" customWidth="1"/>
    <col min="8714" max="8714" width="9.140625" style="4" customWidth="1"/>
    <col min="8715" max="8715" width="13.42578125" style="4" customWidth="1"/>
    <col min="8716" max="8960" width="9.140625" style="4"/>
    <col min="8961" max="8961" width="3.42578125" style="4" customWidth="1"/>
    <col min="8962" max="8962" width="67.28515625" style="4" bestFit="1" customWidth="1"/>
    <col min="8963" max="8963" width="2.28515625" style="4" bestFit="1" customWidth="1"/>
    <col min="8964" max="8964" width="18.140625" style="4" customWidth="1"/>
    <col min="8965" max="8965" width="2.7109375" style="4" customWidth="1"/>
    <col min="8966" max="8966" width="70.140625" style="4" customWidth="1"/>
    <col min="8967" max="8967" width="70.28515625" style="4" customWidth="1"/>
    <col min="8968" max="8968" width="35.85546875" style="4" customWidth="1"/>
    <col min="8969" max="8969" width="19.28515625" style="4" customWidth="1"/>
    <col min="8970" max="8970" width="9.140625" style="4" customWidth="1"/>
    <col min="8971" max="8971" width="13.42578125" style="4" customWidth="1"/>
    <col min="8972" max="9216" width="9.140625" style="4"/>
    <col min="9217" max="9217" width="3.42578125" style="4" customWidth="1"/>
    <col min="9218" max="9218" width="67.28515625" style="4" bestFit="1" customWidth="1"/>
    <col min="9219" max="9219" width="2.28515625" style="4" bestFit="1" customWidth="1"/>
    <col min="9220" max="9220" width="18.140625" style="4" customWidth="1"/>
    <col min="9221" max="9221" width="2.7109375" style="4" customWidth="1"/>
    <col min="9222" max="9222" width="70.140625" style="4" customWidth="1"/>
    <col min="9223" max="9223" width="70.28515625" style="4" customWidth="1"/>
    <col min="9224" max="9224" width="35.85546875" style="4" customWidth="1"/>
    <col min="9225" max="9225" width="19.28515625" style="4" customWidth="1"/>
    <col min="9226" max="9226" width="9.140625" style="4" customWidth="1"/>
    <col min="9227" max="9227" width="13.42578125" style="4" customWidth="1"/>
    <col min="9228" max="9472" width="9.140625" style="4"/>
    <col min="9473" max="9473" width="3.42578125" style="4" customWidth="1"/>
    <col min="9474" max="9474" width="67.28515625" style="4" bestFit="1" customWidth="1"/>
    <col min="9475" max="9475" width="2.28515625" style="4" bestFit="1" customWidth="1"/>
    <col min="9476" max="9476" width="18.140625" style="4" customWidth="1"/>
    <col min="9477" max="9477" width="2.7109375" style="4" customWidth="1"/>
    <col min="9478" max="9478" width="70.140625" style="4" customWidth="1"/>
    <col min="9479" max="9479" width="70.28515625" style="4" customWidth="1"/>
    <col min="9480" max="9480" width="35.85546875" style="4" customWidth="1"/>
    <col min="9481" max="9481" width="19.28515625" style="4" customWidth="1"/>
    <col min="9482" max="9482" width="9.140625" style="4" customWidth="1"/>
    <col min="9483" max="9483" width="13.42578125" style="4" customWidth="1"/>
    <col min="9484" max="9728" width="9.140625" style="4"/>
    <col min="9729" max="9729" width="3.42578125" style="4" customWidth="1"/>
    <col min="9730" max="9730" width="67.28515625" style="4" bestFit="1" customWidth="1"/>
    <col min="9731" max="9731" width="2.28515625" style="4" bestFit="1" customWidth="1"/>
    <col min="9732" max="9732" width="18.140625" style="4" customWidth="1"/>
    <col min="9733" max="9733" width="2.7109375" style="4" customWidth="1"/>
    <col min="9734" max="9734" width="70.140625" style="4" customWidth="1"/>
    <col min="9735" max="9735" width="70.28515625" style="4" customWidth="1"/>
    <col min="9736" max="9736" width="35.85546875" style="4" customWidth="1"/>
    <col min="9737" max="9737" width="19.28515625" style="4" customWidth="1"/>
    <col min="9738" max="9738" width="9.140625" style="4" customWidth="1"/>
    <col min="9739" max="9739" width="13.42578125" style="4" customWidth="1"/>
    <col min="9740" max="9984" width="9.140625" style="4"/>
    <col min="9985" max="9985" width="3.42578125" style="4" customWidth="1"/>
    <col min="9986" max="9986" width="67.28515625" style="4" bestFit="1" customWidth="1"/>
    <col min="9987" max="9987" width="2.28515625" style="4" bestFit="1" customWidth="1"/>
    <col min="9988" max="9988" width="18.140625" style="4" customWidth="1"/>
    <col min="9989" max="9989" width="2.7109375" style="4" customWidth="1"/>
    <col min="9990" max="9990" width="70.140625" style="4" customWidth="1"/>
    <col min="9991" max="9991" width="70.28515625" style="4" customWidth="1"/>
    <col min="9992" max="9992" width="35.85546875" style="4" customWidth="1"/>
    <col min="9993" max="9993" width="19.28515625" style="4" customWidth="1"/>
    <col min="9994" max="9994" width="9.140625" style="4" customWidth="1"/>
    <col min="9995" max="9995" width="13.42578125" style="4" customWidth="1"/>
    <col min="9996" max="10240" width="9.140625" style="4"/>
    <col min="10241" max="10241" width="3.42578125" style="4" customWidth="1"/>
    <col min="10242" max="10242" width="67.28515625" style="4" bestFit="1" customWidth="1"/>
    <col min="10243" max="10243" width="2.28515625" style="4" bestFit="1" customWidth="1"/>
    <col min="10244" max="10244" width="18.140625" style="4" customWidth="1"/>
    <col min="10245" max="10245" width="2.7109375" style="4" customWidth="1"/>
    <col min="10246" max="10246" width="70.140625" style="4" customWidth="1"/>
    <col min="10247" max="10247" width="70.28515625" style="4" customWidth="1"/>
    <col min="10248" max="10248" width="35.85546875" style="4" customWidth="1"/>
    <col min="10249" max="10249" width="19.28515625" style="4" customWidth="1"/>
    <col min="10250" max="10250" width="9.140625" style="4" customWidth="1"/>
    <col min="10251" max="10251" width="13.42578125" style="4" customWidth="1"/>
    <col min="10252" max="10496" width="9.140625" style="4"/>
    <col min="10497" max="10497" width="3.42578125" style="4" customWidth="1"/>
    <col min="10498" max="10498" width="67.28515625" style="4" bestFit="1" customWidth="1"/>
    <col min="10499" max="10499" width="2.28515625" style="4" bestFit="1" customWidth="1"/>
    <col min="10500" max="10500" width="18.140625" style="4" customWidth="1"/>
    <col min="10501" max="10501" width="2.7109375" style="4" customWidth="1"/>
    <col min="10502" max="10502" width="70.140625" style="4" customWidth="1"/>
    <col min="10503" max="10503" width="70.28515625" style="4" customWidth="1"/>
    <col min="10504" max="10504" width="35.85546875" style="4" customWidth="1"/>
    <col min="10505" max="10505" width="19.28515625" style="4" customWidth="1"/>
    <col min="10506" max="10506" width="9.140625" style="4" customWidth="1"/>
    <col min="10507" max="10507" width="13.42578125" style="4" customWidth="1"/>
    <col min="10508" max="10752" width="9.140625" style="4"/>
    <col min="10753" max="10753" width="3.42578125" style="4" customWidth="1"/>
    <col min="10754" max="10754" width="67.28515625" style="4" bestFit="1" customWidth="1"/>
    <col min="10755" max="10755" width="2.28515625" style="4" bestFit="1" customWidth="1"/>
    <col min="10756" max="10756" width="18.140625" style="4" customWidth="1"/>
    <col min="10757" max="10757" width="2.7109375" style="4" customWidth="1"/>
    <col min="10758" max="10758" width="70.140625" style="4" customWidth="1"/>
    <col min="10759" max="10759" width="70.28515625" style="4" customWidth="1"/>
    <col min="10760" max="10760" width="35.85546875" style="4" customWidth="1"/>
    <col min="10761" max="10761" width="19.28515625" style="4" customWidth="1"/>
    <col min="10762" max="10762" width="9.140625" style="4" customWidth="1"/>
    <col min="10763" max="10763" width="13.42578125" style="4" customWidth="1"/>
    <col min="10764" max="11008" width="9.140625" style="4"/>
    <col min="11009" max="11009" width="3.42578125" style="4" customWidth="1"/>
    <col min="11010" max="11010" width="67.28515625" style="4" bestFit="1" customWidth="1"/>
    <col min="11011" max="11011" width="2.28515625" style="4" bestFit="1" customWidth="1"/>
    <col min="11012" max="11012" width="18.140625" style="4" customWidth="1"/>
    <col min="11013" max="11013" width="2.7109375" style="4" customWidth="1"/>
    <col min="11014" max="11014" width="70.140625" style="4" customWidth="1"/>
    <col min="11015" max="11015" width="70.28515625" style="4" customWidth="1"/>
    <col min="11016" max="11016" width="35.85546875" style="4" customWidth="1"/>
    <col min="11017" max="11017" width="19.28515625" style="4" customWidth="1"/>
    <col min="11018" max="11018" width="9.140625" style="4" customWidth="1"/>
    <col min="11019" max="11019" width="13.42578125" style="4" customWidth="1"/>
    <col min="11020" max="11264" width="9.140625" style="4"/>
    <col min="11265" max="11265" width="3.42578125" style="4" customWidth="1"/>
    <col min="11266" max="11266" width="67.28515625" style="4" bestFit="1" customWidth="1"/>
    <col min="11267" max="11267" width="2.28515625" style="4" bestFit="1" customWidth="1"/>
    <col min="11268" max="11268" width="18.140625" style="4" customWidth="1"/>
    <col min="11269" max="11269" width="2.7109375" style="4" customWidth="1"/>
    <col min="11270" max="11270" width="70.140625" style="4" customWidth="1"/>
    <col min="11271" max="11271" width="70.28515625" style="4" customWidth="1"/>
    <col min="11272" max="11272" width="35.85546875" style="4" customWidth="1"/>
    <col min="11273" max="11273" width="19.28515625" style="4" customWidth="1"/>
    <col min="11274" max="11274" width="9.140625" style="4" customWidth="1"/>
    <col min="11275" max="11275" width="13.42578125" style="4" customWidth="1"/>
    <col min="11276" max="11520" width="9.140625" style="4"/>
    <col min="11521" max="11521" width="3.42578125" style="4" customWidth="1"/>
    <col min="11522" max="11522" width="67.28515625" style="4" bestFit="1" customWidth="1"/>
    <col min="11523" max="11523" width="2.28515625" style="4" bestFit="1" customWidth="1"/>
    <col min="11524" max="11524" width="18.140625" style="4" customWidth="1"/>
    <col min="11525" max="11525" width="2.7109375" style="4" customWidth="1"/>
    <col min="11526" max="11526" width="70.140625" style="4" customWidth="1"/>
    <col min="11527" max="11527" width="70.28515625" style="4" customWidth="1"/>
    <col min="11528" max="11528" width="35.85546875" style="4" customWidth="1"/>
    <col min="11529" max="11529" width="19.28515625" style="4" customWidth="1"/>
    <col min="11530" max="11530" width="9.140625" style="4" customWidth="1"/>
    <col min="11531" max="11531" width="13.42578125" style="4" customWidth="1"/>
    <col min="11532" max="11776" width="9.140625" style="4"/>
    <col min="11777" max="11777" width="3.42578125" style="4" customWidth="1"/>
    <col min="11778" max="11778" width="67.28515625" style="4" bestFit="1" customWidth="1"/>
    <col min="11779" max="11779" width="2.28515625" style="4" bestFit="1" customWidth="1"/>
    <col min="11780" max="11780" width="18.140625" style="4" customWidth="1"/>
    <col min="11781" max="11781" width="2.7109375" style="4" customWidth="1"/>
    <col min="11782" max="11782" width="70.140625" style="4" customWidth="1"/>
    <col min="11783" max="11783" width="70.28515625" style="4" customWidth="1"/>
    <col min="11784" max="11784" width="35.85546875" style="4" customWidth="1"/>
    <col min="11785" max="11785" width="19.28515625" style="4" customWidth="1"/>
    <col min="11786" max="11786" width="9.140625" style="4" customWidth="1"/>
    <col min="11787" max="11787" width="13.42578125" style="4" customWidth="1"/>
    <col min="11788" max="12032" width="9.140625" style="4"/>
    <col min="12033" max="12033" width="3.42578125" style="4" customWidth="1"/>
    <col min="12034" max="12034" width="67.28515625" style="4" bestFit="1" customWidth="1"/>
    <col min="12035" max="12035" width="2.28515625" style="4" bestFit="1" customWidth="1"/>
    <col min="12036" max="12036" width="18.140625" style="4" customWidth="1"/>
    <col min="12037" max="12037" width="2.7109375" style="4" customWidth="1"/>
    <col min="12038" max="12038" width="70.140625" style="4" customWidth="1"/>
    <col min="12039" max="12039" width="70.28515625" style="4" customWidth="1"/>
    <col min="12040" max="12040" width="35.85546875" style="4" customWidth="1"/>
    <col min="12041" max="12041" width="19.28515625" style="4" customWidth="1"/>
    <col min="12042" max="12042" width="9.140625" style="4" customWidth="1"/>
    <col min="12043" max="12043" width="13.42578125" style="4" customWidth="1"/>
    <col min="12044" max="12288" width="9.140625" style="4"/>
    <col min="12289" max="12289" width="3.42578125" style="4" customWidth="1"/>
    <col min="12290" max="12290" width="67.28515625" style="4" bestFit="1" customWidth="1"/>
    <col min="12291" max="12291" width="2.28515625" style="4" bestFit="1" customWidth="1"/>
    <col min="12292" max="12292" width="18.140625" style="4" customWidth="1"/>
    <col min="12293" max="12293" width="2.7109375" style="4" customWidth="1"/>
    <col min="12294" max="12294" width="70.140625" style="4" customWidth="1"/>
    <col min="12295" max="12295" width="70.28515625" style="4" customWidth="1"/>
    <col min="12296" max="12296" width="35.85546875" style="4" customWidth="1"/>
    <col min="12297" max="12297" width="19.28515625" style="4" customWidth="1"/>
    <col min="12298" max="12298" width="9.140625" style="4" customWidth="1"/>
    <col min="12299" max="12299" width="13.42578125" style="4" customWidth="1"/>
    <col min="12300" max="12544" width="9.140625" style="4"/>
    <col min="12545" max="12545" width="3.42578125" style="4" customWidth="1"/>
    <col min="12546" max="12546" width="67.28515625" style="4" bestFit="1" customWidth="1"/>
    <col min="12547" max="12547" width="2.28515625" style="4" bestFit="1" customWidth="1"/>
    <col min="12548" max="12548" width="18.140625" style="4" customWidth="1"/>
    <col min="12549" max="12549" width="2.7109375" style="4" customWidth="1"/>
    <col min="12550" max="12550" width="70.140625" style="4" customWidth="1"/>
    <col min="12551" max="12551" width="70.28515625" style="4" customWidth="1"/>
    <col min="12552" max="12552" width="35.85546875" style="4" customWidth="1"/>
    <col min="12553" max="12553" width="19.28515625" style="4" customWidth="1"/>
    <col min="12554" max="12554" width="9.140625" style="4" customWidth="1"/>
    <col min="12555" max="12555" width="13.42578125" style="4" customWidth="1"/>
    <col min="12556" max="12800" width="9.140625" style="4"/>
    <col min="12801" max="12801" width="3.42578125" style="4" customWidth="1"/>
    <col min="12802" max="12802" width="67.28515625" style="4" bestFit="1" customWidth="1"/>
    <col min="12803" max="12803" width="2.28515625" style="4" bestFit="1" customWidth="1"/>
    <col min="12804" max="12804" width="18.140625" style="4" customWidth="1"/>
    <col min="12805" max="12805" width="2.7109375" style="4" customWidth="1"/>
    <col min="12806" max="12806" width="70.140625" style="4" customWidth="1"/>
    <col min="12807" max="12807" width="70.28515625" style="4" customWidth="1"/>
    <col min="12808" max="12808" width="35.85546875" style="4" customWidth="1"/>
    <col min="12809" max="12809" width="19.28515625" style="4" customWidth="1"/>
    <col min="12810" max="12810" width="9.140625" style="4" customWidth="1"/>
    <col min="12811" max="12811" width="13.42578125" style="4" customWidth="1"/>
    <col min="12812" max="13056" width="9.140625" style="4"/>
    <col min="13057" max="13057" width="3.42578125" style="4" customWidth="1"/>
    <col min="13058" max="13058" width="67.28515625" style="4" bestFit="1" customWidth="1"/>
    <col min="13059" max="13059" width="2.28515625" style="4" bestFit="1" customWidth="1"/>
    <col min="13060" max="13060" width="18.140625" style="4" customWidth="1"/>
    <col min="13061" max="13061" width="2.7109375" style="4" customWidth="1"/>
    <col min="13062" max="13062" width="70.140625" style="4" customWidth="1"/>
    <col min="13063" max="13063" width="70.28515625" style="4" customWidth="1"/>
    <col min="13064" max="13064" width="35.85546875" style="4" customWidth="1"/>
    <col min="13065" max="13065" width="19.28515625" style="4" customWidth="1"/>
    <col min="13066" max="13066" width="9.140625" style="4" customWidth="1"/>
    <col min="13067" max="13067" width="13.42578125" style="4" customWidth="1"/>
    <col min="13068" max="13312" width="9.140625" style="4"/>
    <col min="13313" max="13313" width="3.42578125" style="4" customWidth="1"/>
    <col min="13314" max="13314" width="67.28515625" style="4" bestFit="1" customWidth="1"/>
    <col min="13315" max="13315" width="2.28515625" style="4" bestFit="1" customWidth="1"/>
    <col min="13316" max="13316" width="18.140625" style="4" customWidth="1"/>
    <col min="13317" max="13317" width="2.7109375" style="4" customWidth="1"/>
    <col min="13318" max="13318" width="70.140625" style="4" customWidth="1"/>
    <col min="13319" max="13319" width="70.28515625" style="4" customWidth="1"/>
    <col min="13320" max="13320" width="35.85546875" style="4" customWidth="1"/>
    <col min="13321" max="13321" width="19.28515625" style="4" customWidth="1"/>
    <col min="13322" max="13322" width="9.140625" style="4" customWidth="1"/>
    <col min="13323" max="13323" width="13.42578125" style="4" customWidth="1"/>
    <col min="13324" max="13568" width="9.140625" style="4"/>
    <col min="13569" max="13569" width="3.42578125" style="4" customWidth="1"/>
    <col min="13570" max="13570" width="67.28515625" style="4" bestFit="1" customWidth="1"/>
    <col min="13571" max="13571" width="2.28515625" style="4" bestFit="1" customWidth="1"/>
    <col min="13572" max="13572" width="18.140625" style="4" customWidth="1"/>
    <col min="13573" max="13573" width="2.7109375" style="4" customWidth="1"/>
    <col min="13574" max="13574" width="70.140625" style="4" customWidth="1"/>
    <col min="13575" max="13575" width="70.28515625" style="4" customWidth="1"/>
    <col min="13576" max="13576" width="35.85546875" style="4" customWidth="1"/>
    <col min="13577" max="13577" width="19.28515625" style="4" customWidth="1"/>
    <col min="13578" max="13578" width="9.140625" style="4" customWidth="1"/>
    <col min="13579" max="13579" width="13.42578125" style="4" customWidth="1"/>
    <col min="13580" max="13824" width="9.140625" style="4"/>
    <col min="13825" max="13825" width="3.42578125" style="4" customWidth="1"/>
    <col min="13826" max="13826" width="67.28515625" style="4" bestFit="1" customWidth="1"/>
    <col min="13827" max="13827" width="2.28515625" style="4" bestFit="1" customWidth="1"/>
    <col min="13828" max="13828" width="18.140625" style="4" customWidth="1"/>
    <col min="13829" max="13829" width="2.7109375" style="4" customWidth="1"/>
    <col min="13830" max="13830" width="70.140625" style="4" customWidth="1"/>
    <col min="13831" max="13831" width="70.28515625" style="4" customWidth="1"/>
    <col min="13832" max="13832" width="35.85546875" style="4" customWidth="1"/>
    <col min="13833" max="13833" width="19.28515625" style="4" customWidth="1"/>
    <col min="13834" max="13834" width="9.140625" style="4" customWidth="1"/>
    <col min="13835" max="13835" width="13.42578125" style="4" customWidth="1"/>
    <col min="13836" max="14080" width="9.140625" style="4"/>
    <col min="14081" max="14081" width="3.42578125" style="4" customWidth="1"/>
    <col min="14082" max="14082" width="67.28515625" style="4" bestFit="1" customWidth="1"/>
    <col min="14083" max="14083" width="2.28515625" style="4" bestFit="1" customWidth="1"/>
    <col min="14084" max="14084" width="18.140625" style="4" customWidth="1"/>
    <col min="14085" max="14085" width="2.7109375" style="4" customWidth="1"/>
    <col min="14086" max="14086" width="70.140625" style="4" customWidth="1"/>
    <col min="14087" max="14087" width="70.28515625" style="4" customWidth="1"/>
    <col min="14088" max="14088" width="35.85546875" style="4" customWidth="1"/>
    <col min="14089" max="14089" width="19.28515625" style="4" customWidth="1"/>
    <col min="14090" max="14090" width="9.140625" style="4" customWidth="1"/>
    <col min="14091" max="14091" width="13.42578125" style="4" customWidth="1"/>
    <col min="14092" max="14336" width="9.140625" style="4"/>
    <col min="14337" max="14337" width="3.42578125" style="4" customWidth="1"/>
    <col min="14338" max="14338" width="67.28515625" style="4" bestFit="1" customWidth="1"/>
    <col min="14339" max="14339" width="2.28515625" style="4" bestFit="1" customWidth="1"/>
    <col min="14340" max="14340" width="18.140625" style="4" customWidth="1"/>
    <col min="14341" max="14341" width="2.7109375" style="4" customWidth="1"/>
    <col min="14342" max="14342" width="70.140625" style="4" customWidth="1"/>
    <col min="14343" max="14343" width="70.28515625" style="4" customWidth="1"/>
    <col min="14344" max="14344" width="35.85546875" style="4" customWidth="1"/>
    <col min="14345" max="14345" width="19.28515625" style="4" customWidth="1"/>
    <col min="14346" max="14346" width="9.140625" style="4" customWidth="1"/>
    <col min="14347" max="14347" width="13.42578125" style="4" customWidth="1"/>
    <col min="14348" max="14592" width="9.140625" style="4"/>
    <col min="14593" max="14593" width="3.42578125" style="4" customWidth="1"/>
    <col min="14594" max="14594" width="67.28515625" style="4" bestFit="1" customWidth="1"/>
    <col min="14595" max="14595" width="2.28515625" style="4" bestFit="1" customWidth="1"/>
    <col min="14596" max="14596" width="18.140625" style="4" customWidth="1"/>
    <col min="14597" max="14597" width="2.7109375" style="4" customWidth="1"/>
    <col min="14598" max="14598" width="70.140625" style="4" customWidth="1"/>
    <col min="14599" max="14599" width="70.28515625" style="4" customWidth="1"/>
    <col min="14600" max="14600" width="35.85546875" style="4" customWidth="1"/>
    <col min="14601" max="14601" width="19.28515625" style="4" customWidth="1"/>
    <col min="14602" max="14602" width="9.140625" style="4" customWidth="1"/>
    <col min="14603" max="14603" width="13.42578125" style="4" customWidth="1"/>
    <col min="14604" max="14848" width="9.140625" style="4"/>
    <col min="14849" max="14849" width="3.42578125" style="4" customWidth="1"/>
    <col min="14850" max="14850" width="67.28515625" style="4" bestFit="1" customWidth="1"/>
    <col min="14851" max="14851" width="2.28515625" style="4" bestFit="1" customWidth="1"/>
    <col min="14852" max="14852" width="18.140625" style="4" customWidth="1"/>
    <col min="14853" max="14853" width="2.7109375" style="4" customWidth="1"/>
    <col min="14854" max="14854" width="70.140625" style="4" customWidth="1"/>
    <col min="14855" max="14855" width="70.28515625" style="4" customWidth="1"/>
    <col min="14856" max="14856" width="35.85546875" style="4" customWidth="1"/>
    <col min="14857" max="14857" width="19.28515625" style="4" customWidth="1"/>
    <col min="14858" max="14858" width="9.140625" style="4" customWidth="1"/>
    <col min="14859" max="14859" width="13.42578125" style="4" customWidth="1"/>
    <col min="14860" max="15104" width="9.140625" style="4"/>
    <col min="15105" max="15105" width="3.42578125" style="4" customWidth="1"/>
    <col min="15106" max="15106" width="67.28515625" style="4" bestFit="1" customWidth="1"/>
    <col min="15107" max="15107" width="2.28515625" style="4" bestFit="1" customWidth="1"/>
    <col min="15108" max="15108" width="18.140625" style="4" customWidth="1"/>
    <col min="15109" max="15109" width="2.7109375" style="4" customWidth="1"/>
    <col min="15110" max="15110" width="70.140625" style="4" customWidth="1"/>
    <col min="15111" max="15111" width="70.28515625" style="4" customWidth="1"/>
    <col min="15112" max="15112" width="35.85546875" style="4" customWidth="1"/>
    <col min="15113" max="15113" width="19.28515625" style="4" customWidth="1"/>
    <col min="15114" max="15114" width="9.140625" style="4" customWidth="1"/>
    <col min="15115" max="15115" width="13.42578125" style="4" customWidth="1"/>
    <col min="15116" max="15360" width="9.140625" style="4"/>
    <col min="15361" max="15361" width="3.42578125" style="4" customWidth="1"/>
    <col min="15362" max="15362" width="67.28515625" style="4" bestFit="1" customWidth="1"/>
    <col min="15363" max="15363" width="2.28515625" style="4" bestFit="1" customWidth="1"/>
    <col min="15364" max="15364" width="18.140625" style="4" customWidth="1"/>
    <col min="15365" max="15365" width="2.7109375" style="4" customWidth="1"/>
    <col min="15366" max="15366" width="70.140625" style="4" customWidth="1"/>
    <col min="15367" max="15367" width="70.28515625" style="4" customWidth="1"/>
    <col min="15368" max="15368" width="35.85546875" style="4" customWidth="1"/>
    <col min="15369" max="15369" width="19.28515625" style="4" customWidth="1"/>
    <col min="15370" max="15370" width="9.140625" style="4" customWidth="1"/>
    <col min="15371" max="15371" width="13.42578125" style="4" customWidth="1"/>
    <col min="15372" max="15616" width="9.140625" style="4"/>
    <col min="15617" max="15617" width="3.42578125" style="4" customWidth="1"/>
    <col min="15618" max="15618" width="67.28515625" style="4" bestFit="1" customWidth="1"/>
    <col min="15619" max="15619" width="2.28515625" style="4" bestFit="1" customWidth="1"/>
    <col min="15620" max="15620" width="18.140625" style="4" customWidth="1"/>
    <col min="15621" max="15621" width="2.7109375" style="4" customWidth="1"/>
    <col min="15622" max="15622" width="70.140625" style="4" customWidth="1"/>
    <col min="15623" max="15623" width="70.28515625" style="4" customWidth="1"/>
    <col min="15624" max="15624" width="35.85546875" style="4" customWidth="1"/>
    <col min="15625" max="15625" width="19.28515625" style="4" customWidth="1"/>
    <col min="15626" max="15626" width="9.140625" style="4" customWidth="1"/>
    <col min="15627" max="15627" width="13.42578125" style="4" customWidth="1"/>
    <col min="15628" max="15872" width="9.140625" style="4"/>
    <col min="15873" max="15873" width="3.42578125" style="4" customWidth="1"/>
    <col min="15874" max="15874" width="67.28515625" style="4" bestFit="1" customWidth="1"/>
    <col min="15875" max="15875" width="2.28515625" style="4" bestFit="1" customWidth="1"/>
    <col min="15876" max="15876" width="18.140625" style="4" customWidth="1"/>
    <col min="15877" max="15877" width="2.7109375" style="4" customWidth="1"/>
    <col min="15878" max="15878" width="70.140625" style="4" customWidth="1"/>
    <col min="15879" max="15879" width="70.28515625" style="4" customWidth="1"/>
    <col min="15880" max="15880" width="35.85546875" style="4" customWidth="1"/>
    <col min="15881" max="15881" width="19.28515625" style="4" customWidth="1"/>
    <col min="15882" max="15882" width="9.140625" style="4" customWidth="1"/>
    <col min="15883" max="15883" width="13.42578125" style="4" customWidth="1"/>
    <col min="15884" max="16128" width="9.140625" style="4"/>
    <col min="16129" max="16129" width="3.42578125" style="4" customWidth="1"/>
    <col min="16130" max="16130" width="67.28515625" style="4" bestFit="1" customWidth="1"/>
    <col min="16131" max="16131" width="2.28515625" style="4" bestFit="1" customWidth="1"/>
    <col min="16132" max="16132" width="18.140625" style="4" customWidth="1"/>
    <col min="16133" max="16133" width="2.7109375" style="4" customWidth="1"/>
    <col min="16134" max="16134" width="70.140625" style="4" customWidth="1"/>
    <col min="16135" max="16135" width="70.28515625" style="4" customWidth="1"/>
    <col min="16136" max="16136" width="35.85546875" style="4" customWidth="1"/>
    <col min="16137" max="16137" width="19.28515625" style="4" customWidth="1"/>
    <col min="16138" max="16138" width="9.140625" style="4" customWidth="1"/>
    <col min="16139" max="16139" width="13.42578125" style="4" customWidth="1"/>
    <col min="16140" max="16384" width="9.140625" style="4"/>
  </cols>
  <sheetData>
    <row r="1" spans="2:12">
      <c r="B1" s="184"/>
      <c r="C1" s="185"/>
      <c r="D1" s="186"/>
      <c r="E1" s="185"/>
      <c r="F1" s="187"/>
    </row>
    <row r="2" spans="2:12">
      <c r="B2" s="188"/>
      <c r="C2" s="133"/>
      <c r="D2" s="134"/>
      <c r="E2" s="133"/>
      <c r="F2" s="189"/>
      <c r="H2"/>
      <c r="I2"/>
      <c r="J2"/>
      <c r="K2"/>
      <c r="L2"/>
    </row>
    <row r="3" spans="2:12">
      <c r="B3" s="188"/>
      <c r="C3" s="135"/>
      <c r="D3" s="190"/>
      <c r="E3" s="190"/>
      <c r="F3" s="189"/>
      <c r="H3"/>
      <c r="I3"/>
      <c r="J3"/>
      <c r="K3"/>
      <c r="L3"/>
    </row>
    <row r="4" spans="2:12">
      <c r="B4" s="188"/>
      <c r="C4" s="133"/>
      <c r="D4" s="190"/>
      <c r="E4" s="133"/>
      <c r="F4" s="189"/>
      <c r="H4"/>
      <c r="I4"/>
    </row>
    <row r="5" spans="2:12">
      <c r="B5" s="188"/>
      <c r="C5" s="133"/>
      <c r="D5" s="134"/>
      <c r="E5" s="133"/>
      <c r="F5" s="189"/>
    </row>
    <row r="6" spans="2:12">
      <c r="B6" s="188"/>
      <c r="C6" s="133"/>
      <c r="D6" s="134"/>
      <c r="E6" s="133"/>
      <c r="F6" s="189"/>
    </row>
    <row r="7" spans="2:12" ht="23.25" customHeight="1">
      <c r="B7" s="286" t="s">
        <v>1236</v>
      </c>
      <c r="C7" s="287"/>
      <c r="D7" s="287"/>
      <c r="E7" s="287"/>
      <c r="F7" s="288"/>
      <c r="G7" s="4"/>
    </row>
    <row r="8" spans="2:12" ht="12.75" customHeight="1">
      <c r="B8" s="289" t="s">
        <v>2547</v>
      </c>
      <c r="C8" s="290"/>
      <c r="D8" s="290"/>
      <c r="E8" s="290"/>
      <c r="F8" s="291"/>
      <c r="G8" s="4"/>
    </row>
    <row r="9" spans="2:12" ht="12.75" customHeight="1">
      <c r="B9" s="191" t="s">
        <v>1834</v>
      </c>
      <c r="C9" s="85"/>
      <c r="D9" s="86"/>
      <c r="E9" s="87"/>
      <c r="F9" s="192"/>
    </row>
    <row r="10" spans="2:12" ht="12.75" customHeight="1">
      <c r="B10" s="293" t="s">
        <v>2138</v>
      </c>
      <c r="C10" s="294"/>
      <c r="D10" s="294"/>
      <c r="E10" s="294"/>
      <c r="F10" s="295"/>
    </row>
    <row r="11" spans="2:12" ht="12.75" customHeight="1">
      <c r="B11" s="293" t="s">
        <v>2025</v>
      </c>
      <c r="C11" s="294"/>
      <c r="D11" s="294"/>
      <c r="E11" s="294"/>
      <c r="F11" s="295"/>
    </row>
    <row r="12" spans="2:12" ht="12.75" customHeight="1">
      <c r="B12" s="296" t="s">
        <v>2139</v>
      </c>
      <c r="C12" s="297"/>
      <c r="D12" s="297"/>
      <c r="E12" s="297"/>
      <c r="F12" s="298"/>
    </row>
    <row r="13" spans="2:12" s="42" customFormat="1" ht="12.75" customHeight="1">
      <c r="B13" s="201" t="s">
        <v>1827</v>
      </c>
      <c r="C13" s="202" t="s">
        <v>1828</v>
      </c>
      <c r="D13" s="202" t="s">
        <v>1835</v>
      </c>
      <c r="E13" s="203" t="s">
        <v>1209</v>
      </c>
      <c r="F13" s="204" t="s">
        <v>1210</v>
      </c>
    </row>
    <row r="14" spans="2:12" ht="12.75" customHeight="1">
      <c r="B14" s="168"/>
      <c r="C14" s="88"/>
      <c r="D14" s="88"/>
      <c r="E14" s="89"/>
      <c r="F14" s="169"/>
    </row>
    <row r="15" spans="2:12" ht="12.75" customHeight="1">
      <c r="B15" s="170">
        <v>15</v>
      </c>
      <c r="C15" s="90" t="s">
        <v>1826</v>
      </c>
      <c r="D15" s="91"/>
      <c r="E15" s="92"/>
      <c r="F15" s="171" t="s">
        <v>1269</v>
      </c>
      <c r="G15" s="46"/>
      <c r="J15" s="292" t="s">
        <v>1211</v>
      </c>
      <c r="K15" s="292"/>
    </row>
    <row r="16" spans="2:12" ht="12.75" customHeight="1">
      <c r="B16" s="170">
        <v>16</v>
      </c>
      <c r="C16" s="47" t="s">
        <v>1212</v>
      </c>
      <c r="D16" s="80">
        <v>0</v>
      </c>
      <c r="E16" s="146"/>
      <c r="F16" s="172" t="s">
        <v>1893</v>
      </c>
      <c r="J16" s="105" t="s">
        <v>1217</v>
      </c>
      <c r="K16" s="105" t="s">
        <v>1216</v>
      </c>
    </row>
    <row r="17" spans="2:11" ht="24.75" customHeight="1">
      <c r="B17" s="170">
        <v>17</v>
      </c>
      <c r="C17" s="47" t="s">
        <v>1833</v>
      </c>
      <c r="D17" s="80" t="s">
        <v>1831</v>
      </c>
      <c r="E17" s="146"/>
      <c r="F17" s="173" t="s">
        <v>2542</v>
      </c>
      <c r="J17" s="48"/>
      <c r="K17" s="48"/>
    </row>
    <row r="18" spans="2:11">
      <c r="B18" s="170">
        <v>18</v>
      </c>
      <c r="C18" s="147" t="s">
        <v>2527</v>
      </c>
      <c r="D18" s="81" t="s">
        <v>1216</v>
      </c>
      <c r="E18" s="146"/>
      <c r="F18" s="173" t="s">
        <v>2543</v>
      </c>
      <c r="J18" s="48"/>
      <c r="K18" s="48"/>
    </row>
    <row r="19" spans="2:11" ht="12.75" customHeight="1">
      <c r="B19" s="170">
        <v>19</v>
      </c>
      <c r="C19" s="47" t="s">
        <v>1213</v>
      </c>
      <c r="D19" s="99">
        <f>IF(D18="No",VLOOKUP(D17,CCR_list,2,FALSE),VLOOKUP(D17,CCR_list,3,FALSE))</f>
        <v>0.34199999999999997</v>
      </c>
      <c r="E19" s="146"/>
      <c r="F19" s="173" t="s">
        <v>1880</v>
      </c>
      <c r="I19"/>
    </row>
    <row r="20" spans="2:11" ht="12.75" customHeight="1">
      <c r="B20" s="170">
        <v>20</v>
      </c>
      <c r="C20" s="47" t="s">
        <v>1214</v>
      </c>
      <c r="D20" s="82">
        <v>86</v>
      </c>
      <c r="E20" s="146"/>
      <c r="F20" s="173" t="s">
        <v>1215</v>
      </c>
    </row>
    <row r="21" spans="2:11" ht="12.75" customHeight="1">
      <c r="B21" s="170">
        <v>21</v>
      </c>
      <c r="C21" s="47" t="s">
        <v>1877</v>
      </c>
      <c r="D21" s="82">
        <v>86</v>
      </c>
      <c r="E21" s="146"/>
      <c r="F21" s="173" t="s">
        <v>1836</v>
      </c>
    </row>
    <row r="22" spans="2:11" ht="12.75" customHeight="1">
      <c r="B22" s="170">
        <v>22</v>
      </c>
      <c r="C22" s="47" t="s">
        <v>1837</v>
      </c>
      <c r="D22" s="83" t="s">
        <v>1216</v>
      </c>
      <c r="E22" s="146"/>
      <c r="F22" s="173" t="s">
        <v>1215</v>
      </c>
    </row>
    <row r="23" spans="2:11" ht="12.75" customHeight="1">
      <c r="B23" s="170">
        <v>23</v>
      </c>
      <c r="C23" s="47" t="s">
        <v>1218</v>
      </c>
      <c r="D23" s="83">
        <v>0</v>
      </c>
      <c r="E23" s="146"/>
      <c r="F23" s="173" t="s">
        <v>1253</v>
      </c>
    </row>
    <row r="24" spans="2:11" ht="12.75" customHeight="1">
      <c r="B24" s="170">
        <v>24</v>
      </c>
      <c r="C24" s="47" t="s">
        <v>1264</v>
      </c>
      <c r="D24" s="83" t="s">
        <v>1216</v>
      </c>
      <c r="E24" s="151"/>
      <c r="F24" s="173" t="s">
        <v>1220</v>
      </c>
    </row>
    <row r="25" spans="2:11" ht="12.75" customHeight="1">
      <c r="B25" s="170">
        <v>25</v>
      </c>
      <c r="C25" s="90" t="s">
        <v>1224</v>
      </c>
      <c r="D25" s="93"/>
      <c r="E25" s="92"/>
      <c r="F25" s="171" t="s">
        <v>2533</v>
      </c>
    </row>
    <row r="26" spans="2:11" ht="12.75" customHeight="1">
      <c r="B26" s="170">
        <v>26</v>
      </c>
      <c r="C26" s="47" t="s">
        <v>1268</v>
      </c>
      <c r="D26" s="100">
        <v>6585</v>
      </c>
      <c r="E26" s="146"/>
      <c r="F26" s="173" t="s">
        <v>1881</v>
      </c>
    </row>
    <row r="27" spans="2:11" ht="12.75" customHeight="1">
      <c r="B27" s="170">
        <v>27</v>
      </c>
      <c r="C27" s="47" t="s">
        <v>1237</v>
      </c>
      <c r="D27" s="100">
        <v>850</v>
      </c>
      <c r="E27" s="146"/>
      <c r="F27" s="173" t="s">
        <v>1911</v>
      </c>
    </row>
    <row r="28" spans="2:11" ht="12.75" customHeight="1">
      <c r="B28" s="170">
        <v>28</v>
      </c>
      <c r="C28" s="47" t="s">
        <v>1238</v>
      </c>
      <c r="D28" s="101">
        <v>30</v>
      </c>
      <c r="E28" s="146"/>
      <c r="F28" s="173" t="s">
        <v>1913</v>
      </c>
    </row>
    <row r="29" spans="2:11" ht="12.75" customHeight="1">
      <c r="B29" s="170">
        <v>29</v>
      </c>
      <c r="C29" s="47" t="s">
        <v>1239</v>
      </c>
      <c r="D29" s="102">
        <v>45000</v>
      </c>
      <c r="E29" s="146"/>
      <c r="F29" s="173" t="s">
        <v>2530</v>
      </c>
    </row>
    <row r="30" spans="2:11" ht="12.75" customHeight="1">
      <c r="B30" s="170">
        <v>30</v>
      </c>
      <c r="C30" s="132" t="s">
        <v>1240</v>
      </c>
      <c r="D30" s="200">
        <v>0.6</v>
      </c>
      <c r="E30" s="146"/>
      <c r="F30" s="173" t="s">
        <v>1882</v>
      </c>
    </row>
    <row r="31" spans="2:11" ht="12.75" customHeight="1">
      <c r="B31" s="170">
        <v>31</v>
      </c>
      <c r="C31" s="132" t="s">
        <v>1894</v>
      </c>
      <c r="D31" s="103">
        <v>19</v>
      </c>
      <c r="E31" s="146"/>
      <c r="F31" s="173" t="s">
        <v>1883</v>
      </c>
    </row>
    <row r="32" spans="2:11" ht="12.75" customHeight="1">
      <c r="B32" s="170">
        <v>32</v>
      </c>
      <c r="C32" s="132" t="s">
        <v>1895</v>
      </c>
      <c r="D32" s="102">
        <v>450</v>
      </c>
      <c r="E32" s="146"/>
      <c r="F32" s="173" t="s">
        <v>1884</v>
      </c>
    </row>
    <row r="33" spans="1:11" ht="12.75" customHeight="1">
      <c r="B33" s="170">
        <v>33</v>
      </c>
      <c r="C33" s="132" t="s">
        <v>1255</v>
      </c>
      <c r="D33" s="104">
        <v>1.5</v>
      </c>
      <c r="E33" s="146"/>
      <c r="F33" s="199" t="s">
        <v>2534</v>
      </c>
    </row>
    <row r="34" spans="1:11" ht="12.75" customHeight="1">
      <c r="B34" s="170">
        <v>34</v>
      </c>
      <c r="C34" s="132" t="s">
        <v>1838</v>
      </c>
      <c r="D34" s="104">
        <v>1.4</v>
      </c>
      <c r="E34" s="146"/>
      <c r="F34" s="199" t="s">
        <v>2163</v>
      </c>
    </row>
    <row r="35" spans="1:11" ht="12.75" customHeight="1">
      <c r="B35" s="170">
        <v>35</v>
      </c>
      <c r="C35" s="132" t="s">
        <v>1244</v>
      </c>
      <c r="D35" s="104">
        <v>2</v>
      </c>
      <c r="E35" s="146"/>
      <c r="F35" s="173" t="s">
        <v>1245</v>
      </c>
    </row>
    <row r="36" spans="1:11" ht="12.75" customHeight="1">
      <c r="B36" s="170">
        <v>36</v>
      </c>
      <c r="C36" s="132" t="s">
        <v>1242</v>
      </c>
      <c r="D36" s="104">
        <v>2</v>
      </c>
      <c r="E36" s="146"/>
      <c r="F36" s="173" t="s">
        <v>1266</v>
      </c>
      <c r="J36" s="50"/>
      <c r="K36" s="50"/>
    </row>
    <row r="37" spans="1:11" ht="12.75" customHeight="1">
      <c r="B37" s="170">
        <v>37</v>
      </c>
      <c r="C37" s="132" t="s">
        <v>1243</v>
      </c>
      <c r="D37" s="104">
        <v>1.6</v>
      </c>
      <c r="E37" s="146"/>
      <c r="F37" s="173" t="s">
        <v>1266</v>
      </c>
      <c r="J37" s="50"/>
      <c r="K37" s="50"/>
    </row>
    <row r="38" spans="1:11" ht="12.75" customHeight="1">
      <c r="B38" s="170">
        <v>38</v>
      </c>
      <c r="C38" s="132" t="s">
        <v>1896</v>
      </c>
      <c r="D38" s="104">
        <v>1.5</v>
      </c>
      <c r="E38" s="146"/>
      <c r="F38" s="173" t="s">
        <v>1265</v>
      </c>
      <c r="J38" s="50"/>
      <c r="K38" s="50"/>
    </row>
    <row r="39" spans="1:11" ht="12.75" customHeight="1">
      <c r="B39" s="170">
        <v>39</v>
      </c>
      <c r="C39" s="94" t="s">
        <v>2142</v>
      </c>
      <c r="D39" s="95"/>
      <c r="E39" s="96"/>
      <c r="F39" s="174" t="s">
        <v>2535</v>
      </c>
      <c r="J39" s="50"/>
      <c r="K39" s="50"/>
    </row>
    <row r="40" spans="1:11" ht="12.75" customHeight="1">
      <c r="A40" s="4">
        <v>-2</v>
      </c>
      <c r="B40" s="170">
        <v>40</v>
      </c>
      <c r="C40" s="47" t="s">
        <v>2528</v>
      </c>
      <c r="D40" s="83" t="s">
        <v>1207</v>
      </c>
      <c r="E40" s="150"/>
      <c r="F40" s="173" t="s">
        <v>1221</v>
      </c>
    </row>
    <row r="41" spans="1:11" s="50" customFormat="1" ht="43.5" customHeight="1">
      <c r="B41" s="170">
        <v>41</v>
      </c>
      <c r="C41" s="47" t="s">
        <v>1222</v>
      </c>
      <c r="D41" s="152" t="str">
        <f>VLOOKUP(D40,'3-DRG table'!$B$14:$D$1319,3,FALSE)</f>
        <v>Liver &amp;/or Intest Transpl</v>
      </c>
      <c r="E41" s="150"/>
      <c r="F41" s="173" t="s">
        <v>1223</v>
      </c>
      <c r="G41" s="49"/>
      <c r="J41" s="4"/>
      <c r="K41" s="4"/>
    </row>
    <row r="42" spans="1:11" s="50" customFormat="1" ht="12.75" customHeight="1">
      <c r="B42" s="170">
        <v>42</v>
      </c>
      <c r="C42" s="47" t="s">
        <v>1241</v>
      </c>
      <c r="D42" s="153" t="str">
        <f>VLOOKUP(D40,'3-DRG table'!$B$14:$D$1319,2,FALSE)</f>
        <v>001</v>
      </c>
      <c r="E42" s="150"/>
      <c r="F42" s="199" t="s">
        <v>2576</v>
      </c>
      <c r="G42" s="49"/>
      <c r="J42" s="4"/>
      <c r="K42" s="4"/>
    </row>
    <row r="43" spans="1:11" s="50" customFormat="1" ht="12.75" customHeight="1">
      <c r="B43" s="170">
        <v>43</v>
      </c>
      <c r="C43" s="147" t="s">
        <v>2579</v>
      </c>
      <c r="D43" s="152">
        <f>IF(AND(D42&gt;="740",D42&lt;="776"),1,0)</f>
        <v>0</v>
      </c>
      <c r="E43" s="150"/>
      <c r="F43" s="199" t="s">
        <v>2575</v>
      </c>
      <c r="G43" s="49"/>
      <c r="J43" s="4"/>
      <c r="K43" s="4"/>
    </row>
    <row r="44" spans="1:11" s="50" customFormat="1" ht="12.75" customHeight="1">
      <c r="B44" s="170">
        <v>44</v>
      </c>
      <c r="C44" s="132" t="s">
        <v>1897</v>
      </c>
      <c r="D44" s="152" t="str">
        <f>VLOOKUP(D40,'3-DRG table'!$B$14:$O$1319,14,FALSE)</f>
        <v>T</v>
      </c>
      <c r="E44" s="150"/>
      <c r="F44" s="173" t="s">
        <v>2582</v>
      </c>
      <c r="G44" s="49"/>
      <c r="J44" s="4"/>
      <c r="K44" s="4"/>
    </row>
    <row r="45" spans="1:11" ht="12.75" customHeight="1">
      <c r="B45" s="170">
        <v>45</v>
      </c>
      <c r="C45" s="47" t="s">
        <v>2526</v>
      </c>
      <c r="D45" s="152" t="str">
        <f>IF(D23&lt;21,VLOOKUP(D40,'3-DRG table'!$B$14:$N$1319,12,FALSE),VLOOKUP(D40,'3-DRG table'!$B$14:$N$1319,13,FALSE))</f>
        <v>Pediatric Transplant</v>
      </c>
      <c r="E45" s="150"/>
      <c r="F45" s="173" t="s">
        <v>1223</v>
      </c>
    </row>
    <row r="46" spans="1:11" ht="12.75" customHeight="1">
      <c r="B46" s="170">
        <v>46</v>
      </c>
      <c r="C46" s="132" t="s">
        <v>1898</v>
      </c>
      <c r="D46" s="154">
        <f>VLOOKUP(D40,'3-DRG table'!$B$14:$E$1319,4,FALSE)</f>
        <v>7.0671600000000003</v>
      </c>
      <c r="E46" s="150"/>
      <c r="F46" s="172" t="s">
        <v>1885</v>
      </c>
      <c r="G46" s="59"/>
    </row>
    <row r="47" spans="1:11" ht="12.75" customHeight="1">
      <c r="B47" s="170">
        <v>47</v>
      </c>
      <c r="C47" s="132" t="s">
        <v>1899</v>
      </c>
      <c r="D47" s="154">
        <f>IF(OR(D45="Obstetrics",D45="Normal newborn"),ROUND((D46*D33),5),IF(D45="Neonate",ROUND((D46*D34),5),IF(D42="860",ROUND((D46*D35),5),IF(D44="T",ROUND((D46*D38),5),IF(AND(D43=1,D23&lt;=20),ROUND((D46*D36),5),IF(AND(D43=1,D23&gt;=21),ROUND((D46*D37),5),D46))))))</f>
        <v>10.60074</v>
      </c>
      <c r="E47" s="150"/>
      <c r="F47" s="172" t="s">
        <v>1910</v>
      </c>
    </row>
    <row r="48" spans="1:11" ht="12.75" customHeight="1">
      <c r="B48" s="170">
        <v>48</v>
      </c>
      <c r="C48" s="132" t="s">
        <v>1900</v>
      </c>
      <c r="D48" s="149">
        <f>VLOOKUP(D40,'3-DRG table'!$B$14:$N$1319,11,FALSE)</f>
        <v>9.67</v>
      </c>
      <c r="E48" s="150"/>
      <c r="F48" s="173" t="s">
        <v>1886</v>
      </c>
    </row>
    <row r="49" spans="2:11" ht="12.75" customHeight="1">
      <c r="B49" s="170">
        <v>49</v>
      </c>
      <c r="C49" s="147" t="s">
        <v>2539</v>
      </c>
      <c r="D49" s="149" t="str">
        <f>VLOOKUP(D40,'3-DRG table'!$B$14:$P$1320,15,0)</f>
        <v>C</v>
      </c>
      <c r="E49" s="150"/>
      <c r="F49" s="173" t="s">
        <v>2130</v>
      </c>
    </row>
    <row r="50" spans="2:11" ht="12.75" customHeight="1">
      <c r="B50" s="170">
        <f>B49+1</f>
        <v>50</v>
      </c>
      <c r="C50" s="90" t="s">
        <v>1225</v>
      </c>
      <c r="D50" s="91"/>
      <c r="E50" s="97"/>
      <c r="F50" s="175"/>
    </row>
    <row r="51" spans="2:11" ht="12.75" customHeight="1">
      <c r="B51" s="170">
        <f t="shared" ref="B51:B89" si="0">B50+1</f>
        <v>51</v>
      </c>
      <c r="C51" s="47" t="s">
        <v>1219</v>
      </c>
      <c r="D51" s="155" t="str">
        <f>D24</f>
        <v>No</v>
      </c>
      <c r="E51" s="151"/>
      <c r="F51" s="173" t="s">
        <v>1839</v>
      </c>
    </row>
    <row r="52" spans="2:11" ht="12.75" customHeight="1">
      <c r="B52" s="170">
        <f t="shared" si="0"/>
        <v>52</v>
      </c>
      <c r="C52" s="47" t="s">
        <v>2141</v>
      </c>
      <c r="D52" s="156" t="str">
        <f>IF(D21&gt;D28,"Yes","No")</f>
        <v>Yes</v>
      </c>
      <c r="E52" s="151"/>
      <c r="F52" s="173" t="s">
        <v>2536</v>
      </c>
      <c r="J52" s="52"/>
      <c r="K52" s="52"/>
    </row>
    <row r="53" spans="2:11">
      <c r="B53" s="170">
        <f t="shared" si="0"/>
        <v>53</v>
      </c>
      <c r="C53" s="147" t="s">
        <v>2540</v>
      </c>
      <c r="D53" s="157" t="str">
        <f>IF(AND(D51="Yes",D52="Yes"),D20*D27,"0")</f>
        <v>0</v>
      </c>
      <c r="E53" s="151"/>
      <c r="F53" s="173" t="s">
        <v>1912</v>
      </c>
    </row>
    <row r="54" spans="2:11" ht="12.75" customHeight="1">
      <c r="B54" s="170">
        <f t="shared" si="0"/>
        <v>54</v>
      </c>
      <c r="C54" s="90" t="s">
        <v>1226</v>
      </c>
      <c r="D54" s="91"/>
      <c r="E54" s="97"/>
      <c r="F54" s="175"/>
    </row>
    <row r="55" spans="2:11" ht="12.75" customHeight="1">
      <c r="B55" s="170">
        <f t="shared" si="0"/>
        <v>55</v>
      </c>
      <c r="C55" s="47" t="s">
        <v>1227</v>
      </c>
      <c r="D55" s="158">
        <f>ROUND(IF(D51="No",D26*D47,"0"),2)</f>
        <v>69805.87</v>
      </c>
      <c r="E55" s="146"/>
      <c r="F55" s="176" t="s">
        <v>1840</v>
      </c>
    </row>
    <row r="56" spans="2:11" ht="12.75" customHeight="1">
      <c r="B56" s="170">
        <f t="shared" si="0"/>
        <v>56</v>
      </c>
      <c r="C56" s="90" t="s">
        <v>1228</v>
      </c>
      <c r="D56" s="91"/>
      <c r="E56" s="97"/>
      <c r="F56" s="175"/>
    </row>
    <row r="57" spans="2:11" s="52" customFormat="1" ht="12.75" customHeight="1">
      <c r="B57" s="170">
        <f t="shared" si="0"/>
        <v>57</v>
      </c>
      <c r="C57" s="159" t="s">
        <v>1229</v>
      </c>
      <c r="D57" s="155" t="str">
        <f>D22</f>
        <v>No</v>
      </c>
      <c r="E57" s="160"/>
      <c r="F57" s="177" t="s">
        <v>1841</v>
      </c>
      <c r="G57" s="51"/>
      <c r="J57" s="4"/>
      <c r="K57" s="4"/>
    </row>
    <row r="58" spans="2:11" ht="12.75" customHeight="1">
      <c r="B58" s="170">
        <f t="shared" si="0"/>
        <v>58</v>
      </c>
      <c r="C58" s="132" t="s">
        <v>1878</v>
      </c>
      <c r="D58" s="161">
        <f>IF(D57="Yes",ROUND((D55/D48)*(D21+1),2),0)</f>
        <v>0</v>
      </c>
      <c r="E58" s="146"/>
      <c r="F58" s="197" t="s">
        <v>2544</v>
      </c>
      <c r="G58" s="53"/>
    </row>
    <row r="59" spans="2:11" ht="25.5">
      <c r="B59" s="170">
        <f t="shared" si="0"/>
        <v>59</v>
      </c>
      <c r="C59" s="132" t="s">
        <v>1901</v>
      </c>
      <c r="D59" s="162" t="str">
        <f>IF(D58&gt;D55,"Transfer Adj does not apply",IF(D58=0,"NA","Transfer adj applied"))</f>
        <v>NA</v>
      </c>
      <c r="E59" s="146"/>
      <c r="F59" s="178" t="s">
        <v>1902</v>
      </c>
    </row>
    <row r="60" spans="2:11" ht="42" customHeight="1">
      <c r="B60" s="170">
        <f t="shared" si="0"/>
        <v>60</v>
      </c>
      <c r="C60" s="47" t="s">
        <v>1252</v>
      </c>
      <c r="D60" s="163">
        <f>ROUND(IF(D59="Transfer Adj does not apply", D55,IF(D59="NA",D55,IF(AND(D59="Transfer Adjustment Applied",D58&gt;D55),D55,D58))),2)</f>
        <v>69805.87</v>
      </c>
      <c r="E60" s="146"/>
      <c r="F60" s="179" t="s">
        <v>2537</v>
      </c>
      <c r="G60" s="54"/>
    </row>
    <row r="61" spans="2:11" ht="12.75" customHeight="1">
      <c r="B61" s="170">
        <f t="shared" si="0"/>
        <v>61</v>
      </c>
      <c r="C61" s="90" t="s">
        <v>1246</v>
      </c>
      <c r="D61" s="91"/>
      <c r="E61" s="97"/>
      <c r="F61" s="175"/>
    </row>
    <row r="62" spans="2:11" ht="12.75" customHeight="1">
      <c r="B62" s="170">
        <f t="shared" si="0"/>
        <v>62</v>
      </c>
      <c r="C62" s="47" t="s">
        <v>2531</v>
      </c>
      <c r="D62" s="164" t="str">
        <f>IF(D49="C","Cost Outlier",IF(D49="D","Day Outlier"))</f>
        <v>Cost Outlier</v>
      </c>
      <c r="E62" s="151"/>
      <c r="F62" s="173" t="s">
        <v>1887</v>
      </c>
    </row>
    <row r="63" spans="2:11" ht="12.75" customHeight="1">
      <c r="B63" s="170">
        <f t="shared" si="0"/>
        <v>63</v>
      </c>
      <c r="C63" s="98" t="s">
        <v>1251</v>
      </c>
      <c r="D63" s="91"/>
      <c r="E63" s="97"/>
      <c r="F63" s="175"/>
    </row>
    <row r="64" spans="2:11" ht="12.75" customHeight="1">
      <c r="B64" s="170">
        <f t="shared" si="0"/>
        <v>64</v>
      </c>
      <c r="C64" s="47" t="s">
        <v>1230</v>
      </c>
      <c r="D64" s="148">
        <f>IF(D62="Cost Outlier",ROUND(D16*D19,2),"$0.00")</f>
        <v>0</v>
      </c>
      <c r="E64" s="146"/>
      <c r="F64" s="179" t="s">
        <v>1842</v>
      </c>
    </row>
    <row r="65" spans="2:11" ht="12.75" customHeight="1">
      <c r="B65" s="170">
        <f t="shared" si="0"/>
        <v>65</v>
      </c>
      <c r="C65" s="132" t="s">
        <v>1903</v>
      </c>
      <c r="D65" s="148">
        <f>ROUND(IF(D59="Transfer adj Applied",D60-D64,D55-D64),2)</f>
        <v>69805.87</v>
      </c>
      <c r="E65" s="146"/>
      <c r="F65" s="179" t="s">
        <v>2135</v>
      </c>
    </row>
    <row r="66" spans="2:11" ht="12.75" customHeight="1">
      <c r="B66" s="170">
        <f t="shared" si="0"/>
        <v>66</v>
      </c>
      <c r="C66" s="147" t="s">
        <v>2127</v>
      </c>
      <c r="D66" s="148" t="str">
        <f>IF(D65&lt;0,"L",IF(D65&gt;0,"G"))</f>
        <v>G</v>
      </c>
      <c r="E66" s="146"/>
      <c r="F66" s="179" t="s">
        <v>2128</v>
      </c>
    </row>
    <row r="67" spans="2:11" ht="12.75" customHeight="1">
      <c r="B67" s="170">
        <f t="shared" si="0"/>
        <v>67</v>
      </c>
      <c r="C67" s="132" t="s">
        <v>1904</v>
      </c>
      <c r="D67" s="148">
        <f>ROUND(IF(D65&lt;0,D65*(-1),0),2)</f>
        <v>0</v>
      </c>
      <c r="E67" s="146"/>
      <c r="F67" s="179" t="s">
        <v>1888</v>
      </c>
    </row>
    <row r="68" spans="2:11" ht="36.75" customHeight="1">
      <c r="B68" s="170">
        <f t="shared" si="0"/>
        <v>68</v>
      </c>
      <c r="C68" s="47" t="s">
        <v>2590</v>
      </c>
      <c r="D68" s="193">
        <f>IF(AND(D67&gt;D29,D62="Cost Outlier"),1,0)</f>
        <v>0</v>
      </c>
      <c r="E68" s="146"/>
      <c r="F68" s="180" t="s">
        <v>2588</v>
      </c>
    </row>
    <row r="69" spans="2:11" ht="12.75" customHeight="1">
      <c r="B69" s="170">
        <f t="shared" si="0"/>
        <v>69</v>
      </c>
      <c r="C69" s="132" t="s">
        <v>1905</v>
      </c>
      <c r="D69" s="161">
        <f>ROUND(IF(D68=1,D67-D29,"$0.00"),2)</f>
        <v>0</v>
      </c>
      <c r="E69" s="146"/>
      <c r="F69" s="180" t="s">
        <v>2136</v>
      </c>
    </row>
    <row r="70" spans="2:11" ht="12.75" customHeight="1">
      <c r="B70" s="170">
        <f t="shared" si="0"/>
        <v>70</v>
      </c>
      <c r="C70" s="132" t="s">
        <v>1879</v>
      </c>
      <c r="D70" s="145">
        <f>IF(AND(D62="Cost Outlier",D68=1),ROUND(D69*D30,2),0)</f>
        <v>0</v>
      </c>
      <c r="E70" s="146"/>
      <c r="F70" s="180" t="s">
        <v>2538</v>
      </c>
    </row>
    <row r="71" spans="2:11" ht="12.75" customHeight="1">
      <c r="B71" s="170">
        <f t="shared" si="0"/>
        <v>71</v>
      </c>
      <c r="C71" s="98" t="s">
        <v>1247</v>
      </c>
      <c r="D71" s="90"/>
      <c r="E71" s="90"/>
      <c r="F71" s="181"/>
    </row>
    <row r="72" spans="2:11" ht="12.75" customHeight="1">
      <c r="B72" s="170">
        <f t="shared" si="0"/>
        <v>72</v>
      </c>
      <c r="C72" s="47" t="s">
        <v>1843</v>
      </c>
      <c r="D72" s="165">
        <f>IF(D43=1,"Day Outlier",0)</f>
        <v>0</v>
      </c>
      <c r="E72" s="146"/>
      <c r="F72" s="179" t="s">
        <v>1889</v>
      </c>
    </row>
    <row r="73" spans="2:11" ht="12.75" customHeight="1">
      <c r="B73" s="170">
        <f t="shared" si="0"/>
        <v>73</v>
      </c>
      <c r="C73" s="47" t="s">
        <v>2591</v>
      </c>
      <c r="D73" s="194">
        <f>IF(D21&gt;D31,1,0)</f>
        <v>1</v>
      </c>
      <c r="E73" s="146"/>
      <c r="F73" s="179" t="s">
        <v>2131</v>
      </c>
    </row>
    <row r="74" spans="2:11" ht="12.75" customHeight="1">
      <c r="B74" s="170">
        <f t="shared" si="0"/>
        <v>74</v>
      </c>
      <c r="C74" s="47" t="s">
        <v>1248</v>
      </c>
      <c r="D74" s="148">
        <f>IF(D43=1,((D21-D31)*D32),0)</f>
        <v>0</v>
      </c>
      <c r="E74" s="146"/>
      <c r="F74" s="179" t="s">
        <v>2583</v>
      </c>
    </row>
    <row r="75" spans="2:11" ht="12.75" customHeight="1">
      <c r="B75" s="170">
        <f t="shared" si="0"/>
        <v>75</v>
      </c>
      <c r="C75" s="98" t="s">
        <v>1249</v>
      </c>
      <c r="D75" s="90"/>
      <c r="E75" s="90"/>
      <c r="F75" s="181"/>
    </row>
    <row r="76" spans="2:11" ht="12.75" customHeight="1">
      <c r="B76" s="170">
        <f t="shared" si="0"/>
        <v>76</v>
      </c>
      <c r="C76" s="132" t="s">
        <v>1906</v>
      </c>
      <c r="D76" s="163">
        <f>ROUND(IF(AND(D49="C",D68=1),(D60+D70),IF(AND(D49="D",D73=1),(D60+D74),D60)),2)</f>
        <v>69805.87</v>
      </c>
      <c r="E76" s="146"/>
      <c r="F76" s="179" t="s">
        <v>2574</v>
      </c>
      <c r="G76" s="55"/>
    </row>
    <row r="77" spans="2:11" ht="12.75" customHeight="1">
      <c r="B77" s="170">
        <f t="shared" si="0"/>
        <v>77</v>
      </c>
      <c r="C77" s="90" t="s">
        <v>1232</v>
      </c>
      <c r="D77" s="91"/>
      <c r="E77" s="97"/>
      <c r="F77" s="175"/>
    </row>
    <row r="78" spans="2:11" ht="12.75" customHeight="1">
      <c r="B78" s="170">
        <f t="shared" si="0"/>
        <v>78</v>
      </c>
      <c r="C78" s="132" t="s">
        <v>1907</v>
      </c>
      <c r="D78" s="194">
        <f>IF(D21&lt;D20,1,0)</f>
        <v>0</v>
      </c>
      <c r="E78" s="146"/>
      <c r="F78" s="179" t="s">
        <v>2577</v>
      </c>
    </row>
    <row r="79" spans="2:11" ht="12.75" customHeight="1">
      <c r="B79" s="170">
        <f t="shared" si="0"/>
        <v>79</v>
      </c>
      <c r="C79" s="132" t="s">
        <v>1908</v>
      </c>
      <c r="D79" s="148" t="str">
        <f>IF(D78=1,ROUND((D76/D48)*(D21+1),2),"NA")</f>
        <v>NA</v>
      </c>
      <c r="E79" s="146"/>
      <c r="F79" s="197" t="s">
        <v>2578</v>
      </c>
      <c r="G79" s="56"/>
      <c r="J79" s="52"/>
      <c r="K79" s="52"/>
    </row>
    <row r="80" spans="2:11" ht="19.5" customHeight="1">
      <c r="B80" s="170">
        <f t="shared" si="0"/>
        <v>80</v>
      </c>
      <c r="C80" s="132" t="s">
        <v>1909</v>
      </c>
      <c r="D80" s="148">
        <f>ROUND(IF(D79&gt;D76,D76,D79),2)</f>
        <v>69805.87</v>
      </c>
      <c r="E80" s="146"/>
      <c r="F80" s="179" t="s">
        <v>2580</v>
      </c>
      <c r="J80" s="52"/>
      <c r="K80" s="52"/>
    </row>
    <row r="81" spans="2:11" ht="12.75" customHeight="1">
      <c r="B81" s="170">
        <f t="shared" si="0"/>
        <v>81</v>
      </c>
      <c r="C81" s="98" t="s">
        <v>1250</v>
      </c>
      <c r="D81" s="90"/>
      <c r="E81" s="90"/>
      <c r="F81" s="181"/>
    </row>
    <row r="82" spans="2:11" ht="12.75" customHeight="1">
      <c r="B82" s="170">
        <f t="shared" si="0"/>
        <v>82</v>
      </c>
      <c r="C82" s="47" t="s">
        <v>1231</v>
      </c>
      <c r="D82" s="161">
        <f>D80</f>
        <v>69805.87</v>
      </c>
      <c r="E82" s="146"/>
      <c r="F82" s="180" t="s">
        <v>2572</v>
      </c>
    </row>
    <row r="83" spans="2:11" ht="12.75" customHeight="1">
      <c r="B83" s="170">
        <f t="shared" si="0"/>
        <v>83</v>
      </c>
      <c r="C83" s="106" t="s">
        <v>1233</v>
      </c>
      <c r="D83" s="95"/>
      <c r="E83" s="96"/>
      <c r="F83" s="182"/>
    </row>
    <row r="84" spans="2:11" s="196" customFormat="1" ht="12.75" customHeight="1">
      <c r="B84" s="170">
        <f t="shared" si="0"/>
        <v>84</v>
      </c>
      <c r="C84" s="47" t="s">
        <v>2541</v>
      </c>
      <c r="D84" s="145">
        <f>ROUND(IF(D82&gt;D16,D16,D82),2)</f>
        <v>0</v>
      </c>
      <c r="E84" s="151"/>
      <c r="F84" s="173" t="s">
        <v>2573</v>
      </c>
      <c r="G84" s="195"/>
    </row>
    <row r="85" spans="2:11" s="52" customFormat="1" ht="26.25" customHeight="1">
      <c r="B85" s="170">
        <f t="shared" si="0"/>
        <v>85</v>
      </c>
      <c r="C85" s="133" t="s">
        <v>1261</v>
      </c>
      <c r="D85" s="84">
        <v>0</v>
      </c>
      <c r="E85" s="160"/>
      <c r="F85" s="199" t="s">
        <v>2584</v>
      </c>
      <c r="G85" s="51"/>
      <c r="J85" s="4"/>
      <c r="K85" s="4"/>
    </row>
    <row r="86" spans="2:11" s="52" customFormat="1" ht="19.5" customHeight="1">
      <c r="B86" s="170">
        <f t="shared" si="0"/>
        <v>86</v>
      </c>
      <c r="C86" s="133" t="s">
        <v>1234</v>
      </c>
      <c r="D86" s="166">
        <f>ROUND(IF(D51="Yes",D53,(D84+D85)),2)</f>
        <v>0</v>
      </c>
      <c r="E86" s="160"/>
      <c r="F86" s="198" t="s">
        <v>2586</v>
      </c>
      <c r="G86" s="51"/>
      <c r="J86" s="4"/>
      <c r="K86" s="4"/>
    </row>
    <row r="87" spans="2:11" ht="12.75" customHeight="1">
      <c r="B87" s="170">
        <f t="shared" si="0"/>
        <v>87</v>
      </c>
      <c r="C87" s="47" t="s">
        <v>1262</v>
      </c>
      <c r="D87" s="84">
        <v>0</v>
      </c>
      <c r="E87" s="146"/>
      <c r="F87" s="183" t="s">
        <v>1844</v>
      </c>
    </row>
    <row r="88" spans="2:11" ht="12.75" customHeight="1">
      <c r="B88" s="170">
        <f t="shared" si="0"/>
        <v>88</v>
      </c>
      <c r="C88" s="47" t="s">
        <v>1263</v>
      </c>
      <c r="D88" s="84">
        <v>0</v>
      </c>
      <c r="E88" s="146"/>
      <c r="F88" s="180" t="s">
        <v>1845</v>
      </c>
    </row>
    <row r="89" spans="2:11" ht="12.75" customHeight="1">
      <c r="B89" s="170">
        <f t="shared" si="0"/>
        <v>89</v>
      </c>
      <c r="C89" s="47" t="s">
        <v>1235</v>
      </c>
      <c r="D89" s="167">
        <f>ROUND(IF((D86-D87-D88)&gt;0,D86-D87-D88,0),2)</f>
        <v>0</v>
      </c>
      <c r="E89" s="146"/>
      <c r="F89" s="198" t="s">
        <v>2587</v>
      </c>
    </row>
    <row r="90" spans="2:11" ht="12.75" customHeight="1">
      <c r="B90" s="283" t="s">
        <v>2610</v>
      </c>
      <c r="C90" s="284"/>
      <c r="D90" s="284"/>
      <c r="E90" s="284"/>
      <c r="F90" s="285"/>
    </row>
    <row r="91" spans="2:11">
      <c r="B91" s="44"/>
      <c r="C91" s="37"/>
      <c r="D91" s="38"/>
      <c r="E91" s="37"/>
      <c r="F91" s="60"/>
      <c r="G91" s="61"/>
    </row>
    <row r="92" spans="2:11">
      <c r="B92" s="44"/>
      <c r="C92" s="37"/>
      <c r="D92" s="38"/>
      <c r="E92" s="37"/>
      <c r="F92" s="60"/>
      <c r="G92" s="61"/>
    </row>
  </sheetData>
  <sheetProtection sheet="1" objects="1" scenarios="1"/>
  <mergeCells count="7">
    <mergeCell ref="B90:F90"/>
    <mergeCell ref="B7:F7"/>
    <mergeCell ref="B8:F8"/>
    <mergeCell ref="J15:K15"/>
    <mergeCell ref="B10:F10"/>
    <mergeCell ref="B11:F11"/>
    <mergeCell ref="B12:F12"/>
  </mergeCells>
  <dataValidations count="3">
    <dataValidation type="list" allowBlank="1" showInputMessage="1" showErrorMessage="1" errorTitle="NICU Valid Input Values" error="Please enter Yes or No." sqref="WVL98307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formula1>NICU</formula1>
    </dataValidation>
    <dataValidation type="list" allowBlank="1" showInputMessage="1" showErrorMessage="1" sqref="D22 D18 WVL983071:WVL983072 WLP983071:WLP983072 WBT983071:WBT983072 VRX983071:VRX983072 VIB983071:VIB983072 UYF983071:UYF983072 UOJ983071:UOJ983072 UEN983071:UEN983072 TUR983071:TUR983072 TKV983071:TKV983072 TAZ983071:TAZ983072 SRD983071:SRD983072 SHH983071:SHH983072 RXL983071:RXL983072 RNP983071:RNP983072 RDT983071:RDT983072 QTX983071:QTX983072 QKB983071:QKB983072 QAF983071:QAF983072 PQJ983071:PQJ983072 PGN983071:PGN983072 OWR983071:OWR983072 OMV983071:OMV983072 OCZ983071:OCZ983072 NTD983071:NTD983072 NJH983071:NJH983072 MZL983071:MZL983072 MPP983071:MPP983072 MFT983071:MFT983072 LVX983071:LVX983072 LMB983071:LMB983072 LCF983071:LCF983072 KSJ983071:KSJ983072 KIN983071:KIN983072 JYR983071:JYR983072 JOV983071:JOV983072 JEZ983071:JEZ983072 IVD983071:IVD983072 ILH983071:ILH983072 IBL983071:IBL983072 HRP983071:HRP983072 HHT983071:HHT983072 GXX983071:GXX983072 GOB983071:GOB983072 GEF983071:GEF983072 FUJ983071:FUJ983072 FKN983071:FKN983072 FAR983071:FAR983072 EQV983071:EQV983072 EGZ983071:EGZ983072 DXD983071:DXD983072 DNH983071:DNH983072 DDL983071:DDL983072 CTP983071:CTP983072 CJT983071:CJT983072 BZX983071:BZX983072 BQB983071:BQB983072 BGF983071:BGF983072 AWJ983071:AWJ983072 AMN983071:AMN983072 ACR983071:ACR983072 SV983071:SV983072 IZ983071:IZ983072 D983071:D983072 WVL917535:WVL917536 WLP917535:WLP917536 WBT917535:WBT917536 VRX917535:VRX917536 VIB917535:VIB917536 UYF917535:UYF917536 UOJ917535:UOJ917536 UEN917535:UEN917536 TUR917535:TUR917536 TKV917535:TKV917536 TAZ917535:TAZ917536 SRD917535:SRD917536 SHH917535:SHH917536 RXL917535:RXL917536 RNP917535:RNP917536 RDT917535:RDT917536 QTX917535:QTX917536 QKB917535:QKB917536 QAF917535:QAF917536 PQJ917535:PQJ917536 PGN917535:PGN917536 OWR917535:OWR917536 OMV917535:OMV917536 OCZ917535:OCZ917536 NTD917535:NTD917536 NJH917535:NJH917536 MZL917535:MZL917536 MPP917535:MPP917536 MFT917535:MFT917536 LVX917535:LVX917536 LMB917535:LMB917536 LCF917535:LCF917536 KSJ917535:KSJ917536 KIN917535:KIN917536 JYR917535:JYR917536 JOV917535:JOV917536 JEZ917535:JEZ917536 IVD917535:IVD917536 ILH917535:ILH917536 IBL917535:IBL917536 HRP917535:HRP917536 HHT917535:HHT917536 GXX917535:GXX917536 GOB917535:GOB917536 GEF917535:GEF917536 FUJ917535:FUJ917536 FKN917535:FKN917536 FAR917535:FAR917536 EQV917535:EQV917536 EGZ917535:EGZ917536 DXD917535:DXD917536 DNH917535:DNH917536 DDL917535:DDL917536 CTP917535:CTP917536 CJT917535:CJT917536 BZX917535:BZX917536 BQB917535:BQB917536 BGF917535:BGF917536 AWJ917535:AWJ917536 AMN917535:AMN917536 ACR917535:ACR917536 SV917535:SV917536 IZ917535:IZ917536 D917535:D917536 WVL851999:WVL852000 WLP851999:WLP852000 WBT851999:WBT852000 VRX851999:VRX852000 VIB851999:VIB852000 UYF851999:UYF852000 UOJ851999:UOJ852000 UEN851999:UEN852000 TUR851999:TUR852000 TKV851999:TKV852000 TAZ851999:TAZ852000 SRD851999:SRD852000 SHH851999:SHH852000 RXL851999:RXL852000 RNP851999:RNP852000 RDT851999:RDT852000 QTX851999:QTX852000 QKB851999:QKB852000 QAF851999:QAF852000 PQJ851999:PQJ852000 PGN851999:PGN852000 OWR851999:OWR852000 OMV851999:OMV852000 OCZ851999:OCZ852000 NTD851999:NTD852000 NJH851999:NJH852000 MZL851999:MZL852000 MPP851999:MPP852000 MFT851999:MFT852000 LVX851999:LVX852000 LMB851999:LMB852000 LCF851999:LCF852000 KSJ851999:KSJ852000 KIN851999:KIN852000 JYR851999:JYR852000 JOV851999:JOV852000 JEZ851999:JEZ852000 IVD851999:IVD852000 ILH851999:ILH852000 IBL851999:IBL852000 HRP851999:HRP852000 HHT851999:HHT852000 GXX851999:GXX852000 GOB851999:GOB852000 GEF851999:GEF852000 FUJ851999:FUJ852000 FKN851999:FKN852000 FAR851999:FAR852000 EQV851999:EQV852000 EGZ851999:EGZ852000 DXD851999:DXD852000 DNH851999:DNH852000 DDL851999:DDL852000 CTP851999:CTP852000 CJT851999:CJT852000 BZX851999:BZX852000 BQB851999:BQB852000 BGF851999:BGF852000 AWJ851999:AWJ852000 AMN851999:AMN852000 ACR851999:ACR852000 SV851999:SV852000 IZ851999:IZ852000 D851999:D852000 WVL786463:WVL786464 WLP786463:WLP786464 WBT786463:WBT786464 VRX786463:VRX786464 VIB786463:VIB786464 UYF786463:UYF786464 UOJ786463:UOJ786464 UEN786463:UEN786464 TUR786463:TUR786464 TKV786463:TKV786464 TAZ786463:TAZ786464 SRD786463:SRD786464 SHH786463:SHH786464 RXL786463:RXL786464 RNP786463:RNP786464 RDT786463:RDT786464 QTX786463:QTX786464 QKB786463:QKB786464 QAF786463:QAF786464 PQJ786463:PQJ786464 PGN786463:PGN786464 OWR786463:OWR786464 OMV786463:OMV786464 OCZ786463:OCZ786464 NTD786463:NTD786464 NJH786463:NJH786464 MZL786463:MZL786464 MPP786463:MPP786464 MFT786463:MFT786464 LVX786463:LVX786464 LMB786463:LMB786464 LCF786463:LCF786464 KSJ786463:KSJ786464 KIN786463:KIN786464 JYR786463:JYR786464 JOV786463:JOV786464 JEZ786463:JEZ786464 IVD786463:IVD786464 ILH786463:ILH786464 IBL786463:IBL786464 HRP786463:HRP786464 HHT786463:HHT786464 GXX786463:GXX786464 GOB786463:GOB786464 GEF786463:GEF786464 FUJ786463:FUJ786464 FKN786463:FKN786464 FAR786463:FAR786464 EQV786463:EQV786464 EGZ786463:EGZ786464 DXD786463:DXD786464 DNH786463:DNH786464 DDL786463:DDL786464 CTP786463:CTP786464 CJT786463:CJT786464 BZX786463:BZX786464 BQB786463:BQB786464 BGF786463:BGF786464 AWJ786463:AWJ786464 AMN786463:AMN786464 ACR786463:ACR786464 SV786463:SV786464 IZ786463:IZ786464 D786463:D786464 WVL720927:WVL720928 WLP720927:WLP720928 WBT720927:WBT720928 VRX720927:VRX720928 VIB720927:VIB720928 UYF720927:UYF720928 UOJ720927:UOJ720928 UEN720927:UEN720928 TUR720927:TUR720928 TKV720927:TKV720928 TAZ720927:TAZ720928 SRD720927:SRD720928 SHH720927:SHH720928 RXL720927:RXL720928 RNP720927:RNP720928 RDT720927:RDT720928 QTX720927:QTX720928 QKB720927:QKB720928 QAF720927:QAF720928 PQJ720927:PQJ720928 PGN720927:PGN720928 OWR720927:OWR720928 OMV720927:OMV720928 OCZ720927:OCZ720928 NTD720927:NTD720928 NJH720927:NJH720928 MZL720927:MZL720928 MPP720927:MPP720928 MFT720927:MFT720928 LVX720927:LVX720928 LMB720927:LMB720928 LCF720927:LCF720928 KSJ720927:KSJ720928 KIN720927:KIN720928 JYR720927:JYR720928 JOV720927:JOV720928 JEZ720927:JEZ720928 IVD720927:IVD720928 ILH720927:ILH720928 IBL720927:IBL720928 HRP720927:HRP720928 HHT720927:HHT720928 GXX720927:GXX720928 GOB720927:GOB720928 GEF720927:GEF720928 FUJ720927:FUJ720928 FKN720927:FKN720928 FAR720927:FAR720928 EQV720927:EQV720928 EGZ720927:EGZ720928 DXD720927:DXD720928 DNH720927:DNH720928 DDL720927:DDL720928 CTP720927:CTP720928 CJT720927:CJT720928 BZX720927:BZX720928 BQB720927:BQB720928 BGF720927:BGF720928 AWJ720927:AWJ720928 AMN720927:AMN720928 ACR720927:ACR720928 SV720927:SV720928 IZ720927:IZ720928 D720927:D720928 WVL655391:WVL655392 WLP655391:WLP655392 WBT655391:WBT655392 VRX655391:VRX655392 VIB655391:VIB655392 UYF655391:UYF655392 UOJ655391:UOJ655392 UEN655391:UEN655392 TUR655391:TUR655392 TKV655391:TKV655392 TAZ655391:TAZ655392 SRD655391:SRD655392 SHH655391:SHH655392 RXL655391:RXL655392 RNP655391:RNP655392 RDT655391:RDT655392 QTX655391:QTX655392 QKB655391:QKB655392 QAF655391:QAF655392 PQJ655391:PQJ655392 PGN655391:PGN655392 OWR655391:OWR655392 OMV655391:OMV655392 OCZ655391:OCZ655392 NTD655391:NTD655392 NJH655391:NJH655392 MZL655391:MZL655392 MPP655391:MPP655392 MFT655391:MFT655392 LVX655391:LVX655392 LMB655391:LMB655392 LCF655391:LCF655392 KSJ655391:KSJ655392 KIN655391:KIN655392 JYR655391:JYR655392 JOV655391:JOV655392 JEZ655391:JEZ655392 IVD655391:IVD655392 ILH655391:ILH655392 IBL655391:IBL655392 HRP655391:HRP655392 HHT655391:HHT655392 GXX655391:GXX655392 GOB655391:GOB655392 GEF655391:GEF655392 FUJ655391:FUJ655392 FKN655391:FKN655392 FAR655391:FAR655392 EQV655391:EQV655392 EGZ655391:EGZ655392 DXD655391:DXD655392 DNH655391:DNH655392 DDL655391:DDL655392 CTP655391:CTP655392 CJT655391:CJT655392 BZX655391:BZX655392 BQB655391:BQB655392 BGF655391:BGF655392 AWJ655391:AWJ655392 AMN655391:AMN655392 ACR655391:ACR655392 SV655391:SV655392 IZ655391:IZ655392 D655391:D655392 WVL589855:WVL589856 WLP589855:WLP589856 WBT589855:WBT589856 VRX589855:VRX589856 VIB589855:VIB589856 UYF589855:UYF589856 UOJ589855:UOJ589856 UEN589855:UEN589856 TUR589855:TUR589856 TKV589855:TKV589856 TAZ589855:TAZ589856 SRD589855:SRD589856 SHH589855:SHH589856 RXL589855:RXL589856 RNP589855:RNP589856 RDT589855:RDT589856 QTX589855:QTX589856 QKB589855:QKB589856 QAF589855:QAF589856 PQJ589855:PQJ589856 PGN589855:PGN589856 OWR589855:OWR589856 OMV589855:OMV589856 OCZ589855:OCZ589856 NTD589855:NTD589856 NJH589855:NJH589856 MZL589855:MZL589856 MPP589855:MPP589856 MFT589855:MFT589856 LVX589855:LVX589856 LMB589855:LMB589856 LCF589855:LCF589856 KSJ589855:KSJ589856 KIN589855:KIN589856 JYR589855:JYR589856 JOV589855:JOV589856 JEZ589855:JEZ589856 IVD589855:IVD589856 ILH589855:ILH589856 IBL589855:IBL589856 HRP589855:HRP589856 HHT589855:HHT589856 GXX589855:GXX589856 GOB589855:GOB589856 GEF589855:GEF589856 FUJ589855:FUJ589856 FKN589855:FKN589856 FAR589855:FAR589856 EQV589855:EQV589856 EGZ589855:EGZ589856 DXD589855:DXD589856 DNH589855:DNH589856 DDL589855:DDL589856 CTP589855:CTP589856 CJT589855:CJT589856 BZX589855:BZX589856 BQB589855:BQB589856 BGF589855:BGF589856 AWJ589855:AWJ589856 AMN589855:AMN589856 ACR589855:ACR589856 SV589855:SV589856 IZ589855:IZ589856 D589855:D589856 WVL524319:WVL524320 WLP524319:WLP524320 WBT524319:WBT524320 VRX524319:VRX524320 VIB524319:VIB524320 UYF524319:UYF524320 UOJ524319:UOJ524320 UEN524319:UEN524320 TUR524319:TUR524320 TKV524319:TKV524320 TAZ524319:TAZ524320 SRD524319:SRD524320 SHH524319:SHH524320 RXL524319:RXL524320 RNP524319:RNP524320 RDT524319:RDT524320 QTX524319:QTX524320 QKB524319:QKB524320 QAF524319:QAF524320 PQJ524319:PQJ524320 PGN524319:PGN524320 OWR524319:OWR524320 OMV524319:OMV524320 OCZ524319:OCZ524320 NTD524319:NTD524320 NJH524319:NJH524320 MZL524319:MZL524320 MPP524319:MPP524320 MFT524319:MFT524320 LVX524319:LVX524320 LMB524319:LMB524320 LCF524319:LCF524320 KSJ524319:KSJ524320 KIN524319:KIN524320 JYR524319:JYR524320 JOV524319:JOV524320 JEZ524319:JEZ524320 IVD524319:IVD524320 ILH524319:ILH524320 IBL524319:IBL524320 HRP524319:HRP524320 HHT524319:HHT524320 GXX524319:GXX524320 GOB524319:GOB524320 GEF524319:GEF524320 FUJ524319:FUJ524320 FKN524319:FKN524320 FAR524319:FAR524320 EQV524319:EQV524320 EGZ524319:EGZ524320 DXD524319:DXD524320 DNH524319:DNH524320 DDL524319:DDL524320 CTP524319:CTP524320 CJT524319:CJT524320 BZX524319:BZX524320 BQB524319:BQB524320 BGF524319:BGF524320 AWJ524319:AWJ524320 AMN524319:AMN524320 ACR524319:ACR524320 SV524319:SV524320 IZ524319:IZ524320 D524319:D524320 WVL458783:WVL458784 WLP458783:WLP458784 WBT458783:WBT458784 VRX458783:VRX458784 VIB458783:VIB458784 UYF458783:UYF458784 UOJ458783:UOJ458784 UEN458783:UEN458784 TUR458783:TUR458784 TKV458783:TKV458784 TAZ458783:TAZ458784 SRD458783:SRD458784 SHH458783:SHH458784 RXL458783:RXL458784 RNP458783:RNP458784 RDT458783:RDT458784 QTX458783:QTX458784 QKB458783:QKB458784 QAF458783:QAF458784 PQJ458783:PQJ458784 PGN458783:PGN458784 OWR458783:OWR458784 OMV458783:OMV458784 OCZ458783:OCZ458784 NTD458783:NTD458784 NJH458783:NJH458784 MZL458783:MZL458784 MPP458783:MPP458784 MFT458783:MFT458784 LVX458783:LVX458784 LMB458783:LMB458784 LCF458783:LCF458784 KSJ458783:KSJ458784 KIN458783:KIN458784 JYR458783:JYR458784 JOV458783:JOV458784 JEZ458783:JEZ458784 IVD458783:IVD458784 ILH458783:ILH458784 IBL458783:IBL458784 HRP458783:HRP458784 HHT458783:HHT458784 GXX458783:GXX458784 GOB458783:GOB458784 GEF458783:GEF458784 FUJ458783:FUJ458784 FKN458783:FKN458784 FAR458783:FAR458784 EQV458783:EQV458784 EGZ458783:EGZ458784 DXD458783:DXD458784 DNH458783:DNH458784 DDL458783:DDL458784 CTP458783:CTP458784 CJT458783:CJT458784 BZX458783:BZX458784 BQB458783:BQB458784 BGF458783:BGF458784 AWJ458783:AWJ458784 AMN458783:AMN458784 ACR458783:ACR458784 SV458783:SV458784 IZ458783:IZ458784 D458783:D458784 WVL393247:WVL393248 WLP393247:WLP393248 WBT393247:WBT393248 VRX393247:VRX393248 VIB393247:VIB393248 UYF393247:UYF393248 UOJ393247:UOJ393248 UEN393247:UEN393248 TUR393247:TUR393248 TKV393247:TKV393248 TAZ393247:TAZ393248 SRD393247:SRD393248 SHH393247:SHH393248 RXL393247:RXL393248 RNP393247:RNP393248 RDT393247:RDT393248 QTX393247:QTX393248 QKB393247:QKB393248 QAF393247:QAF393248 PQJ393247:PQJ393248 PGN393247:PGN393248 OWR393247:OWR393248 OMV393247:OMV393248 OCZ393247:OCZ393248 NTD393247:NTD393248 NJH393247:NJH393248 MZL393247:MZL393248 MPP393247:MPP393248 MFT393247:MFT393248 LVX393247:LVX393248 LMB393247:LMB393248 LCF393247:LCF393248 KSJ393247:KSJ393248 KIN393247:KIN393248 JYR393247:JYR393248 JOV393247:JOV393248 JEZ393247:JEZ393248 IVD393247:IVD393248 ILH393247:ILH393248 IBL393247:IBL393248 HRP393247:HRP393248 HHT393247:HHT393248 GXX393247:GXX393248 GOB393247:GOB393248 GEF393247:GEF393248 FUJ393247:FUJ393248 FKN393247:FKN393248 FAR393247:FAR393248 EQV393247:EQV393248 EGZ393247:EGZ393248 DXD393247:DXD393248 DNH393247:DNH393248 DDL393247:DDL393248 CTP393247:CTP393248 CJT393247:CJT393248 BZX393247:BZX393248 BQB393247:BQB393248 BGF393247:BGF393248 AWJ393247:AWJ393248 AMN393247:AMN393248 ACR393247:ACR393248 SV393247:SV393248 IZ393247:IZ393248 D393247:D393248 WVL327711:WVL327712 WLP327711:WLP327712 WBT327711:WBT327712 VRX327711:VRX327712 VIB327711:VIB327712 UYF327711:UYF327712 UOJ327711:UOJ327712 UEN327711:UEN327712 TUR327711:TUR327712 TKV327711:TKV327712 TAZ327711:TAZ327712 SRD327711:SRD327712 SHH327711:SHH327712 RXL327711:RXL327712 RNP327711:RNP327712 RDT327711:RDT327712 QTX327711:QTX327712 QKB327711:QKB327712 QAF327711:QAF327712 PQJ327711:PQJ327712 PGN327711:PGN327712 OWR327711:OWR327712 OMV327711:OMV327712 OCZ327711:OCZ327712 NTD327711:NTD327712 NJH327711:NJH327712 MZL327711:MZL327712 MPP327711:MPP327712 MFT327711:MFT327712 LVX327711:LVX327712 LMB327711:LMB327712 LCF327711:LCF327712 KSJ327711:KSJ327712 KIN327711:KIN327712 JYR327711:JYR327712 JOV327711:JOV327712 JEZ327711:JEZ327712 IVD327711:IVD327712 ILH327711:ILH327712 IBL327711:IBL327712 HRP327711:HRP327712 HHT327711:HHT327712 GXX327711:GXX327712 GOB327711:GOB327712 GEF327711:GEF327712 FUJ327711:FUJ327712 FKN327711:FKN327712 FAR327711:FAR327712 EQV327711:EQV327712 EGZ327711:EGZ327712 DXD327711:DXD327712 DNH327711:DNH327712 DDL327711:DDL327712 CTP327711:CTP327712 CJT327711:CJT327712 BZX327711:BZX327712 BQB327711:BQB327712 BGF327711:BGF327712 AWJ327711:AWJ327712 AMN327711:AMN327712 ACR327711:ACR327712 SV327711:SV327712 IZ327711:IZ327712 D327711:D327712 WVL262175:WVL262176 WLP262175:WLP262176 WBT262175:WBT262176 VRX262175:VRX262176 VIB262175:VIB262176 UYF262175:UYF262176 UOJ262175:UOJ262176 UEN262175:UEN262176 TUR262175:TUR262176 TKV262175:TKV262176 TAZ262175:TAZ262176 SRD262175:SRD262176 SHH262175:SHH262176 RXL262175:RXL262176 RNP262175:RNP262176 RDT262175:RDT262176 QTX262175:QTX262176 QKB262175:QKB262176 QAF262175:QAF262176 PQJ262175:PQJ262176 PGN262175:PGN262176 OWR262175:OWR262176 OMV262175:OMV262176 OCZ262175:OCZ262176 NTD262175:NTD262176 NJH262175:NJH262176 MZL262175:MZL262176 MPP262175:MPP262176 MFT262175:MFT262176 LVX262175:LVX262176 LMB262175:LMB262176 LCF262175:LCF262176 KSJ262175:KSJ262176 KIN262175:KIN262176 JYR262175:JYR262176 JOV262175:JOV262176 JEZ262175:JEZ262176 IVD262175:IVD262176 ILH262175:ILH262176 IBL262175:IBL262176 HRP262175:HRP262176 HHT262175:HHT262176 GXX262175:GXX262176 GOB262175:GOB262176 GEF262175:GEF262176 FUJ262175:FUJ262176 FKN262175:FKN262176 FAR262175:FAR262176 EQV262175:EQV262176 EGZ262175:EGZ262176 DXD262175:DXD262176 DNH262175:DNH262176 DDL262175:DDL262176 CTP262175:CTP262176 CJT262175:CJT262176 BZX262175:BZX262176 BQB262175:BQB262176 BGF262175:BGF262176 AWJ262175:AWJ262176 AMN262175:AMN262176 ACR262175:ACR262176 SV262175:SV262176 IZ262175:IZ262176 D262175:D262176 WVL196639:WVL196640 WLP196639:WLP196640 WBT196639:WBT196640 VRX196639:VRX196640 VIB196639:VIB196640 UYF196639:UYF196640 UOJ196639:UOJ196640 UEN196639:UEN196640 TUR196639:TUR196640 TKV196639:TKV196640 TAZ196639:TAZ196640 SRD196639:SRD196640 SHH196639:SHH196640 RXL196639:RXL196640 RNP196639:RNP196640 RDT196639:RDT196640 QTX196639:QTX196640 QKB196639:QKB196640 QAF196639:QAF196640 PQJ196639:PQJ196640 PGN196639:PGN196640 OWR196639:OWR196640 OMV196639:OMV196640 OCZ196639:OCZ196640 NTD196639:NTD196640 NJH196639:NJH196640 MZL196639:MZL196640 MPP196639:MPP196640 MFT196639:MFT196640 LVX196639:LVX196640 LMB196639:LMB196640 LCF196639:LCF196640 KSJ196639:KSJ196640 KIN196639:KIN196640 JYR196639:JYR196640 JOV196639:JOV196640 JEZ196639:JEZ196640 IVD196639:IVD196640 ILH196639:ILH196640 IBL196639:IBL196640 HRP196639:HRP196640 HHT196639:HHT196640 GXX196639:GXX196640 GOB196639:GOB196640 GEF196639:GEF196640 FUJ196639:FUJ196640 FKN196639:FKN196640 FAR196639:FAR196640 EQV196639:EQV196640 EGZ196639:EGZ196640 DXD196639:DXD196640 DNH196639:DNH196640 DDL196639:DDL196640 CTP196639:CTP196640 CJT196639:CJT196640 BZX196639:BZX196640 BQB196639:BQB196640 BGF196639:BGF196640 AWJ196639:AWJ196640 AMN196639:AMN196640 ACR196639:ACR196640 SV196639:SV196640 IZ196639:IZ196640 D196639:D196640 WVL131103:WVL131104 WLP131103:WLP131104 WBT131103:WBT131104 VRX131103:VRX131104 VIB131103:VIB131104 UYF131103:UYF131104 UOJ131103:UOJ131104 UEN131103:UEN131104 TUR131103:TUR131104 TKV131103:TKV131104 TAZ131103:TAZ131104 SRD131103:SRD131104 SHH131103:SHH131104 RXL131103:RXL131104 RNP131103:RNP131104 RDT131103:RDT131104 QTX131103:QTX131104 QKB131103:QKB131104 QAF131103:QAF131104 PQJ131103:PQJ131104 PGN131103:PGN131104 OWR131103:OWR131104 OMV131103:OMV131104 OCZ131103:OCZ131104 NTD131103:NTD131104 NJH131103:NJH131104 MZL131103:MZL131104 MPP131103:MPP131104 MFT131103:MFT131104 LVX131103:LVX131104 LMB131103:LMB131104 LCF131103:LCF131104 KSJ131103:KSJ131104 KIN131103:KIN131104 JYR131103:JYR131104 JOV131103:JOV131104 JEZ131103:JEZ131104 IVD131103:IVD131104 ILH131103:ILH131104 IBL131103:IBL131104 HRP131103:HRP131104 HHT131103:HHT131104 GXX131103:GXX131104 GOB131103:GOB131104 GEF131103:GEF131104 FUJ131103:FUJ131104 FKN131103:FKN131104 FAR131103:FAR131104 EQV131103:EQV131104 EGZ131103:EGZ131104 DXD131103:DXD131104 DNH131103:DNH131104 DDL131103:DDL131104 CTP131103:CTP131104 CJT131103:CJT131104 BZX131103:BZX131104 BQB131103:BQB131104 BGF131103:BGF131104 AWJ131103:AWJ131104 AMN131103:AMN131104 ACR131103:ACR131104 SV131103:SV131104 IZ131103:IZ131104 D131103:D131104 WVL65567:WVL65568 WLP65567:WLP65568 WBT65567:WBT65568 VRX65567:VRX65568 VIB65567:VIB65568 UYF65567:UYF65568 UOJ65567:UOJ65568 UEN65567:UEN65568 TUR65567:TUR65568 TKV65567:TKV65568 TAZ65567:TAZ65568 SRD65567:SRD65568 SHH65567:SHH65568 RXL65567:RXL65568 RNP65567:RNP65568 RDT65567:RDT65568 QTX65567:QTX65568 QKB65567:QKB65568 QAF65567:QAF65568 PQJ65567:PQJ65568 PGN65567:PGN65568 OWR65567:OWR65568 OMV65567:OMV65568 OCZ65567:OCZ65568 NTD65567:NTD65568 NJH65567:NJH65568 MZL65567:MZL65568 MPP65567:MPP65568 MFT65567:MFT65568 LVX65567:LVX65568 LMB65567:LMB65568 LCF65567:LCF65568 KSJ65567:KSJ65568 KIN65567:KIN65568 JYR65567:JYR65568 JOV65567:JOV65568 JEZ65567:JEZ65568 IVD65567:IVD65568 ILH65567:ILH65568 IBL65567:IBL65568 HRP65567:HRP65568 HHT65567:HHT65568 GXX65567:GXX65568 GOB65567:GOB65568 GEF65567:GEF65568 FUJ65567:FUJ65568 FKN65567:FKN65568 FAR65567:FAR65568 EQV65567:EQV65568 EGZ65567:EGZ65568 DXD65567:DXD65568 DNH65567:DNH65568 DDL65567:DDL65568 CTP65567:CTP65568 CJT65567:CJT65568 BZX65567:BZX65568 BQB65567:BQB65568 BGF65567:BGF65568 AWJ65567:AWJ65568 AMN65567:AMN65568 ACR65567:ACR65568 SV65567:SV65568 IZ65567:IZ65568 D65567:D65568 WVL24 WLP24 WBT24 VRX24 VIB24 UYF24 UOJ24 UEN24 TUR24 TKV24 TAZ24 SRD24 SHH24 RXL24 RNP24 RDT24 QTX24 QKB24 QAF24 PQJ24 PGN24 OWR24 OMV24 OCZ24 NTD24 NJH24 MZL24 MPP24 MFT24 LVX24 LMB24 LCF24 KSJ24 KIN24 JYR24 JOV24 JEZ24 IVD24 ILH24 IBL24 HRP24 HHT24 GXX24 GOB24 GEF24 FUJ24 FKN24 FAR24 EQV24 EGZ24 DXD24 DNH24 DDL24 CTP24 CJT24 BZX24 BQB24 BGF24 AWJ24 AMN24 ACR24 SV24 IZ24 D24 WVL983067 WLP983067 WBT983067 VRX983067 VIB983067 UYF983067 UOJ983067 UEN983067 TUR983067 TKV983067 TAZ983067 SRD983067 SHH983067 RXL983067 RNP983067 RDT983067 QTX983067 QKB983067 QAF983067 PQJ983067 PGN983067 OWR983067 OMV983067 OCZ983067 NTD983067 NJH983067 MZL983067 MPP983067 MFT983067 LVX983067 LMB983067 LCF983067 KSJ983067 KIN983067 JYR983067 JOV983067 JEZ983067 IVD983067 ILH983067 IBL983067 HRP983067 HHT983067 GXX983067 GOB983067 GEF983067 FUJ983067 FKN983067 FAR983067 EQV983067 EGZ983067 DXD983067 DNH983067 DDL983067 CTP983067 CJT983067 BZX983067 BQB983067 BGF983067 AWJ983067 AMN983067 ACR983067 SV983067 IZ983067 D983067 WVL917531 WLP917531 WBT917531 VRX917531 VIB917531 UYF917531 UOJ917531 UEN917531 TUR917531 TKV917531 TAZ917531 SRD917531 SHH917531 RXL917531 RNP917531 RDT917531 QTX917531 QKB917531 QAF917531 PQJ917531 PGN917531 OWR917531 OMV917531 OCZ917531 NTD917531 NJH917531 MZL917531 MPP917531 MFT917531 LVX917531 LMB917531 LCF917531 KSJ917531 KIN917531 JYR917531 JOV917531 JEZ917531 IVD917531 ILH917531 IBL917531 HRP917531 HHT917531 GXX917531 GOB917531 GEF917531 FUJ917531 FKN917531 FAR917531 EQV917531 EGZ917531 DXD917531 DNH917531 DDL917531 CTP917531 CJT917531 BZX917531 BQB917531 BGF917531 AWJ917531 AMN917531 ACR917531 SV917531 IZ917531 D917531 WVL851995 WLP851995 WBT851995 VRX851995 VIB851995 UYF851995 UOJ851995 UEN851995 TUR851995 TKV851995 TAZ851995 SRD851995 SHH851995 RXL851995 RNP851995 RDT851995 QTX851995 QKB851995 QAF851995 PQJ851995 PGN851995 OWR851995 OMV851995 OCZ851995 NTD851995 NJH851995 MZL851995 MPP851995 MFT851995 LVX851995 LMB851995 LCF851995 KSJ851995 KIN851995 JYR851995 JOV851995 JEZ851995 IVD851995 ILH851995 IBL851995 HRP851995 HHT851995 GXX851995 GOB851995 GEF851995 FUJ851995 FKN851995 FAR851995 EQV851995 EGZ851995 DXD851995 DNH851995 DDL851995 CTP851995 CJT851995 BZX851995 BQB851995 BGF851995 AWJ851995 AMN851995 ACR851995 SV851995 IZ851995 D851995 WVL786459 WLP786459 WBT786459 VRX786459 VIB786459 UYF786459 UOJ786459 UEN786459 TUR786459 TKV786459 TAZ786459 SRD786459 SHH786459 RXL786459 RNP786459 RDT786459 QTX786459 QKB786459 QAF786459 PQJ786459 PGN786459 OWR786459 OMV786459 OCZ786459 NTD786459 NJH786459 MZL786459 MPP786459 MFT786459 LVX786459 LMB786459 LCF786459 KSJ786459 KIN786459 JYR786459 JOV786459 JEZ786459 IVD786459 ILH786459 IBL786459 HRP786459 HHT786459 GXX786459 GOB786459 GEF786459 FUJ786459 FKN786459 FAR786459 EQV786459 EGZ786459 DXD786459 DNH786459 DDL786459 CTP786459 CJT786459 BZX786459 BQB786459 BGF786459 AWJ786459 AMN786459 ACR786459 SV786459 IZ786459 D786459 WVL720923 WLP720923 WBT720923 VRX720923 VIB720923 UYF720923 UOJ720923 UEN720923 TUR720923 TKV720923 TAZ720923 SRD720923 SHH720923 RXL720923 RNP720923 RDT720923 QTX720923 QKB720923 QAF720923 PQJ720923 PGN720923 OWR720923 OMV720923 OCZ720923 NTD720923 NJH720923 MZL720923 MPP720923 MFT720923 LVX720923 LMB720923 LCF720923 KSJ720923 KIN720923 JYR720923 JOV720923 JEZ720923 IVD720923 ILH720923 IBL720923 HRP720923 HHT720923 GXX720923 GOB720923 GEF720923 FUJ720923 FKN720923 FAR720923 EQV720923 EGZ720923 DXD720923 DNH720923 DDL720923 CTP720923 CJT720923 BZX720923 BQB720923 BGF720923 AWJ720923 AMN720923 ACR720923 SV720923 IZ720923 D720923 WVL655387 WLP655387 WBT655387 VRX655387 VIB655387 UYF655387 UOJ655387 UEN655387 TUR655387 TKV655387 TAZ655387 SRD655387 SHH655387 RXL655387 RNP655387 RDT655387 QTX655387 QKB655387 QAF655387 PQJ655387 PGN655387 OWR655387 OMV655387 OCZ655387 NTD655387 NJH655387 MZL655387 MPP655387 MFT655387 LVX655387 LMB655387 LCF655387 KSJ655387 KIN655387 JYR655387 JOV655387 JEZ655387 IVD655387 ILH655387 IBL655387 HRP655387 HHT655387 GXX655387 GOB655387 GEF655387 FUJ655387 FKN655387 FAR655387 EQV655387 EGZ655387 DXD655387 DNH655387 DDL655387 CTP655387 CJT655387 BZX655387 BQB655387 BGF655387 AWJ655387 AMN655387 ACR655387 SV655387 IZ655387 D655387 WVL589851 WLP589851 WBT589851 VRX589851 VIB589851 UYF589851 UOJ589851 UEN589851 TUR589851 TKV589851 TAZ589851 SRD589851 SHH589851 RXL589851 RNP589851 RDT589851 QTX589851 QKB589851 QAF589851 PQJ589851 PGN589851 OWR589851 OMV589851 OCZ589851 NTD589851 NJH589851 MZL589851 MPP589851 MFT589851 LVX589851 LMB589851 LCF589851 KSJ589851 KIN589851 JYR589851 JOV589851 JEZ589851 IVD589851 ILH589851 IBL589851 HRP589851 HHT589851 GXX589851 GOB589851 GEF589851 FUJ589851 FKN589851 FAR589851 EQV589851 EGZ589851 DXD589851 DNH589851 DDL589851 CTP589851 CJT589851 BZX589851 BQB589851 BGF589851 AWJ589851 AMN589851 ACR589851 SV589851 IZ589851 D589851 WVL524315 WLP524315 WBT524315 VRX524315 VIB524315 UYF524315 UOJ524315 UEN524315 TUR524315 TKV524315 TAZ524315 SRD524315 SHH524315 RXL524315 RNP524315 RDT524315 QTX524315 QKB524315 QAF524315 PQJ524315 PGN524315 OWR524315 OMV524315 OCZ524315 NTD524315 NJH524315 MZL524315 MPP524315 MFT524315 LVX524315 LMB524315 LCF524315 KSJ524315 KIN524315 JYR524315 JOV524315 JEZ524315 IVD524315 ILH524315 IBL524315 HRP524315 HHT524315 GXX524315 GOB524315 GEF524315 FUJ524315 FKN524315 FAR524315 EQV524315 EGZ524315 DXD524315 DNH524315 DDL524315 CTP524315 CJT524315 BZX524315 BQB524315 BGF524315 AWJ524315 AMN524315 ACR524315 SV524315 IZ524315 D524315 WVL458779 WLP458779 WBT458779 VRX458779 VIB458779 UYF458779 UOJ458779 UEN458779 TUR458779 TKV458779 TAZ458779 SRD458779 SHH458779 RXL458779 RNP458779 RDT458779 QTX458779 QKB458779 QAF458779 PQJ458779 PGN458779 OWR458779 OMV458779 OCZ458779 NTD458779 NJH458779 MZL458779 MPP458779 MFT458779 LVX458779 LMB458779 LCF458779 KSJ458779 KIN458779 JYR458779 JOV458779 JEZ458779 IVD458779 ILH458779 IBL458779 HRP458779 HHT458779 GXX458779 GOB458779 GEF458779 FUJ458779 FKN458779 FAR458779 EQV458779 EGZ458779 DXD458779 DNH458779 DDL458779 CTP458779 CJT458779 BZX458779 BQB458779 BGF458779 AWJ458779 AMN458779 ACR458779 SV458779 IZ458779 D458779 WVL393243 WLP393243 WBT393243 VRX393243 VIB393243 UYF393243 UOJ393243 UEN393243 TUR393243 TKV393243 TAZ393243 SRD393243 SHH393243 RXL393243 RNP393243 RDT393243 QTX393243 QKB393243 QAF393243 PQJ393243 PGN393243 OWR393243 OMV393243 OCZ393243 NTD393243 NJH393243 MZL393243 MPP393243 MFT393243 LVX393243 LMB393243 LCF393243 KSJ393243 KIN393243 JYR393243 JOV393243 JEZ393243 IVD393243 ILH393243 IBL393243 HRP393243 HHT393243 GXX393243 GOB393243 GEF393243 FUJ393243 FKN393243 FAR393243 EQV393243 EGZ393243 DXD393243 DNH393243 DDL393243 CTP393243 CJT393243 BZX393243 BQB393243 BGF393243 AWJ393243 AMN393243 ACR393243 SV393243 IZ393243 D393243 WVL327707 WLP327707 WBT327707 VRX327707 VIB327707 UYF327707 UOJ327707 UEN327707 TUR327707 TKV327707 TAZ327707 SRD327707 SHH327707 RXL327707 RNP327707 RDT327707 QTX327707 QKB327707 QAF327707 PQJ327707 PGN327707 OWR327707 OMV327707 OCZ327707 NTD327707 NJH327707 MZL327707 MPP327707 MFT327707 LVX327707 LMB327707 LCF327707 KSJ327707 KIN327707 JYR327707 JOV327707 JEZ327707 IVD327707 ILH327707 IBL327707 HRP327707 HHT327707 GXX327707 GOB327707 GEF327707 FUJ327707 FKN327707 FAR327707 EQV327707 EGZ327707 DXD327707 DNH327707 DDL327707 CTP327707 CJT327707 BZX327707 BQB327707 BGF327707 AWJ327707 AMN327707 ACR327707 SV327707 IZ327707 D327707 WVL262171 WLP262171 WBT262171 VRX262171 VIB262171 UYF262171 UOJ262171 UEN262171 TUR262171 TKV262171 TAZ262171 SRD262171 SHH262171 RXL262171 RNP262171 RDT262171 QTX262171 QKB262171 QAF262171 PQJ262171 PGN262171 OWR262171 OMV262171 OCZ262171 NTD262171 NJH262171 MZL262171 MPP262171 MFT262171 LVX262171 LMB262171 LCF262171 KSJ262171 KIN262171 JYR262171 JOV262171 JEZ262171 IVD262171 ILH262171 IBL262171 HRP262171 HHT262171 GXX262171 GOB262171 GEF262171 FUJ262171 FKN262171 FAR262171 EQV262171 EGZ262171 DXD262171 DNH262171 DDL262171 CTP262171 CJT262171 BZX262171 BQB262171 BGF262171 AWJ262171 AMN262171 ACR262171 SV262171 IZ262171 D262171 WVL196635 WLP196635 WBT196635 VRX196635 VIB196635 UYF196635 UOJ196635 UEN196635 TUR196635 TKV196635 TAZ196635 SRD196635 SHH196635 RXL196635 RNP196635 RDT196635 QTX196635 QKB196635 QAF196635 PQJ196635 PGN196635 OWR196635 OMV196635 OCZ196635 NTD196635 NJH196635 MZL196635 MPP196635 MFT196635 LVX196635 LMB196635 LCF196635 KSJ196635 KIN196635 JYR196635 JOV196635 JEZ196635 IVD196635 ILH196635 IBL196635 HRP196635 HHT196635 GXX196635 GOB196635 GEF196635 FUJ196635 FKN196635 FAR196635 EQV196635 EGZ196635 DXD196635 DNH196635 DDL196635 CTP196635 CJT196635 BZX196635 BQB196635 BGF196635 AWJ196635 AMN196635 ACR196635 SV196635 IZ196635 D196635 WVL131099 WLP131099 WBT131099 VRX131099 VIB131099 UYF131099 UOJ131099 UEN131099 TUR131099 TKV131099 TAZ131099 SRD131099 SHH131099 RXL131099 RNP131099 RDT131099 QTX131099 QKB131099 QAF131099 PQJ131099 PGN131099 OWR131099 OMV131099 OCZ131099 NTD131099 NJH131099 MZL131099 MPP131099 MFT131099 LVX131099 LMB131099 LCF131099 KSJ131099 KIN131099 JYR131099 JOV131099 JEZ131099 IVD131099 ILH131099 IBL131099 HRP131099 HHT131099 GXX131099 GOB131099 GEF131099 FUJ131099 FKN131099 FAR131099 EQV131099 EGZ131099 DXD131099 DNH131099 DDL131099 CTP131099 CJT131099 BZX131099 BQB131099 BGF131099 AWJ131099 AMN131099 ACR131099 SV131099 IZ131099 D131099 WVL65563 WLP65563 WBT65563 VRX65563 VIB65563 UYF65563 UOJ65563 UEN65563 TUR65563 TKV65563 TAZ65563 SRD65563 SHH65563 RXL65563 RNP65563 RDT65563 QTX65563 QKB65563 QAF65563 PQJ65563 PGN65563 OWR65563 OMV65563 OCZ65563 NTD65563 NJH65563 MZL65563 MPP65563 MFT65563 LVX65563 LMB65563 LCF65563 KSJ65563 KIN65563 JYR65563 JOV65563 JEZ65563 IVD65563 ILH65563 IBL65563 HRP65563 HHT65563 GXX65563 GOB65563 GEF65563 FUJ65563 FKN65563 FAR65563 EQV65563 EGZ65563 DXD65563 DNH65563 DDL65563 CTP65563 CJT65563 BZX65563 BQB65563 BGF65563 AWJ65563 AMN65563 ACR65563 SV65563 IZ65563 D65563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formula1>$J$16:$K$16</formula1>
    </dataValidation>
    <dataValidation type="whole" operator="lessThanOrEqual" allowBlank="1" showInputMessage="1" showErrorMessage="1"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formula1>110</formula1>
    </dataValidation>
  </dataValidations>
  <pageMargins left="0.25" right="0.25" top="1" bottom="0.75" header="0.5" footer="0.5"/>
  <pageSetup scale="41" pageOrder="overThenDown" orientation="portrait" r:id="rId1"/>
  <headerFooter scaleWithDoc="0">
    <oddFooter>&amp;L&amp;8Mississippi Division of Medicaid DRG Pricing Calculator&amp;C&amp;8Tab 2 - Calculator&amp;R&amp;8 2018-06-04</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'4-CCR table'!$C$9:$C$165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20"/>
  <sheetViews>
    <sheetView showGridLines="0" zoomScaleNormal="100" workbookViewId="0">
      <pane ySplit="11" topLeftCell="A12" activePane="bottomLeft" state="frozen"/>
      <selection pane="bottomLeft" activeCell="A12" sqref="A12"/>
    </sheetView>
  </sheetViews>
  <sheetFormatPr defaultColWidth="9.140625" defaultRowHeight="12"/>
  <cols>
    <col min="1" max="1" width="2.28515625" style="40" customWidth="1"/>
    <col min="2" max="2" width="6.42578125" style="40" customWidth="1"/>
    <col min="3" max="3" width="11" style="41" customWidth="1"/>
    <col min="4" max="4" width="35.7109375" style="40" bestFit="1" customWidth="1"/>
    <col min="5" max="5" width="10.42578125" style="40" customWidth="1"/>
    <col min="6" max="6" width="11.42578125" style="62" customWidth="1"/>
    <col min="7" max="7" width="10.5703125" style="62" customWidth="1"/>
    <col min="8" max="8" width="10.85546875" style="40" bestFit="1" customWidth="1"/>
    <col min="9" max="9" width="9.140625" style="40" customWidth="1"/>
    <col min="10" max="10" width="11.7109375" style="40" customWidth="1"/>
    <col min="11" max="11" width="11.28515625" style="40" customWidth="1"/>
    <col min="12" max="12" width="10.140625" style="40" customWidth="1"/>
    <col min="13" max="13" width="23" style="40" bestFit="1" customWidth="1"/>
    <col min="14" max="14" width="19.5703125" style="40" bestFit="1" customWidth="1"/>
    <col min="15" max="15" width="10.85546875" style="40" customWidth="1"/>
    <col min="16" max="16" width="10.140625" style="40" customWidth="1"/>
    <col min="17" max="17" width="11" style="65" customWidth="1"/>
    <col min="18" max="16384" width="9.140625" style="40"/>
  </cols>
  <sheetData>
    <row r="1" spans="1:17" s="5" customFormat="1" ht="20.25">
      <c r="A1" s="305" t="s">
        <v>2156</v>
      </c>
      <c r="B1" s="306"/>
      <c r="C1" s="306"/>
      <c r="D1" s="306"/>
      <c r="E1" s="306"/>
      <c r="F1" s="306"/>
      <c r="G1" s="306"/>
      <c r="H1" s="306"/>
      <c r="I1" s="306"/>
      <c r="J1" s="306"/>
      <c r="K1" s="306"/>
      <c r="L1" s="306"/>
      <c r="M1" s="306"/>
      <c r="N1" s="306"/>
      <c r="O1" s="306"/>
      <c r="P1" s="306"/>
      <c r="Q1" s="307"/>
    </row>
    <row r="2" spans="1:17" s="39" customFormat="1" ht="3.75" customHeight="1">
      <c r="A2" s="238"/>
      <c r="B2" s="239"/>
      <c r="C2" s="240"/>
      <c r="D2" s="239"/>
      <c r="E2" s="241"/>
      <c r="F2" s="242"/>
      <c r="G2" s="242"/>
      <c r="H2" s="243"/>
      <c r="I2" s="243"/>
      <c r="J2" s="243"/>
      <c r="K2" s="243"/>
      <c r="L2" s="244"/>
      <c r="M2" s="245"/>
      <c r="N2" s="245"/>
      <c r="O2" s="246"/>
      <c r="P2" s="246"/>
      <c r="Q2" s="247"/>
    </row>
    <row r="3" spans="1:17" s="36" customFormat="1" ht="12.75">
      <c r="A3" s="308" t="s">
        <v>2024</v>
      </c>
      <c r="B3" s="309"/>
      <c r="C3" s="309"/>
      <c r="D3" s="309"/>
      <c r="E3" s="309"/>
      <c r="F3" s="309"/>
      <c r="G3" s="309"/>
      <c r="H3" s="309"/>
      <c r="I3" s="309"/>
      <c r="J3" s="309"/>
      <c r="K3" s="309"/>
      <c r="L3" s="309"/>
      <c r="M3" s="309"/>
      <c r="N3" s="309"/>
      <c r="O3" s="309"/>
      <c r="P3" s="309"/>
      <c r="Q3" s="310"/>
    </row>
    <row r="4" spans="1:17" s="37" customFormat="1" ht="12.75">
      <c r="A4" s="311" t="s">
        <v>2157</v>
      </c>
      <c r="B4" s="312"/>
      <c r="C4" s="312"/>
      <c r="D4" s="312"/>
      <c r="E4" s="312"/>
      <c r="F4" s="312"/>
      <c r="G4" s="312"/>
      <c r="H4" s="312"/>
      <c r="I4" s="312"/>
      <c r="J4" s="312"/>
      <c r="K4" s="312"/>
      <c r="L4" s="312"/>
      <c r="M4" s="312"/>
      <c r="N4" s="312"/>
      <c r="O4" s="312"/>
      <c r="P4" s="312"/>
      <c r="Q4" s="313"/>
    </row>
    <row r="5" spans="1:17" s="37" customFormat="1" ht="12.75">
      <c r="A5" s="314" t="s">
        <v>2158</v>
      </c>
      <c r="B5" s="315"/>
      <c r="C5" s="315"/>
      <c r="D5" s="315"/>
      <c r="E5" s="315"/>
      <c r="F5" s="315"/>
      <c r="G5" s="315"/>
      <c r="H5" s="315"/>
      <c r="I5" s="315"/>
      <c r="J5" s="315"/>
      <c r="K5" s="315"/>
      <c r="L5" s="315"/>
      <c r="M5" s="315"/>
      <c r="N5" s="315"/>
      <c r="O5" s="315"/>
      <c r="P5" s="315"/>
      <c r="Q5" s="316"/>
    </row>
    <row r="6" spans="1:17" s="37" customFormat="1" ht="12.75">
      <c r="A6" s="317" t="s">
        <v>2529</v>
      </c>
      <c r="B6" s="318"/>
      <c r="C6" s="318"/>
      <c r="D6" s="318"/>
      <c r="E6" s="318"/>
      <c r="F6" s="318"/>
      <c r="G6" s="318"/>
      <c r="H6" s="318"/>
      <c r="I6" s="318"/>
      <c r="J6" s="318"/>
      <c r="K6" s="318"/>
      <c r="L6" s="318"/>
      <c r="M6" s="318"/>
      <c r="N6" s="318"/>
      <c r="O6" s="318"/>
      <c r="P6" s="318"/>
      <c r="Q6" s="319"/>
    </row>
    <row r="7" spans="1:17" s="36" customFormat="1" ht="12.75">
      <c r="A7" s="317" t="s">
        <v>2562</v>
      </c>
      <c r="B7" s="318"/>
      <c r="C7" s="318"/>
      <c r="D7" s="318"/>
      <c r="E7" s="318"/>
      <c r="F7" s="318"/>
      <c r="G7" s="318"/>
      <c r="H7" s="318"/>
      <c r="I7" s="318"/>
      <c r="J7" s="318"/>
      <c r="K7" s="318"/>
      <c r="L7" s="318"/>
      <c r="M7" s="318"/>
      <c r="N7" s="318"/>
      <c r="O7" s="318"/>
      <c r="P7" s="318"/>
      <c r="Q7" s="319"/>
    </row>
    <row r="8" spans="1:17" s="37" customFormat="1" ht="12.75">
      <c r="A8" s="320" t="s">
        <v>2023</v>
      </c>
      <c r="B8" s="321"/>
      <c r="C8" s="321"/>
      <c r="D8" s="321"/>
      <c r="E8" s="321"/>
      <c r="F8" s="321"/>
      <c r="G8" s="321"/>
      <c r="H8" s="321"/>
      <c r="I8" s="321"/>
      <c r="J8" s="321"/>
      <c r="K8" s="321"/>
      <c r="L8" s="321"/>
      <c r="M8" s="321"/>
      <c r="N8" s="321"/>
      <c r="O8" s="321"/>
      <c r="P8" s="321"/>
      <c r="Q8" s="322"/>
    </row>
    <row r="9" spans="1:17" s="37" customFormat="1" ht="25.5" customHeight="1">
      <c r="A9" s="323" t="s">
        <v>2532</v>
      </c>
      <c r="B9" s="324"/>
      <c r="C9" s="324"/>
      <c r="D9" s="324"/>
      <c r="E9" s="324"/>
      <c r="F9" s="324"/>
      <c r="G9" s="324"/>
      <c r="H9" s="324"/>
      <c r="I9" s="324"/>
      <c r="J9" s="324"/>
      <c r="K9" s="324"/>
      <c r="L9" s="324"/>
      <c r="M9" s="324"/>
      <c r="N9" s="324"/>
      <c r="O9" s="324"/>
      <c r="P9" s="324"/>
      <c r="Q9" s="325"/>
    </row>
    <row r="10" spans="1:17" s="64" customFormat="1" ht="12.75">
      <c r="A10" s="299" t="s">
        <v>2545</v>
      </c>
      <c r="B10" s="300"/>
      <c r="C10" s="300"/>
      <c r="D10" s="300"/>
      <c r="E10" s="300"/>
      <c r="F10" s="300"/>
      <c r="G10" s="300"/>
      <c r="H10" s="300"/>
      <c r="I10" s="300"/>
      <c r="J10" s="300"/>
      <c r="K10" s="300"/>
      <c r="L10" s="300"/>
      <c r="M10" s="300"/>
      <c r="N10" s="300"/>
      <c r="O10" s="300"/>
      <c r="P10" s="300"/>
      <c r="Q10" s="301"/>
    </row>
    <row r="11" spans="1:17" s="63" customFormat="1" ht="13.5" thickBot="1">
      <c r="A11" s="302" t="s">
        <v>2032</v>
      </c>
      <c r="B11" s="303"/>
      <c r="C11" s="303"/>
      <c r="D11" s="303"/>
      <c r="E11" s="303"/>
      <c r="F11" s="303"/>
      <c r="G11" s="303"/>
      <c r="H11" s="303"/>
      <c r="I11" s="303"/>
      <c r="J11" s="303"/>
      <c r="K11" s="303"/>
      <c r="L11" s="303"/>
      <c r="M11" s="303"/>
      <c r="N11" s="303"/>
      <c r="O11" s="303"/>
      <c r="P11" s="303"/>
      <c r="Q11" s="304"/>
    </row>
    <row r="12" spans="1:17" s="39" customFormat="1" ht="3.75" customHeight="1">
      <c r="A12" s="238"/>
      <c r="B12" s="239"/>
      <c r="C12" s="240"/>
      <c r="D12" s="239"/>
      <c r="E12" s="241"/>
      <c r="F12" s="242"/>
      <c r="G12" s="242"/>
      <c r="H12" s="243"/>
      <c r="I12" s="243"/>
      <c r="J12" s="243"/>
      <c r="K12" s="243"/>
      <c r="L12" s="244"/>
      <c r="M12" s="245"/>
      <c r="N12" s="245"/>
      <c r="O12" s="246"/>
      <c r="P12" s="246"/>
      <c r="Q12" s="247"/>
    </row>
    <row r="13" spans="1:17" s="7" customFormat="1" ht="36">
      <c r="A13" s="120"/>
      <c r="B13" s="118" t="s">
        <v>1208</v>
      </c>
      <c r="C13" s="119" t="s">
        <v>1267</v>
      </c>
      <c r="D13" s="119" t="s">
        <v>1260</v>
      </c>
      <c r="E13" s="136" t="s">
        <v>1846</v>
      </c>
      <c r="F13" s="136" t="s">
        <v>1256</v>
      </c>
      <c r="G13" s="136" t="s">
        <v>1257</v>
      </c>
      <c r="H13" s="136" t="s">
        <v>2524</v>
      </c>
      <c r="I13" s="136" t="s">
        <v>2525</v>
      </c>
      <c r="J13" s="136" t="s">
        <v>1270</v>
      </c>
      <c r="K13" s="136" t="s">
        <v>1271</v>
      </c>
      <c r="L13" s="136" t="s">
        <v>1254</v>
      </c>
      <c r="M13" s="136" t="s">
        <v>1521</v>
      </c>
      <c r="N13" s="136" t="s">
        <v>2026</v>
      </c>
      <c r="O13" s="137" t="s">
        <v>1825</v>
      </c>
      <c r="P13" s="137" t="s">
        <v>2129</v>
      </c>
      <c r="Q13" s="138" t="s">
        <v>2571</v>
      </c>
    </row>
    <row r="14" spans="1:17" s="72" customFormat="1">
      <c r="A14" s="66"/>
      <c r="B14" s="67" t="s">
        <v>1207</v>
      </c>
      <c r="C14" s="225" t="s">
        <v>1522</v>
      </c>
      <c r="D14" s="66" t="s">
        <v>2164</v>
      </c>
      <c r="E14" s="68">
        <v>7.0671600000000003</v>
      </c>
      <c r="F14" s="74">
        <v>1.5</v>
      </c>
      <c r="G14" s="74">
        <v>1.5</v>
      </c>
      <c r="H14" s="68">
        <f t="shared" ref="H14:H77" si="0">ROUND(E14*F14,5)</f>
        <v>10.60074</v>
      </c>
      <c r="I14" s="70">
        <f t="shared" ref="I14:I77" si="1">ROUND(E14*G14,5)</f>
        <v>10.60074</v>
      </c>
      <c r="J14" s="71">
        <f>ROUND((H14*'2-Calculator'!$D$26),2)</f>
        <v>69805.87</v>
      </c>
      <c r="K14" s="71">
        <f>ROUND((I14*'2-Calculator'!$D$26),2)</f>
        <v>69805.87</v>
      </c>
      <c r="L14" s="69">
        <v>9.67</v>
      </c>
      <c r="M14" s="66" t="s">
        <v>2548</v>
      </c>
      <c r="N14" s="66" t="s">
        <v>2549</v>
      </c>
      <c r="O14" s="66" t="s">
        <v>1258</v>
      </c>
      <c r="P14" s="66" t="s">
        <v>1835</v>
      </c>
      <c r="Q14" s="144">
        <v>0</v>
      </c>
    </row>
    <row r="15" spans="1:17" s="72" customFormat="1">
      <c r="A15" s="66"/>
      <c r="B15" s="67" t="s">
        <v>1206</v>
      </c>
      <c r="C15" s="225" t="s">
        <v>1522</v>
      </c>
      <c r="D15" s="66" t="s">
        <v>2164</v>
      </c>
      <c r="E15" s="68">
        <v>7.1906299999999996</v>
      </c>
      <c r="F15" s="74">
        <v>1.5</v>
      </c>
      <c r="G15" s="74">
        <v>1.5</v>
      </c>
      <c r="H15" s="68">
        <f t="shared" si="0"/>
        <v>10.78595</v>
      </c>
      <c r="I15" s="70">
        <f t="shared" si="1"/>
        <v>10.78595</v>
      </c>
      <c r="J15" s="71">
        <f>ROUND((H15*'2-Calculator'!$D$26),2)</f>
        <v>71025.48</v>
      </c>
      <c r="K15" s="71">
        <f>ROUND((I15*'2-Calculator'!$D$26),2)</f>
        <v>71025.48</v>
      </c>
      <c r="L15" s="69">
        <v>10.08</v>
      </c>
      <c r="M15" s="66" t="s">
        <v>2548</v>
      </c>
      <c r="N15" s="66" t="s">
        <v>2549</v>
      </c>
      <c r="O15" s="66" t="s">
        <v>1258</v>
      </c>
      <c r="P15" s="66" t="s">
        <v>1835</v>
      </c>
      <c r="Q15" s="144">
        <v>1</v>
      </c>
    </row>
    <row r="16" spans="1:17" s="72" customFormat="1">
      <c r="A16" s="66"/>
      <c r="B16" s="67" t="s">
        <v>1205</v>
      </c>
      <c r="C16" s="225" t="s">
        <v>1522</v>
      </c>
      <c r="D16" s="66" t="s">
        <v>2164</v>
      </c>
      <c r="E16" s="68">
        <v>8.8484800000000003</v>
      </c>
      <c r="F16" s="74">
        <v>1.5</v>
      </c>
      <c r="G16" s="74">
        <v>1.5</v>
      </c>
      <c r="H16" s="68">
        <f t="shared" si="0"/>
        <v>13.27272</v>
      </c>
      <c r="I16" s="70">
        <f t="shared" si="1"/>
        <v>13.27272</v>
      </c>
      <c r="J16" s="71">
        <f>ROUND((H16*'2-Calculator'!$D$26),2)</f>
        <v>87400.86</v>
      </c>
      <c r="K16" s="71">
        <f>ROUND((I16*'2-Calculator'!$D$26),2)</f>
        <v>87400.86</v>
      </c>
      <c r="L16" s="69">
        <v>14.49</v>
      </c>
      <c r="M16" s="66" t="s">
        <v>2548</v>
      </c>
      <c r="N16" s="66" t="s">
        <v>2549</v>
      </c>
      <c r="O16" s="66" t="s">
        <v>1258</v>
      </c>
      <c r="P16" s="66" t="s">
        <v>1835</v>
      </c>
      <c r="Q16" s="144">
        <v>4</v>
      </c>
    </row>
    <row r="17" spans="1:17" s="72" customFormat="1">
      <c r="A17" s="66"/>
      <c r="B17" s="67" t="s">
        <v>1204</v>
      </c>
      <c r="C17" s="225" t="s">
        <v>1522</v>
      </c>
      <c r="D17" s="66" t="s">
        <v>2164</v>
      </c>
      <c r="E17" s="68">
        <v>14.09076</v>
      </c>
      <c r="F17" s="74">
        <v>1.5</v>
      </c>
      <c r="G17" s="74">
        <v>1.5</v>
      </c>
      <c r="H17" s="68">
        <f t="shared" si="0"/>
        <v>21.136140000000001</v>
      </c>
      <c r="I17" s="70">
        <f t="shared" si="1"/>
        <v>21.136140000000001</v>
      </c>
      <c r="J17" s="71">
        <f>ROUND((H17*'2-Calculator'!$D$26),2)</f>
        <v>139181.48000000001</v>
      </c>
      <c r="K17" s="71">
        <f>ROUND((I17*'2-Calculator'!$D$26),2)</f>
        <v>139181.48000000001</v>
      </c>
      <c r="L17" s="69">
        <v>35.85</v>
      </c>
      <c r="M17" s="66" t="s">
        <v>2548</v>
      </c>
      <c r="N17" s="66" t="s">
        <v>2549</v>
      </c>
      <c r="O17" s="66" t="s">
        <v>1258</v>
      </c>
      <c r="P17" s="66" t="s">
        <v>1835</v>
      </c>
      <c r="Q17" s="144">
        <v>1</v>
      </c>
    </row>
    <row r="18" spans="1:17" s="72" customFormat="1">
      <c r="A18" s="66"/>
      <c r="B18" s="67" t="s">
        <v>1203</v>
      </c>
      <c r="C18" s="225" t="s">
        <v>1523</v>
      </c>
      <c r="D18" s="66" t="s">
        <v>2165</v>
      </c>
      <c r="E18" s="68">
        <v>8.9132499999999997</v>
      </c>
      <c r="F18" s="74">
        <v>1.5</v>
      </c>
      <c r="G18" s="74">
        <v>1.5</v>
      </c>
      <c r="H18" s="68">
        <f t="shared" si="0"/>
        <v>13.36988</v>
      </c>
      <c r="I18" s="70">
        <f t="shared" si="1"/>
        <v>13.36988</v>
      </c>
      <c r="J18" s="71">
        <f>ROUND((H18*'2-Calculator'!$D$26),2)</f>
        <v>88040.66</v>
      </c>
      <c r="K18" s="71">
        <f>ROUND((I18*'2-Calculator'!$D$26),2)</f>
        <v>88040.66</v>
      </c>
      <c r="L18" s="69">
        <v>11</v>
      </c>
      <c r="M18" s="66" t="s">
        <v>2548</v>
      </c>
      <c r="N18" s="66" t="s">
        <v>2549</v>
      </c>
      <c r="O18" s="66" t="s">
        <v>1258</v>
      </c>
      <c r="P18" s="66" t="s">
        <v>1835</v>
      </c>
      <c r="Q18" s="144">
        <v>0</v>
      </c>
    </row>
    <row r="19" spans="1:17" s="72" customFormat="1">
      <c r="A19" s="66"/>
      <c r="B19" s="67" t="s">
        <v>1202</v>
      </c>
      <c r="C19" s="225" t="s">
        <v>1523</v>
      </c>
      <c r="D19" s="66" t="s">
        <v>2165</v>
      </c>
      <c r="E19" s="68">
        <v>10.12937</v>
      </c>
      <c r="F19" s="74">
        <v>1.5</v>
      </c>
      <c r="G19" s="74">
        <v>1.5</v>
      </c>
      <c r="H19" s="68">
        <f t="shared" si="0"/>
        <v>15.19406</v>
      </c>
      <c r="I19" s="70">
        <f t="shared" si="1"/>
        <v>15.19406</v>
      </c>
      <c r="J19" s="71">
        <f>ROUND((H19*'2-Calculator'!$D$26),2)</f>
        <v>100052.89</v>
      </c>
      <c r="K19" s="71">
        <f>ROUND((I19*'2-Calculator'!$D$26),2)</f>
        <v>100052.89</v>
      </c>
      <c r="L19" s="69">
        <v>16.25</v>
      </c>
      <c r="M19" s="66" t="s">
        <v>2548</v>
      </c>
      <c r="N19" s="66" t="s">
        <v>2549</v>
      </c>
      <c r="O19" s="66" t="s">
        <v>1258</v>
      </c>
      <c r="P19" s="66" t="s">
        <v>1835</v>
      </c>
      <c r="Q19" s="144">
        <v>0</v>
      </c>
    </row>
    <row r="20" spans="1:17" s="72" customFormat="1">
      <c r="A20" s="66"/>
      <c r="B20" s="67" t="s">
        <v>1201</v>
      </c>
      <c r="C20" s="225" t="s">
        <v>1523</v>
      </c>
      <c r="D20" s="66" t="s">
        <v>2165</v>
      </c>
      <c r="E20" s="68">
        <v>12.18431</v>
      </c>
      <c r="F20" s="74">
        <v>1.5</v>
      </c>
      <c r="G20" s="74">
        <v>1.5</v>
      </c>
      <c r="H20" s="68">
        <f t="shared" si="0"/>
        <v>18.27647</v>
      </c>
      <c r="I20" s="70">
        <f t="shared" si="1"/>
        <v>18.27647</v>
      </c>
      <c r="J20" s="71">
        <f>ROUND((H20*'2-Calculator'!$D$26),2)</f>
        <v>120350.55</v>
      </c>
      <c r="K20" s="71">
        <f>ROUND((I20*'2-Calculator'!$D$26),2)</f>
        <v>120350.55</v>
      </c>
      <c r="L20" s="69">
        <v>22.52</v>
      </c>
      <c r="M20" s="66" t="s">
        <v>2548</v>
      </c>
      <c r="N20" s="66" t="s">
        <v>2549</v>
      </c>
      <c r="O20" s="66" t="s">
        <v>1258</v>
      </c>
      <c r="P20" s="66" t="s">
        <v>1835</v>
      </c>
      <c r="Q20" s="144">
        <v>4</v>
      </c>
    </row>
    <row r="21" spans="1:17" s="72" customFormat="1">
      <c r="A21" s="66"/>
      <c r="B21" s="67" t="s">
        <v>1200</v>
      </c>
      <c r="C21" s="225" t="s">
        <v>1523</v>
      </c>
      <c r="D21" s="66" t="s">
        <v>2165</v>
      </c>
      <c r="E21" s="68">
        <v>18.78989</v>
      </c>
      <c r="F21" s="74">
        <v>1.5</v>
      </c>
      <c r="G21" s="74">
        <v>1.5</v>
      </c>
      <c r="H21" s="68">
        <f t="shared" si="0"/>
        <v>28.184840000000001</v>
      </c>
      <c r="I21" s="70">
        <f t="shared" si="1"/>
        <v>28.184840000000001</v>
      </c>
      <c r="J21" s="71">
        <f>ROUND((H21*'2-Calculator'!$D$26),2)</f>
        <v>185597.17</v>
      </c>
      <c r="K21" s="71">
        <f>ROUND((I21*'2-Calculator'!$D$26),2)</f>
        <v>185597.17</v>
      </c>
      <c r="L21" s="69">
        <v>50.6</v>
      </c>
      <c r="M21" s="66" t="s">
        <v>2548</v>
      </c>
      <c r="N21" s="66" t="s">
        <v>2549</v>
      </c>
      <c r="O21" s="66" t="s">
        <v>1258</v>
      </c>
      <c r="P21" s="66" t="s">
        <v>1835</v>
      </c>
      <c r="Q21" s="144">
        <v>5</v>
      </c>
    </row>
    <row r="22" spans="1:17" s="72" customFormat="1">
      <c r="A22" s="66"/>
      <c r="B22" s="67" t="s">
        <v>1199</v>
      </c>
      <c r="C22" s="225" t="s">
        <v>1524</v>
      </c>
      <c r="D22" s="66" t="s">
        <v>2431</v>
      </c>
      <c r="E22" s="68">
        <v>5.0964700000000001</v>
      </c>
      <c r="F22" s="74">
        <v>1</v>
      </c>
      <c r="G22" s="74">
        <v>1</v>
      </c>
      <c r="H22" s="68">
        <f t="shared" si="0"/>
        <v>5.0964700000000001</v>
      </c>
      <c r="I22" s="70">
        <f t="shared" si="1"/>
        <v>5.0964700000000001</v>
      </c>
      <c r="J22" s="71">
        <f>ROUND((H22*'2-Calculator'!$D$26),2)</f>
        <v>33560.25</v>
      </c>
      <c r="K22" s="71">
        <f>ROUND((I22*'2-Calculator'!$D$26),2)</f>
        <v>33560.25</v>
      </c>
      <c r="L22" s="69">
        <v>12</v>
      </c>
      <c r="M22" s="66" t="s">
        <v>2550</v>
      </c>
      <c r="N22" s="66" t="s">
        <v>2551</v>
      </c>
      <c r="O22" s="66"/>
      <c r="P22" s="66" t="s">
        <v>1835</v>
      </c>
      <c r="Q22" s="144">
        <v>0</v>
      </c>
    </row>
    <row r="23" spans="1:17" s="72" customFormat="1">
      <c r="A23" s="66"/>
      <c r="B23" s="67" t="s">
        <v>1198</v>
      </c>
      <c r="C23" s="225" t="s">
        <v>1524</v>
      </c>
      <c r="D23" s="66" t="s">
        <v>2585</v>
      </c>
      <c r="E23" s="68">
        <v>6.55966</v>
      </c>
      <c r="F23" s="74">
        <v>1</v>
      </c>
      <c r="G23" s="74">
        <v>1</v>
      </c>
      <c r="H23" s="68">
        <f t="shared" si="0"/>
        <v>6.55966</v>
      </c>
      <c r="I23" s="70">
        <f t="shared" si="1"/>
        <v>6.55966</v>
      </c>
      <c r="J23" s="71">
        <f>ROUND((H23*'2-Calculator'!$D$26),2)</f>
        <v>43195.360000000001</v>
      </c>
      <c r="K23" s="71">
        <f>ROUND((I23*'2-Calculator'!$D$26),2)</f>
        <v>43195.360000000001</v>
      </c>
      <c r="L23" s="69">
        <v>16.329999999999998</v>
      </c>
      <c r="M23" s="66" t="s">
        <v>2550</v>
      </c>
      <c r="N23" s="66" t="s">
        <v>2551</v>
      </c>
      <c r="O23" s="66"/>
      <c r="P23" s="66" t="s">
        <v>1835</v>
      </c>
      <c r="Q23" s="144">
        <v>1</v>
      </c>
    </row>
    <row r="24" spans="1:17" s="72" customFormat="1">
      <c r="A24" s="66"/>
      <c r="B24" s="67" t="s">
        <v>1197</v>
      </c>
      <c r="C24" s="225" t="s">
        <v>1524</v>
      </c>
      <c r="D24" s="66" t="s">
        <v>2585</v>
      </c>
      <c r="E24" s="68">
        <v>9.2436699999999998</v>
      </c>
      <c r="F24" s="74">
        <v>1</v>
      </c>
      <c r="G24" s="74">
        <v>1</v>
      </c>
      <c r="H24" s="68">
        <f t="shared" si="0"/>
        <v>9.2436699999999998</v>
      </c>
      <c r="I24" s="70">
        <f t="shared" si="1"/>
        <v>9.2436699999999998</v>
      </c>
      <c r="J24" s="71">
        <f>ROUND((H24*'2-Calculator'!$D$26),2)</f>
        <v>60869.57</v>
      </c>
      <c r="K24" s="71">
        <f>ROUND((I24*'2-Calculator'!$D$26),2)</f>
        <v>60869.57</v>
      </c>
      <c r="L24" s="69">
        <v>30.94</v>
      </c>
      <c r="M24" s="66" t="s">
        <v>2550</v>
      </c>
      <c r="N24" s="66" t="s">
        <v>2551</v>
      </c>
      <c r="O24" s="66"/>
      <c r="P24" s="66" t="s">
        <v>1835</v>
      </c>
      <c r="Q24" s="144">
        <v>6</v>
      </c>
    </row>
    <row r="25" spans="1:17" s="72" customFormat="1">
      <c r="A25" s="66"/>
      <c r="B25" s="67" t="s">
        <v>1196</v>
      </c>
      <c r="C25" s="225" t="s">
        <v>1524</v>
      </c>
      <c r="D25" s="66" t="s">
        <v>2431</v>
      </c>
      <c r="E25" s="68">
        <v>13.70895</v>
      </c>
      <c r="F25" s="74">
        <v>1</v>
      </c>
      <c r="G25" s="74">
        <v>1</v>
      </c>
      <c r="H25" s="68">
        <f t="shared" si="0"/>
        <v>13.70895</v>
      </c>
      <c r="I25" s="70">
        <f t="shared" si="1"/>
        <v>13.70895</v>
      </c>
      <c r="J25" s="71">
        <f>ROUND((H25*'2-Calculator'!$D$26),2)</f>
        <v>90273.44</v>
      </c>
      <c r="K25" s="71">
        <f>ROUND((I25*'2-Calculator'!$D$26),2)</f>
        <v>90273.44</v>
      </c>
      <c r="L25" s="69">
        <v>48.66</v>
      </c>
      <c r="M25" s="66" t="s">
        <v>2550</v>
      </c>
      <c r="N25" s="66" t="s">
        <v>2551</v>
      </c>
      <c r="O25" s="66"/>
      <c r="P25" s="66" t="s">
        <v>1835</v>
      </c>
      <c r="Q25" s="144">
        <v>73</v>
      </c>
    </row>
    <row r="26" spans="1:17" s="72" customFormat="1">
      <c r="A26" s="66"/>
      <c r="B26" s="67" t="s">
        <v>1195</v>
      </c>
      <c r="C26" s="225" t="s">
        <v>1525</v>
      </c>
      <c r="D26" s="66" t="s">
        <v>2432</v>
      </c>
      <c r="E26" s="68">
        <v>4.6636499999999996</v>
      </c>
      <c r="F26" s="74">
        <v>1</v>
      </c>
      <c r="G26" s="74">
        <v>1</v>
      </c>
      <c r="H26" s="68">
        <f t="shared" si="0"/>
        <v>4.6636499999999996</v>
      </c>
      <c r="I26" s="70">
        <f t="shared" si="1"/>
        <v>4.6636499999999996</v>
      </c>
      <c r="J26" s="71">
        <f>ROUND((H26*'2-Calculator'!$D$26),2)</f>
        <v>30710.14</v>
      </c>
      <c r="K26" s="71">
        <f>ROUND((I26*'2-Calculator'!$D$26),2)</f>
        <v>30710.14</v>
      </c>
      <c r="L26" s="69">
        <v>28</v>
      </c>
      <c r="M26" s="66" t="s">
        <v>2550</v>
      </c>
      <c r="N26" s="66" t="s">
        <v>2551</v>
      </c>
      <c r="O26" s="66"/>
      <c r="P26" s="66" t="s">
        <v>1835</v>
      </c>
      <c r="Q26" s="144">
        <v>0</v>
      </c>
    </row>
    <row r="27" spans="1:17" s="72" customFormat="1">
      <c r="A27" s="66"/>
      <c r="B27" s="67" t="s">
        <v>1194</v>
      </c>
      <c r="C27" s="225" t="s">
        <v>1525</v>
      </c>
      <c r="D27" s="66" t="s">
        <v>2432</v>
      </c>
      <c r="E27" s="68">
        <v>4.9798999999999998</v>
      </c>
      <c r="F27" s="74">
        <v>1</v>
      </c>
      <c r="G27" s="74">
        <v>1</v>
      </c>
      <c r="H27" s="68">
        <f t="shared" si="0"/>
        <v>4.9798999999999998</v>
      </c>
      <c r="I27" s="70">
        <f t="shared" si="1"/>
        <v>4.9798999999999998</v>
      </c>
      <c r="J27" s="71">
        <f>ROUND((H27*'2-Calculator'!$D$26),2)</f>
        <v>32792.639999999999</v>
      </c>
      <c r="K27" s="71">
        <f>ROUND((I27*'2-Calculator'!$D$26),2)</f>
        <v>32792.639999999999</v>
      </c>
      <c r="L27" s="69">
        <v>15</v>
      </c>
      <c r="M27" s="66" t="s">
        <v>2550</v>
      </c>
      <c r="N27" s="66" t="s">
        <v>2551</v>
      </c>
      <c r="O27" s="66"/>
      <c r="P27" s="66" t="s">
        <v>1835</v>
      </c>
      <c r="Q27" s="144">
        <v>2</v>
      </c>
    </row>
    <row r="28" spans="1:17" s="72" customFormat="1">
      <c r="A28" s="66"/>
      <c r="B28" s="67" t="s">
        <v>1193</v>
      </c>
      <c r="C28" s="225" t="s">
        <v>1525</v>
      </c>
      <c r="D28" s="66" t="s">
        <v>2432</v>
      </c>
      <c r="E28" s="68">
        <v>6.74376</v>
      </c>
      <c r="F28" s="74">
        <v>1</v>
      </c>
      <c r="G28" s="74">
        <v>1</v>
      </c>
      <c r="H28" s="68">
        <f t="shared" si="0"/>
        <v>6.74376</v>
      </c>
      <c r="I28" s="70">
        <f t="shared" si="1"/>
        <v>6.74376</v>
      </c>
      <c r="J28" s="71">
        <f>ROUND((H28*'2-Calculator'!$D$26),2)</f>
        <v>44407.66</v>
      </c>
      <c r="K28" s="71">
        <f>ROUND((I28*'2-Calculator'!$D$26),2)</f>
        <v>44407.66</v>
      </c>
      <c r="L28" s="69">
        <v>23.01</v>
      </c>
      <c r="M28" s="66" t="s">
        <v>2550</v>
      </c>
      <c r="N28" s="66" t="s">
        <v>2551</v>
      </c>
      <c r="O28" s="66"/>
      <c r="P28" s="66" t="s">
        <v>1835</v>
      </c>
      <c r="Q28" s="144">
        <v>12</v>
      </c>
    </row>
    <row r="29" spans="1:17" s="72" customFormat="1">
      <c r="A29" s="66"/>
      <c r="B29" s="67" t="s">
        <v>1192</v>
      </c>
      <c r="C29" s="225" t="s">
        <v>1525</v>
      </c>
      <c r="D29" s="66" t="s">
        <v>2432</v>
      </c>
      <c r="E29" s="68">
        <v>9.7022300000000001</v>
      </c>
      <c r="F29" s="74">
        <v>1</v>
      </c>
      <c r="G29" s="74">
        <v>1</v>
      </c>
      <c r="H29" s="68">
        <f t="shared" si="0"/>
        <v>9.7022300000000001</v>
      </c>
      <c r="I29" s="70">
        <f t="shared" si="1"/>
        <v>9.7022300000000001</v>
      </c>
      <c r="J29" s="71">
        <f>ROUND((H29*'2-Calculator'!$D$26),2)</f>
        <v>63889.18</v>
      </c>
      <c r="K29" s="71">
        <f>ROUND((I29*'2-Calculator'!$D$26),2)</f>
        <v>63889.18</v>
      </c>
      <c r="L29" s="69">
        <v>36.04</v>
      </c>
      <c r="M29" s="66" t="s">
        <v>2550</v>
      </c>
      <c r="N29" s="66" t="s">
        <v>2551</v>
      </c>
      <c r="O29" s="66"/>
      <c r="P29" s="66" t="s">
        <v>1835</v>
      </c>
      <c r="Q29" s="144">
        <v>82</v>
      </c>
    </row>
    <row r="30" spans="1:17" s="72" customFormat="1">
      <c r="A30" s="66"/>
      <c r="B30" s="67" t="s">
        <v>1191</v>
      </c>
      <c r="C30" s="225" t="s">
        <v>1526</v>
      </c>
      <c r="D30" s="66" t="s">
        <v>2166</v>
      </c>
      <c r="E30" s="68">
        <v>5.6238099999999998</v>
      </c>
      <c r="F30" s="74">
        <v>1.5</v>
      </c>
      <c r="G30" s="74">
        <v>1.5</v>
      </c>
      <c r="H30" s="68">
        <f t="shared" si="0"/>
        <v>8.4357199999999999</v>
      </c>
      <c r="I30" s="70">
        <f t="shared" si="1"/>
        <v>8.4357199999999999</v>
      </c>
      <c r="J30" s="71">
        <f>ROUND((H30*'2-Calculator'!$D$26),2)</f>
        <v>55549.22</v>
      </c>
      <c r="K30" s="71">
        <f>ROUND((I30*'2-Calculator'!$D$26),2)</f>
        <v>55549.22</v>
      </c>
      <c r="L30" s="69">
        <v>8</v>
      </c>
      <c r="M30" s="66" t="s">
        <v>2548</v>
      </c>
      <c r="N30" s="66" t="s">
        <v>2549</v>
      </c>
      <c r="O30" s="66" t="s">
        <v>1258</v>
      </c>
      <c r="P30" s="66" t="s">
        <v>1835</v>
      </c>
      <c r="Q30" s="144">
        <v>0</v>
      </c>
    </row>
    <row r="31" spans="1:17" s="72" customFormat="1">
      <c r="A31" s="66"/>
      <c r="B31" s="67" t="s">
        <v>1190</v>
      </c>
      <c r="C31" s="225" t="s">
        <v>1526</v>
      </c>
      <c r="D31" s="66" t="s">
        <v>2166</v>
      </c>
      <c r="E31" s="68">
        <v>7.4867100000000004</v>
      </c>
      <c r="F31" s="74">
        <v>1.5</v>
      </c>
      <c r="G31" s="74">
        <v>1.5</v>
      </c>
      <c r="H31" s="68">
        <f t="shared" si="0"/>
        <v>11.23007</v>
      </c>
      <c r="I31" s="70">
        <f t="shared" si="1"/>
        <v>11.23007</v>
      </c>
      <c r="J31" s="71">
        <f>ROUND((H31*'2-Calculator'!$D$26),2)</f>
        <v>73950.009999999995</v>
      </c>
      <c r="K31" s="71">
        <f>ROUND((I31*'2-Calculator'!$D$26),2)</f>
        <v>73950.009999999995</v>
      </c>
      <c r="L31" s="69">
        <v>8.57</v>
      </c>
      <c r="M31" s="66" t="s">
        <v>2548</v>
      </c>
      <c r="N31" s="66" t="s">
        <v>2549</v>
      </c>
      <c r="O31" s="66" t="s">
        <v>1258</v>
      </c>
      <c r="P31" s="66" t="s">
        <v>1835</v>
      </c>
      <c r="Q31" s="144">
        <v>0</v>
      </c>
    </row>
    <row r="32" spans="1:17" s="72" customFormat="1">
      <c r="A32" s="66"/>
      <c r="B32" s="67" t="s">
        <v>1189</v>
      </c>
      <c r="C32" s="225" t="s">
        <v>1526</v>
      </c>
      <c r="D32" s="66" t="s">
        <v>2166</v>
      </c>
      <c r="E32" s="68">
        <v>9.2747799999999998</v>
      </c>
      <c r="F32" s="74">
        <v>1.5</v>
      </c>
      <c r="G32" s="74">
        <v>1.5</v>
      </c>
      <c r="H32" s="68">
        <f t="shared" si="0"/>
        <v>13.91217</v>
      </c>
      <c r="I32" s="70">
        <f t="shared" si="1"/>
        <v>13.91217</v>
      </c>
      <c r="J32" s="71">
        <f>ROUND((H32*'2-Calculator'!$D$26),2)</f>
        <v>91611.64</v>
      </c>
      <c r="K32" s="71">
        <f>ROUND((I32*'2-Calculator'!$D$26),2)</f>
        <v>91611.64</v>
      </c>
      <c r="L32" s="69">
        <v>8.67</v>
      </c>
      <c r="M32" s="66" t="s">
        <v>2548</v>
      </c>
      <c r="N32" s="66" t="s">
        <v>2549</v>
      </c>
      <c r="O32" s="66" t="s">
        <v>1258</v>
      </c>
      <c r="P32" s="66" t="s">
        <v>1835</v>
      </c>
      <c r="Q32" s="144">
        <v>0</v>
      </c>
    </row>
    <row r="33" spans="1:17" s="72" customFormat="1">
      <c r="A33" s="66"/>
      <c r="B33" s="67" t="s">
        <v>1188</v>
      </c>
      <c r="C33" s="225" t="s">
        <v>1526</v>
      </c>
      <c r="D33" s="66" t="s">
        <v>2166</v>
      </c>
      <c r="E33" s="68">
        <v>13.97499</v>
      </c>
      <c r="F33" s="74">
        <v>1.5</v>
      </c>
      <c r="G33" s="74">
        <v>1.5</v>
      </c>
      <c r="H33" s="68">
        <f t="shared" si="0"/>
        <v>20.962489999999999</v>
      </c>
      <c r="I33" s="70">
        <f t="shared" si="1"/>
        <v>20.962489999999999</v>
      </c>
      <c r="J33" s="71">
        <f>ROUND((H33*'2-Calculator'!$D$26),2)</f>
        <v>138038</v>
      </c>
      <c r="K33" s="71">
        <f>ROUND((I33*'2-Calculator'!$D$26),2)</f>
        <v>138038</v>
      </c>
      <c r="L33" s="69">
        <v>12.5</v>
      </c>
      <c r="M33" s="66" t="s">
        <v>2548</v>
      </c>
      <c r="N33" s="66" t="s">
        <v>2549</v>
      </c>
      <c r="O33" s="66" t="s">
        <v>1258</v>
      </c>
      <c r="P33" s="66" t="s">
        <v>1835</v>
      </c>
      <c r="Q33" s="144">
        <v>0</v>
      </c>
    </row>
    <row r="34" spans="1:17" s="72" customFormat="1">
      <c r="A34" s="66"/>
      <c r="B34" s="67" t="s">
        <v>2167</v>
      </c>
      <c r="C34" s="225" t="s">
        <v>2413</v>
      </c>
      <c r="D34" s="66" t="s">
        <v>2433</v>
      </c>
      <c r="E34" s="68">
        <v>4.4629500000000002</v>
      </c>
      <c r="F34" s="74">
        <v>1.5</v>
      </c>
      <c r="G34" s="74">
        <v>1.5</v>
      </c>
      <c r="H34" s="68">
        <f t="shared" si="0"/>
        <v>6.6944299999999997</v>
      </c>
      <c r="I34" s="70">
        <f t="shared" si="1"/>
        <v>6.6944299999999997</v>
      </c>
      <c r="J34" s="71">
        <f>ROUND((H34*'2-Calculator'!$D$26),2)</f>
        <v>44082.82</v>
      </c>
      <c r="K34" s="71">
        <f>ROUND((I34*'2-Calculator'!$D$26),2)</f>
        <v>44082.82</v>
      </c>
      <c r="L34" s="69">
        <v>5.22</v>
      </c>
      <c r="M34" s="66" t="s">
        <v>2548</v>
      </c>
      <c r="N34" s="66" t="s">
        <v>2549</v>
      </c>
      <c r="O34" s="66" t="s">
        <v>1258</v>
      </c>
      <c r="P34" s="66" t="s">
        <v>1835</v>
      </c>
      <c r="Q34" s="144">
        <v>0</v>
      </c>
    </row>
    <row r="35" spans="1:17" s="72" customFormat="1">
      <c r="A35" s="66"/>
      <c r="B35" s="67" t="s">
        <v>2168</v>
      </c>
      <c r="C35" s="225" t="s">
        <v>2413</v>
      </c>
      <c r="D35" s="66" t="s">
        <v>2433</v>
      </c>
      <c r="E35" s="68">
        <v>5.6406099999999997</v>
      </c>
      <c r="F35" s="74">
        <v>1.5</v>
      </c>
      <c r="G35" s="74">
        <v>1.5</v>
      </c>
      <c r="H35" s="68">
        <f t="shared" si="0"/>
        <v>8.4609199999999998</v>
      </c>
      <c r="I35" s="70">
        <f t="shared" si="1"/>
        <v>8.4609199999999998</v>
      </c>
      <c r="J35" s="71">
        <f>ROUND((H35*'2-Calculator'!$D$26),2)</f>
        <v>55715.16</v>
      </c>
      <c r="K35" s="71">
        <f>ROUND((I35*'2-Calculator'!$D$26),2)</f>
        <v>55715.16</v>
      </c>
      <c r="L35" s="69">
        <v>17.75</v>
      </c>
      <c r="M35" s="66" t="s">
        <v>2548</v>
      </c>
      <c r="N35" s="66" t="s">
        <v>2549</v>
      </c>
      <c r="O35" s="66" t="s">
        <v>1258</v>
      </c>
      <c r="P35" s="66" t="s">
        <v>1835</v>
      </c>
      <c r="Q35" s="144">
        <v>1</v>
      </c>
    </row>
    <row r="36" spans="1:17" s="72" customFormat="1">
      <c r="A36" s="66"/>
      <c r="B36" s="67" t="s">
        <v>2169</v>
      </c>
      <c r="C36" s="225" t="s">
        <v>2413</v>
      </c>
      <c r="D36" s="66" t="s">
        <v>2433</v>
      </c>
      <c r="E36" s="68">
        <v>7.46591</v>
      </c>
      <c r="F36" s="74">
        <v>1.5</v>
      </c>
      <c r="G36" s="74">
        <v>1.5</v>
      </c>
      <c r="H36" s="68">
        <f t="shared" si="0"/>
        <v>11.198869999999999</v>
      </c>
      <c r="I36" s="70">
        <f t="shared" si="1"/>
        <v>11.198869999999999</v>
      </c>
      <c r="J36" s="71">
        <f>ROUND((H36*'2-Calculator'!$D$26),2)</f>
        <v>73744.56</v>
      </c>
      <c r="K36" s="71">
        <f>ROUND((I36*'2-Calculator'!$D$26),2)</f>
        <v>73744.56</v>
      </c>
      <c r="L36" s="69">
        <v>23.01</v>
      </c>
      <c r="M36" s="66" t="s">
        <v>2548</v>
      </c>
      <c r="N36" s="66" t="s">
        <v>2549</v>
      </c>
      <c r="O36" s="66" t="s">
        <v>1258</v>
      </c>
      <c r="P36" s="66" t="s">
        <v>1835</v>
      </c>
      <c r="Q36" s="144">
        <v>4</v>
      </c>
    </row>
    <row r="37" spans="1:17" s="72" customFormat="1">
      <c r="A37" s="66"/>
      <c r="B37" s="67" t="s">
        <v>2170</v>
      </c>
      <c r="C37" s="225" t="s">
        <v>2413</v>
      </c>
      <c r="D37" s="66" t="s">
        <v>2433</v>
      </c>
      <c r="E37" s="68">
        <v>14.248950000000001</v>
      </c>
      <c r="F37" s="74">
        <v>1.5</v>
      </c>
      <c r="G37" s="74">
        <v>1.5</v>
      </c>
      <c r="H37" s="68">
        <f t="shared" si="0"/>
        <v>21.373429999999999</v>
      </c>
      <c r="I37" s="70">
        <f t="shared" si="1"/>
        <v>21.373429999999999</v>
      </c>
      <c r="J37" s="71">
        <f>ROUND((H37*'2-Calculator'!$D$26),2)</f>
        <v>140744.04</v>
      </c>
      <c r="K37" s="71">
        <f>ROUND((I37*'2-Calculator'!$D$26),2)</f>
        <v>140744.04</v>
      </c>
      <c r="L37" s="69">
        <v>45.03</v>
      </c>
      <c r="M37" s="66" t="s">
        <v>2548</v>
      </c>
      <c r="N37" s="66" t="s">
        <v>2549</v>
      </c>
      <c r="O37" s="66" t="s">
        <v>1258</v>
      </c>
      <c r="P37" s="66" t="s">
        <v>1835</v>
      </c>
      <c r="Q37" s="144">
        <v>1</v>
      </c>
    </row>
    <row r="38" spans="1:17" s="72" customFormat="1">
      <c r="A38" s="66"/>
      <c r="B38" s="67" t="s">
        <v>2171</v>
      </c>
      <c r="C38" s="225" t="s">
        <v>2414</v>
      </c>
      <c r="D38" s="66" t="s">
        <v>2434</v>
      </c>
      <c r="E38" s="68">
        <v>4.4629500000000002</v>
      </c>
      <c r="F38" s="74">
        <v>1.5</v>
      </c>
      <c r="G38" s="74">
        <v>1.5</v>
      </c>
      <c r="H38" s="68">
        <f t="shared" si="0"/>
        <v>6.6944299999999997</v>
      </c>
      <c r="I38" s="70">
        <f t="shared" si="1"/>
        <v>6.6944299999999997</v>
      </c>
      <c r="J38" s="71">
        <f>ROUND((H38*'2-Calculator'!$D$26),2)</f>
        <v>44082.82</v>
      </c>
      <c r="K38" s="71">
        <f>ROUND((I38*'2-Calculator'!$D$26),2)</f>
        <v>44082.82</v>
      </c>
      <c r="L38" s="69">
        <v>22.57</v>
      </c>
      <c r="M38" s="66" t="s">
        <v>2548</v>
      </c>
      <c r="N38" s="66" t="s">
        <v>2549</v>
      </c>
      <c r="O38" s="66" t="s">
        <v>1258</v>
      </c>
      <c r="P38" s="66" t="s">
        <v>1835</v>
      </c>
      <c r="Q38" s="144">
        <v>0</v>
      </c>
    </row>
    <row r="39" spans="1:17" s="72" customFormat="1">
      <c r="A39" s="66"/>
      <c r="B39" s="67" t="s">
        <v>2172</v>
      </c>
      <c r="C39" s="225" t="s">
        <v>2414</v>
      </c>
      <c r="D39" s="66" t="s">
        <v>2434</v>
      </c>
      <c r="E39" s="68">
        <v>4.4974400000000001</v>
      </c>
      <c r="F39" s="74">
        <v>1.5</v>
      </c>
      <c r="G39" s="74">
        <v>1.5</v>
      </c>
      <c r="H39" s="68">
        <f t="shared" si="0"/>
        <v>6.7461599999999997</v>
      </c>
      <c r="I39" s="70">
        <f t="shared" si="1"/>
        <v>6.7461599999999997</v>
      </c>
      <c r="J39" s="71">
        <f>ROUND((H39*'2-Calculator'!$D$26),2)</f>
        <v>44423.46</v>
      </c>
      <c r="K39" s="71">
        <f>ROUND((I39*'2-Calculator'!$D$26),2)</f>
        <v>44423.46</v>
      </c>
      <c r="L39" s="69">
        <v>16</v>
      </c>
      <c r="M39" s="66" t="s">
        <v>2548</v>
      </c>
      <c r="N39" s="66" t="s">
        <v>2549</v>
      </c>
      <c r="O39" s="66" t="s">
        <v>1258</v>
      </c>
      <c r="P39" s="66" t="s">
        <v>1835</v>
      </c>
      <c r="Q39" s="144">
        <v>2</v>
      </c>
    </row>
    <row r="40" spans="1:17" s="72" customFormat="1">
      <c r="A40" s="66"/>
      <c r="B40" s="67" t="s">
        <v>2173</v>
      </c>
      <c r="C40" s="225" t="s">
        <v>2414</v>
      </c>
      <c r="D40" s="66" t="s">
        <v>2434</v>
      </c>
      <c r="E40" s="68">
        <v>5.8850100000000003</v>
      </c>
      <c r="F40" s="74">
        <v>1.5</v>
      </c>
      <c r="G40" s="74">
        <v>1.5</v>
      </c>
      <c r="H40" s="68">
        <f t="shared" si="0"/>
        <v>8.8275199999999998</v>
      </c>
      <c r="I40" s="70">
        <f t="shared" si="1"/>
        <v>8.8275199999999998</v>
      </c>
      <c r="J40" s="71">
        <f>ROUND((H40*'2-Calculator'!$D$26),2)</f>
        <v>58129.22</v>
      </c>
      <c r="K40" s="71">
        <f>ROUND((I40*'2-Calculator'!$D$26),2)</f>
        <v>58129.22</v>
      </c>
      <c r="L40" s="69">
        <v>18.170000000000002</v>
      </c>
      <c r="M40" s="66" t="s">
        <v>2548</v>
      </c>
      <c r="N40" s="66" t="s">
        <v>2549</v>
      </c>
      <c r="O40" s="66" t="s">
        <v>1258</v>
      </c>
      <c r="P40" s="66" t="s">
        <v>1835</v>
      </c>
      <c r="Q40" s="144">
        <v>7</v>
      </c>
    </row>
    <row r="41" spans="1:17" s="72" customFormat="1">
      <c r="A41" s="66"/>
      <c r="B41" s="67" t="s">
        <v>2174</v>
      </c>
      <c r="C41" s="225" t="s">
        <v>2414</v>
      </c>
      <c r="D41" s="66" t="s">
        <v>2434</v>
      </c>
      <c r="E41" s="68">
        <v>9.2305200000000003</v>
      </c>
      <c r="F41" s="74">
        <v>1.5</v>
      </c>
      <c r="G41" s="74">
        <v>1.5</v>
      </c>
      <c r="H41" s="68">
        <f t="shared" si="0"/>
        <v>13.84578</v>
      </c>
      <c r="I41" s="70">
        <f t="shared" si="1"/>
        <v>13.84578</v>
      </c>
      <c r="J41" s="71">
        <f>ROUND((H41*'2-Calculator'!$D$26),2)</f>
        <v>91174.46</v>
      </c>
      <c r="K41" s="71">
        <f>ROUND((I41*'2-Calculator'!$D$26),2)</f>
        <v>91174.46</v>
      </c>
      <c r="L41" s="69">
        <v>24.24</v>
      </c>
      <c r="M41" s="66" t="s">
        <v>2548</v>
      </c>
      <c r="N41" s="66" t="s">
        <v>2549</v>
      </c>
      <c r="O41" s="66" t="s">
        <v>1258</v>
      </c>
      <c r="P41" s="66" t="s">
        <v>1835</v>
      </c>
      <c r="Q41" s="144">
        <v>1</v>
      </c>
    </row>
    <row r="42" spans="1:17" s="72" customFormat="1">
      <c r="A42" s="66"/>
      <c r="B42" s="67" t="s">
        <v>2175</v>
      </c>
      <c r="C42" s="225" t="s">
        <v>2415</v>
      </c>
      <c r="D42" s="66" t="s">
        <v>2176</v>
      </c>
      <c r="E42" s="68">
        <v>5.0964700000000001</v>
      </c>
      <c r="F42" s="74">
        <v>1</v>
      </c>
      <c r="G42" s="74">
        <v>1</v>
      </c>
      <c r="H42" s="68">
        <f t="shared" si="0"/>
        <v>5.0964700000000001</v>
      </c>
      <c r="I42" s="70">
        <f t="shared" si="1"/>
        <v>5.0964700000000001</v>
      </c>
      <c r="J42" s="71">
        <f>ROUND((H42*'2-Calculator'!$D$26),2)</f>
        <v>33560.25</v>
      </c>
      <c r="K42" s="71">
        <f>ROUND((I42*'2-Calculator'!$D$26),2)</f>
        <v>33560.25</v>
      </c>
      <c r="L42" s="69">
        <v>7</v>
      </c>
      <c r="M42" s="66" t="s">
        <v>2550</v>
      </c>
      <c r="N42" s="66" t="s">
        <v>2551</v>
      </c>
      <c r="O42" s="66"/>
      <c r="P42" s="66" t="s">
        <v>1835</v>
      </c>
      <c r="Q42" s="144">
        <v>0</v>
      </c>
    </row>
    <row r="43" spans="1:17" s="72" customFormat="1">
      <c r="A43" s="66"/>
      <c r="B43" s="67" t="s">
        <v>2177</v>
      </c>
      <c r="C43" s="225" t="s">
        <v>2415</v>
      </c>
      <c r="D43" s="66" t="s">
        <v>2176</v>
      </c>
      <c r="E43" s="68">
        <v>6.55966</v>
      </c>
      <c r="F43" s="74">
        <v>1</v>
      </c>
      <c r="G43" s="74">
        <v>1</v>
      </c>
      <c r="H43" s="68">
        <f t="shared" si="0"/>
        <v>6.55966</v>
      </c>
      <c r="I43" s="70">
        <f t="shared" si="1"/>
        <v>6.55966</v>
      </c>
      <c r="J43" s="71">
        <f>ROUND((H43*'2-Calculator'!$D$26),2)</f>
        <v>43195.360000000001</v>
      </c>
      <c r="K43" s="71">
        <f>ROUND((I43*'2-Calculator'!$D$26),2)</f>
        <v>43195.360000000001</v>
      </c>
      <c r="L43" s="69">
        <v>4</v>
      </c>
      <c r="M43" s="66" t="s">
        <v>2550</v>
      </c>
      <c r="N43" s="66" t="s">
        <v>2551</v>
      </c>
      <c r="O43" s="66"/>
      <c r="P43" s="66" t="s">
        <v>1835</v>
      </c>
      <c r="Q43" s="144">
        <v>0</v>
      </c>
    </row>
    <row r="44" spans="1:17" s="72" customFormat="1">
      <c r="A44" s="66"/>
      <c r="B44" s="67" t="s">
        <v>2178</v>
      </c>
      <c r="C44" s="225" t="s">
        <v>2415</v>
      </c>
      <c r="D44" s="66" t="s">
        <v>2176</v>
      </c>
      <c r="E44" s="68">
        <v>9.2436699999999998</v>
      </c>
      <c r="F44" s="74">
        <v>1</v>
      </c>
      <c r="G44" s="74">
        <v>1</v>
      </c>
      <c r="H44" s="68">
        <f t="shared" si="0"/>
        <v>9.2436699999999998</v>
      </c>
      <c r="I44" s="70">
        <f t="shared" si="1"/>
        <v>9.2436699999999998</v>
      </c>
      <c r="J44" s="71">
        <f>ROUND((H44*'2-Calculator'!$D$26),2)</f>
        <v>60869.57</v>
      </c>
      <c r="K44" s="71">
        <f>ROUND((I44*'2-Calculator'!$D$26),2)</f>
        <v>60869.57</v>
      </c>
      <c r="L44" s="69">
        <v>11.28</v>
      </c>
      <c r="M44" s="66" t="s">
        <v>2550</v>
      </c>
      <c r="N44" s="66" t="s">
        <v>2551</v>
      </c>
      <c r="O44" s="66"/>
      <c r="P44" s="66" t="s">
        <v>1835</v>
      </c>
      <c r="Q44" s="144">
        <v>0</v>
      </c>
    </row>
    <row r="45" spans="1:17" s="72" customFormat="1">
      <c r="A45" s="66"/>
      <c r="B45" s="67" t="s">
        <v>2179</v>
      </c>
      <c r="C45" s="225" t="s">
        <v>2415</v>
      </c>
      <c r="D45" s="66" t="s">
        <v>2176</v>
      </c>
      <c r="E45" s="68">
        <v>13.43642</v>
      </c>
      <c r="F45" s="74">
        <v>1</v>
      </c>
      <c r="G45" s="74">
        <v>1</v>
      </c>
      <c r="H45" s="68">
        <f t="shared" si="0"/>
        <v>13.43642</v>
      </c>
      <c r="I45" s="70">
        <f t="shared" si="1"/>
        <v>13.43642</v>
      </c>
      <c r="J45" s="71">
        <f>ROUND((H45*'2-Calculator'!$D$26),2)</f>
        <v>88478.83</v>
      </c>
      <c r="K45" s="71">
        <f>ROUND((I45*'2-Calculator'!$D$26),2)</f>
        <v>88478.83</v>
      </c>
      <c r="L45" s="69">
        <v>34.43</v>
      </c>
      <c r="M45" s="66" t="s">
        <v>2550</v>
      </c>
      <c r="N45" s="66" t="s">
        <v>2551</v>
      </c>
      <c r="O45" s="66"/>
      <c r="P45" s="66" t="s">
        <v>1835</v>
      </c>
      <c r="Q45" s="144">
        <v>20</v>
      </c>
    </row>
    <row r="46" spans="1:17" s="72" customFormat="1">
      <c r="A46" s="66"/>
      <c r="B46" s="67" t="s">
        <v>2180</v>
      </c>
      <c r="C46" s="225" t="s">
        <v>2416</v>
      </c>
      <c r="D46" s="66" t="s">
        <v>2435</v>
      </c>
      <c r="E46" s="68">
        <v>1.4742299999999999</v>
      </c>
      <c r="F46" s="74">
        <v>1</v>
      </c>
      <c r="G46" s="74">
        <v>1</v>
      </c>
      <c r="H46" s="68">
        <f t="shared" si="0"/>
        <v>1.4742299999999999</v>
      </c>
      <c r="I46" s="70">
        <f t="shared" si="1"/>
        <v>1.4742299999999999</v>
      </c>
      <c r="J46" s="71">
        <f>ROUND((H46*'2-Calculator'!$D$26),2)</f>
        <v>9707.7999999999993</v>
      </c>
      <c r="K46" s="71">
        <f>ROUND((I46*'2-Calculator'!$D$26),2)</f>
        <v>9707.7999999999993</v>
      </c>
      <c r="L46" s="69">
        <v>4.3099999999999996</v>
      </c>
      <c r="M46" s="66" t="s">
        <v>2550</v>
      </c>
      <c r="N46" s="66" t="s">
        <v>2551</v>
      </c>
      <c r="O46" s="66"/>
      <c r="P46" s="66" t="s">
        <v>1835</v>
      </c>
      <c r="Q46" s="144">
        <v>0</v>
      </c>
    </row>
    <row r="47" spans="1:17" s="72" customFormat="1">
      <c r="A47" s="66"/>
      <c r="B47" s="66" t="s">
        <v>2181</v>
      </c>
      <c r="C47" s="225" t="s">
        <v>2416</v>
      </c>
      <c r="D47" s="66" t="s">
        <v>2435</v>
      </c>
      <c r="E47" s="68">
        <v>1.8974800000000001</v>
      </c>
      <c r="F47" s="74">
        <v>1</v>
      </c>
      <c r="G47" s="74">
        <v>1</v>
      </c>
      <c r="H47" s="68">
        <f t="shared" si="0"/>
        <v>1.8974800000000001</v>
      </c>
      <c r="I47" s="70">
        <f t="shared" si="1"/>
        <v>1.8974800000000001</v>
      </c>
      <c r="J47" s="71">
        <f>ROUND((H47*'2-Calculator'!$D$26),2)</f>
        <v>12494.91</v>
      </c>
      <c r="K47" s="71">
        <f>ROUND((I47*'2-Calculator'!$D$26),2)</f>
        <v>12494.91</v>
      </c>
      <c r="L47" s="69">
        <v>5.86</v>
      </c>
      <c r="M47" s="66" t="s">
        <v>2550</v>
      </c>
      <c r="N47" s="66" t="s">
        <v>2551</v>
      </c>
      <c r="O47" s="66"/>
      <c r="P47" s="66" t="s">
        <v>1835</v>
      </c>
      <c r="Q47" s="144">
        <v>0</v>
      </c>
    </row>
    <row r="48" spans="1:17" s="72" customFormat="1">
      <c r="A48" s="66"/>
      <c r="B48" s="66" t="s">
        <v>2182</v>
      </c>
      <c r="C48" s="225" t="s">
        <v>2416</v>
      </c>
      <c r="D48" s="66" t="s">
        <v>2435</v>
      </c>
      <c r="E48" s="68">
        <v>2.67387</v>
      </c>
      <c r="F48" s="74">
        <v>1</v>
      </c>
      <c r="G48" s="74">
        <v>1</v>
      </c>
      <c r="H48" s="68">
        <f t="shared" si="0"/>
        <v>2.67387</v>
      </c>
      <c r="I48" s="70">
        <f t="shared" si="1"/>
        <v>2.67387</v>
      </c>
      <c r="J48" s="71">
        <f>ROUND((H48*'2-Calculator'!$D$26),2)</f>
        <v>17607.43</v>
      </c>
      <c r="K48" s="71">
        <f>ROUND((I48*'2-Calculator'!$D$26),2)</f>
        <v>17607.43</v>
      </c>
      <c r="L48" s="69">
        <v>8.5</v>
      </c>
      <c r="M48" s="66" t="s">
        <v>2550</v>
      </c>
      <c r="N48" s="66" t="s">
        <v>2551</v>
      </c>
      <c r="O48" s="66"/>
      <c r="P48" s="66" t="s">
        <v>1835</v>
      </c>
      <c r="Q48" s="144">
        <v>0</v>
      </c>
    </row>
    <row r="49" spans="1:17" s="72" customFormat="1">
      <c r="A49" s="66"/>
      <c r="B49" s="66" t="s">
        <v>2183</v>
      </c>
      <c r="C49" s="225" t="s">
        <v>2416</v>
      </c>
      <c r="D49" s="66" t="s">
        <v>2435</v>
      </c>
      <c r="E49" s="68">
        <v>9.4532000000000007</v>
      </c>
      <c r="F49" s="74">
        <v>1</v>
      </c>
      <c r="G49" s="74">
        <v>1</v>
      </c>
      <c r="H49" s="68">
        <f t="shared" si="0"/>
        <v>9.4532000000000007</v>
      </c>
      <c r="I49" s="70">
        <f t="shared" si="1"/>
        <v>9.4532000000000007</v>
      </c>
      <c r="J49" s="71">
        <f>ROUND((H49*'2-Calculator'!$D$26),2)</f>
        <v>62249.32</v>
      </c>
      <c r="K49" s="71">
        <f>ROUND((I49*'2-Calculator'!$D$26),2)</f>
        <v>62249.32</v>
      </c>
      <c r="L49" s="69">
        <v>26.5</v>
      </c>
      <c r="M49" s="66" t="s">
        <v>2550</v>
      </c>
      <c r="N49" s="66" t="s">
        <v>2551</v>
      </c>
      <c r="O49" s="66"/>
      <c r="P49" s="66" t="s">
        <v>1835</v>
      </c>
      <c r="Q49" s="144">
        <v>4</v>
      </c>
    </row>
    <row r="50" spans="1:17" s="72" customFormat="1">
      <c r="A50" s="66"/>
      <c r="B50" s="66" t="s">
        <v>1187</v>
      </c>
      <c r="C50" s="225" t="s">
        <v>1527</v>
      </c>
      <c r="D50" s="66" t="s">
        <v>2184</v>
      </c>
      <c r="E50" s="68">
        <v>1.6593599999999999</v>
      </c>
      <c r="F50" s="74">
        <v>1</v>
      </c>
      <c r="G50" s="74">
        <v>1</v>
      </c>
      <c r="H50" s="68">
        <f t="shared" si="0"/>
        <v>1.6593599999999999</v>
      </c>
      <c r="I50" s="70">
        <f t="shared" si="1"/>
        <v>1.6593599999999999</v>
      </c>
      <c r="J50" s="71">
        <f>ROUND((H50*'2-Calculator'!$D$26),2)</f>
        <v>10926.89</v>
      </c>
      <c r="K50" s="71">
        <f>ROUND((I50*'2-Calculator'!$D$26),2)</f>
        <v>10926.89</v>
      </c>
      <c r="L50" s="69">
        <v>5.22</v>
      </c>
      <c r="M50" s="66" t="s">
        <v>2550</v>
      </c>
      <c r="N50" s="66" t="s">
        <v>2551</v>
      </c>
      <c r="O50" s="66"/>
      <c r="P50" s="66" t="s">
        <v>1835</v>
      </c>
      <c r="Q50" s="144">
        <v>9</v>
      </c>
    </row>
    <row r="51" spans="1:17" s="72" customFormat="1">
      <c r="A51" s="66"/>
      <c r="B51" s="66" t="s">
        <v>1186</v>
      </c>
      <c r="C51" s="225" t="s">
        <v>1527</v>
      </c>
      <c r="D51" s="66" t="s">
        <v>2184</v>
      </c>
      <c r="E51" s="68">
        <v>2.1876099999999998</v>
      </c>
      <c r="F51" s="74">
        <v>1</v>
      </c>
      <c r="G51" s="74">
        <v>1</v>
      </c>
      <c r="H51" s="68">
        <f t="shared" si="0"/>
        <v>2.1876099999999998</v>
      </c>
      <c r="I51" s="70">
        <f t="shared" si="1"/>
        <v>2.1876099999999998</v>
      </c>
      <c r="J51" s="71">
        <f>ROUND((H51*'2-Calculator'!$D$26),2)</f>
        <v>14405.41</v>
      </c>
      <c r="K51" s="71">
        <f>ROUND((I51*'2-Calculator'!$D$26),2)</f>
        <v>14405.41</v>
      </c>
      <c r="L51" s="69">
        <v>5.91</v>
      </c>
      <c r="M51" s="66" t="s">
        <v>2550</v>
      </c>
      <c r="N51" s="66" t="s">
        <v>2551</v>
      </c>
      <c r="O51" s="66"/>
      <c r="P51" s="66" t="s">
        <v>1835</v>
      </c>
      <c r="Q51" s="144">
        <v>5</v>
      </c>
    </row>
    <row r="52" spans="1:17" s="72" customFormat="1">
      <c r="A52" s="66"/>
      <c r="B52" s="66" t="s">
        <v>1185</v>
      </c>
      <c r="C52" s="225" t="s">
        <v>1527</v>
      </c>
      <c r="D52" s="66" t="s">
        <v>2184</v>
      </c>
      <c r="E52" s="68">
        <v>2.9651700000000001</v>
      </c>
      <c r="F52" s="74">
        <v>1</v>
      </c>
      <c r="G52" s="74">
        <v>1</v>
      </c>
      <c r="H52" s="68">
        <f t="shared" si="0"/>
        <v>2.9651700000000001</v>
      </c>
      <c r="I52" s="70">
        <f t="shared" si="1"/>
        <v>2.9651700000000001</v>
      </c>
      <c r="J52" s="71">
        <f>ROUND((H52*'2-Calculator'!$D$26),2)</f>
        <v>19525.64</v>
      </c>
      <c r="K52" s="71">
        <f>ROUND((I52*'2-Calculator'!$D$26),2)</f>
        <v>19525.64</v>
      </c>
      <c r="L52" s="69">
        <v>9.49</v>
      </c>
      <c r="M52" s="66" t="s">
        <v>2550</v>
      </c>
      <c r="N52" s="66" t="s">
        <v>2551</v>
      </c>
      <c r="O52" s="66"/>
      <c r="P52" s="66" t="s">
        <v>1835</v>
      </c>
      <c r="Q52" s="144">
        <v>6</v>
      </c>
    </row>
    <row r="53" spans="1:17" s="72" customFormat="1">
      <c r="A53" s="66"/>
      <c r="B53" s="66" t="s">
        <v>1184</v>
      </c>
      <c r="C53" s="225" t="s">
        <v>1527</v>
      </c>
      <c r="D53" s="66" t="s">
        <v>2184</v>
      </c>
      <c r="E53" s="68">
        <v>6.1745200000000002</v>
      </c>
      <c r="F53" s="74">
        <v>1</v>
      </c>
      <c r="G53" s="74">
        <v>1</v>
      </c>
      <c r="H53" s="68">
        <f t="shared" si="0"/>
        <v>6.1745200000000002</v>
      </c>
      <c r="I53" s="70">
        <f t="shared" si="1"/>
        <v>6.1745200000000002</v>
      </c>
      <c r="J53" s="71">
        <f>ROUND((H53*'2-Calculator'!$D$26),2)</f>
        <v>40659.21</v>
      </c>
      <c r="K53" s="71">
        <f>ROUND((I53*'2-Calculator'!$D$26),2)</f>
        <v>40659.21</v>
      </c>
      <c r="L53" s="69">
        <v>16.43</v>
      </c>
      <c r="M53" s="66" t="s">
        <v>2550</v>
      </c>
      <c r="N53" s="66" t="s">
        <v>2551</v>
      </c>
      <c r="O53" s="66"/>
      <c r="P53" s="66" t="s">
        <v>1835</v>
      </c>
      <c r="Q53" s="144">
        <v>11</v>
      </c>
    </row>
    <row r="54" spans="1:17" s="72" customFormat="1">
      <c r="A54" s="66"/>
      <c r="B54" s="66" t="s">
        <v>1183</v>
      </c>
      <c r="C54" s="225" t="s">
        <v>1528</v>
      </c>
      <c r="D54" s="66" t="s">
        <v>2185</v>
      </c>
      <c r="E54" s="68">
        <v>1.8927400000000001</v>
      </c>
      <c r="F54" s="74">
        <v>1</v>
      </c>
      <c r="G54" s="74">
        <v>1</v>
      </c>
      <c r="H54" s="68">
        <f t="shared" si="0"/>
        <v>1.8927400000000001</v>
      </c>
      <c r="I54" s="70">
        <f t="shared" si="1"/>
        <v>1.8927400000000001</v>
      </c>
      <c r="J54" s="71">
        <f>ROUND((H54*'2-Calculator'!$D$26),2)</f>
        <v>12463.69</v>
      </c>
      <c r="K54" s="71">
        <f>ROUND((I54*'2-Calculator'!$D$26),2)</f>
        <v>12463.69</v>
      </c>
      <c r="L54" s="69">
        <v>3.2</v>
      </c>
      <c r="M54" s="66" t="s">
        <v>2550</v>
      </c>
      <c r="N54" s="66" t="s">
        <v>2551</v>
      </c>
      <c r="O54" s="66"/>
      <c r="P54" s="66" t="s">
        <v>1835</v>
      </c>
      <c r="Q54" s="144">
        <v>25</v>
      </c>
    </row>
    <row r="55" spans="1:17" s="72" customFormat="1">
      <c r="A55" s="66"/>
      <c r="B55" s="66" t="s">
        <v>1182</v>
      </c>
      <c r="C55" s="225" t="s">
        <v>1528</v>
      </c>
      <c r="D55" s="66" t="s">
        <v>2185</v>
      </c>
      <c r="E55" s="68">
        <v>2.4474200000000002</v>
      </c>
      <c r="F55" s="74">
        <v>1</v>
      </c>
      <c r="G55" s="74">
        <v>1</v>
      </c>
      <c r="H55" s="68">
        <f t="shared" si="0"/>
        <v>2.4474200000000002</v>
      </c>
      <c r="I55" s="70">
        <f t="shared" si="1"/>
        <v>2.4474200000000002</v>
      </c>
      <c r="J55" s="71">
        <f>ROUND((H55*'2-Calculator'!$D$26),2)</f>
        <v>16116.26</v>
      </c>
      <c r="K55" s="71">
        <f>ROUND((I55*'2-Calculator'!$D$26),2)</f>
        <v>16116.26</v>
      </c>
      <c r="L55" s="69">
        <v>4.72</v>
      </c>
      <c r="M55" s="66" t="s">
        <v>2550</v>
      </c>
      <c r="N55" s="66" t="s">
        <v>2551</v>
      </c>
      <c r="O55" s="66"/>
      <c r="P55" s="66" t="s">
        <v>1835</v>
      </c>
      <c r="Q55" s="144">
        <v>53</v>
      </c>
    </row>
    <row r="56" spans="1:17" s="72" customFormat="1">
      <c r="A56" s="66"/>
      <c r="B56" s="66" t="s">
        <v>1181</v>
      </c>
      <c r="C56" s="225" t="s">
        <v>1528</v>
      </c>
      <c r="D56" s="66" t="s">
        <v>2185</v>
      </c>
      <c r="E56" s="68">
        <v>3.6578200000000001</v>
      </c>
      <c r="F56" s="74">
        <v>1</v>
      </c>
      <c r="G56" s="74">
        <v>1</v>
      </c>
      <c r="H56" s="68">
        <f t="shared" si="0"/>
        <v>3.6578200000000001</v>
      </c>
      <c r="I56" s="70">
        <f t="shared" si="1"/>
        <v>3.6578200000000001</v>
      </c>
      <c r="J56" s="71">
        <f>ROUND((H56*'2-Calculator'!$D$26),2)</f>
        <v>24086.74</v>
      </c>
      <c r="K56" s="71">
        <f>ROUND((I56*'2-Calculator'!$D$26),2)</f>
        <v>24086.74</v>
      </c>
      <c r="L56" s="69">
        <v>8.2200000000000006</v>
      </c>
      <c r="M56" s="66" t="s">
        <v>2550</v>
      </c>
      <c r="N56" s="66" t="s">
        <v>2551</v>
      </c>
      <c r="O56" s="66"/>
      <c r="P56" s="66" t="s">
        <v>1835</v>
      </c>
      <c r="Q56" s="144">
        <v>38</v>
      </c>
    </row>
    <row r="57" spans="1:17" s="72" customFormat="1">
      <c r="A57" s="66"/>
      <c r="B57" s="66" t="s">
        <v>1180</v>
      </c>
      <c r="C57" s="225" t="s">
        <v>1528</v>
      </c>
      <c r="D57" s="66" t="s">
        <v>2185</v>
      </c>
      <c r="E57" s="68">
        <v>6.2839</v>
      </c>
      <c r="F57" s="74">
        <v>1</v>
      </c>
      <c r="G57" s="74">
        <v>1</v>
      </c>
      <c r="H57" s="68">
        <f t="shared" si="0"/>
        <v>6.2839</v>
      </c>
      <c r="I57" s="70">
        <f t="shared" si="1"/>
        <v>6.2839</v>
      </c>
      <c r="J57" s="71">
        <f>ROUND((H57*'2-Calculator'!$D$26),2)</f>
        <v>41379.480000000003</v>
      </c>
      <c r="K57" s="71">
        <f>ROUND((I57*'2-Calculator'!$D$26),2)</f>
        <v>41379.480000000003</v>
      </c>
      <c r="L57" s="69">
        <v>18.100000000000001</v>
      </c>
      <c r="M57" s="66" t="s">
        <v>2550</v>
      </c>
      <c r="N57" s="66" t="s">
        <v>2551</v>
      </c>
      <c r="O57" s="66"/>
      <c r="P57" s="66" t="s">
        <v>1835</v>
      </c>
      <c r="Q57" s="144">
        <v>41</v>
      </c>
    </row>
    <row r="58" spans="1:17" s="72" customFormat="1">
      <c r="A58" s="66"/>
      <c r="B58" s="66" t="s">
        <v>1179</v>
      </c>
      <c r="C58" s="225" t="s">
        <v>1529</v>
      </c>
      <c r="D58" s="66" t="s">
        <v>2186</v>
      </c>
      <c r="E58" s="68">
        <v>1.22488</v>
      </c>
      <c r="F58" s="74">
        <v>1</v>
      </c>
      <c r="G58" s="74">
        <v>1</v>
      </c>
      <c r="H58" s="68">
        <f t="shared" si="0"/>
        <v>1.22488</v>
      </c>
      <c r="I58" s="70">
        <f t="shared" si="1"/>
        <v>1.22488</v>
      </c>
      <c r="J58" s="71">
        <f>ROUND((H58*'2-Calculator'!$D$26),2)</f>
        <v>8065.83</v>
      </c>
      <c r="K58" s="71">
        <f>ROUND((I58*'2-Calculator'!$D$26),2)</f>
        <v>8065.83</v>
      </c>
      <c r="L58" s="69">
        <v>2.2599999999999998</v>
      </c>
      <c r="M58" s="66" t="s">
        <v>2550</v>
      </c>
      <c r="N58" s="66" t="s">
        <v>2551</v>
      </c>
      <c r="O58" s="66"/>
      <c r="P58" s="66" t="s">
        <v>1835</v>
      </c>
      <c r="Q58" s="144">
        <v>19</v>
      </c>
    </row>
    <row r="59" spans="1:17" s="72" customFormat="1">
      <c r="A59" s="66"/>
      <c r="B59" s="66" t="s">
        <v>1178</v>
      </c>
      <c r="C59" s="225" t="s">
        <v>1529</v>
      </c>
      <c r="D59" s="66" t="s">
        <v>2186</v>
      </c>
      <c r="E59" s="68">
        <v>1.4415199999999999</v>
      </c>
      <c r="F59" s="74">
        <v>1</v>
      </c>
      <c r="G59" s="74">
        <v>1</v>
      </c>
      <c r="H59" s="68">
        <f t="shared" si="0"/>
        <v>1.4415199999999999</v>
      </c>
      <c r="I59" s="70">
        <f t="shared" si="1"/>
        <v>1.4415199999999999</v>
      </c>
      <c r="J59" s="71">
        <f>ROUND((H59*'2-Calculator'!$D$26),2)</f>
        <v>9492.41</v>
      </c>
      <c r="K59" s="71">
        <f>ROUND((I59*'2-Calculator'!$D$26),2)</f>
        <v>9492.41</v>
      </c>
      <c r="L59" s="69">
        <v>3.67</v>
      </c>
      <c r="M59" s="66" t="s">
        <v>2550</v>
      </c>
      <c r="N59" s="66" t="s">
        <v>2551</v>
      </c>
      <c r="O59" s="66"/>
      <c r="P59" s="66" t="s">
        <v>1835</v>
      </c>
      <c r="Q59" s="144">
        <v>27</v>
      </c>
    </row>
    <row r="60" spans="1:17" s="72" customFormat="1">
      <c r="A60" s="66"/>
      <c r="B60" s="66" t="s">
        <v>1177</v>
      </c>
      <c r="C60" s="225" t="s">
        <v>1529</v>
      </c>
      <c r="D60" s="66" t="s">
        <v>2186</v>
      </c>
      <c r="E60" s="68">
        <v>2.2438899999999999</v>
      </c>
      <c r="F60" s="74">
        <v>1</v>
      </c>
      <c r="G60" s="74">
        <v>1</v>
      </c>
      <c r="H60" s="68">
        <f t="shared" si="0"/>
        <v>2.2438899999999999</v>
      </c>
      <c r="I60" s="70">
        <f t="shared" si="1"/>
        <v>2.2438899999999999</v>
      </c>
      <c r="J60" s="71">
        <f>ROUND((H60*'2-Calculator'!$D$26),2)</f>
        <v>14776.02</v>
      </c>
      <c r="K60" s="71">
        <f>ROUND((I60*'2-Calculator'!$D$26),2)</f>
        <v>14776.02</v>
      </c>
      <c r="L60" s="69">
        <v>6.39</v>
      </c>
      <c r="M60" s="66" t="s">
        <v>2550</v>
      </c>
      <c r="N60" s="66" t="s">
        <v>2551</v>
      </c>
      <c r="O60" s="66"/>
      <c r="P60" s="66" t="s">
        <v>1835</v>
      </c>
      <c r="Q60" s="144">
        <v>16</v>
      </c>
    </row>
    <row r="61" spans="1:17" s="72" customFormat="1">
      <c r="A61" s="66"/>
      <c r="B61" s="66" t="s">
        <v>1176</v>
      </c>
      <c r="C61" s="225" t="s">
        <v>1529</v>
      </c>
      <c r="D61" s="66" t="s">
        <v>2186</v>
      </c>
      <c r="E61" s="68">
        <v>5.0071300000000001</v>
      </c>
      <c r="F61" s="74">
        <v>1</v>
      </c>
      <c r="G61" s="74">
        <v>1</v>
      </c>
      <c r="H61" s="68">
        <f t="shared" si="0"/>
        <v>5.0071300000000001</v>
      </c>
      <c r="I61" s="70">
        <f t="shared" si="1"/>
        <v>5.0071300000000001</v>
      </c>
      <c r="J61" s="71">
        <f>ROUND((H61*'2-Calculator'!$D$26),2)</f>
        <v>32971.949999999997</v>
      </c>
      <c r="K61" s="71">
        <f>ROUND((I61*'2-Calculator'!$D$26),2)</f>
        <v>32971.949999999997</v>
      </c>
      <c r="L61" s="69">
        <v>22.64</v>
      </c>
      <c r="M61" s="66" t="s">
        <v>2550</v>
      </c>
      <c r="N61" s="66" t="s">
        <v>2551</v>
      </c>
      <c r="O61" s="66"/>
      <c r="P61" s="66" t="s">
        <v>1835</v>
      </c>
      <c r="Q61" s="144">
        <v>4</v>
      </c>
    </row>
    <row r="62" spans="1:17" s="72" customFormat="1">
      <c r="A62" s="66"/>
      <c r="B62" s="66" t="s">
        <v>1175</v>
      </c>
      <c r="C62" s="225" t="s">
        <v>1530</v>
      </c>
      <c r="D62" s="66" t="s">
        <v>2187</v>
      </c>
      <c r="E62" s="68">
        <v>1.2491000000000001</v>
      </c>
      <c r="F62" s="74">
        <v>1</v>
      </c>
      <c r="G62" s="74">
        <v>1</v>
      </c>
      <c r="H62" s="68">
        <f t="shared" si="0"/>
        <v>1.2491000000000001</v>
      </c>
      <c r="I62" s="70">
        <f t="shared" si="1"/>
        <v>1.2491000000000001</v>
      </c>
      <c r="J62" s="71">
        <f>ROUND((H62*'2-Calculator'!$D$26),2)</f>
        <v>8225.32</v>
      </c>
      <c r="K62" s="71">
        <f>ROUND((I62*'2-Calculator'!$D$26),2)</f>
        <v>8225.32</v>
      </c>
      <c r="L62" s="69">
        <v>2.83</v>
      </c>
      <c r="M62" s="66" t="s">
        <v>2550</v>
      </c>
      <c r="N62" s="66" t="s">
        <v>2551</v>
      </c>
      <c r="O62" s="66"/>
      <c r="P62" s="66" t="s">
        <v>1835</v>
      </c>
      <c r="Q62" s="144">
        <v>15</v>
      </c>
    </row>
    <row r="63" spans="1:17" s="72" customFormat="1">
      <c r="A63" s="66"/>
      <c r="B63" s="66" t="s">
        <v>1174</v>
      </c>
      <c r="C63" s="225" t="s">
        <v>1530</v>
      </c>
      <c r="D63" s="66" t="s">
        <v>2187</v>
      </c>
      <c r="E63" s="68">
        <v>1.7747299999999999</v>
      </c>
      <c r="F63" s="74">
        <v>1</v>
      </c>
      <c r="G63" s="74">
        <v>1</v>
      </c>
      <c r="H63" s="68">
        <f t="shared" si="0"/>
        <v>1.7747299999999999</v>
      </c>
      <c r="I63" s="70">
        <f t="shared" si="1"/>
        <v>1.7747299999999999</v>
      </c>
      <c r="J63" s="71">
        <f>ROUND((H63*'2-Calculator'!$D$26),2)</f>
        <v>11686.6</v>
      </c>
      <c r="K63" s="71">
        <f>ROUND((I63*'2-Calculator'!$D$26),2)</f>
        <v>11686.6</v>
      </c>
      <c r="L63" s="69">
        <v>5.19</v>
      </c>
      <c r="M63" s="66" t="s">
        <v>2550</v>
      </c>
      <c r="N63" s="66" t="s">
        <v>2551</v>
      </c>
      <c r="O63" s="66"/>
      <c r="P63" s="66" t="s">
        <v>1835</v>
      </c>
      <c r="Q63" s="144">
        <v>21</v>
      </c>
    </row>
    <row r="64" spans="1:17" s="72" customFormat="1">
      <c r="A64" s="66"/>
      <c r="B64" s="66" t="s">
        <v>1173</v>
      </c>
      <c r="C64" s="225" t="s">
        <v>1530</v>
      </c>
      <c r="D64" s="66" t="s">
        <v>2187</v>
      </c>
      <c r="E64" s="68">
        <v>3.4754</v>
      </c>
      <c r="F64" s="74">
        <v>1</v>
      </c>
      <c r="G64" s="74">
        <v>1</v>
      </c>
      <c r="H64" s="68">
        <f t="shared" si="0"/>
        <v>3.4754</v>
      </c>
      <c r="I64" s="70">
        <f t="shared" si="1"/>
        <v>3.4754</v>
      </c>
      <c r="J64" s="71">
        <f>ROUND((H64*'2-Calculator'!$D$26),2)</f>
        <v>22885.51</v>
      </c>
      <c r="K64" s="71">
        <f>ROUND((I64*'2-Calculator'!$D$26),2)</f>
        <v>22885.51</v>
      </c>
      <c r="L64" s="69">
        <v>9.74</v>
      </c>
      <c r="M64" s="66" t="s">
        <v>2550</v>
      </c>
      <c r="N64" s="66" t="s">
        <v>2551</v>
      </c>
      <c r="O64" s="66"/>
      <c r="P64" s="66" t="s">
        <v>1835</v>
      </c>
      <c r="Q64" s="144">
        <v>15</v>
      </c>
    </row>
    <row r="65" spans="1:17" s="72" customFormat="1">
      <c r="A65" s="66"/>
      <c r="B65" s="66" t="s">
        <v>1172</v>
      </c>
      <c r="C65" s="225" t="s">
        <v>1530</v>
      </c>
      <c r="D65" s="66" t="s">
        <v>2187</v>
      </c>
      <c r="E65" s="68">
        <v>6.3028300000000002</v>
      </c>
      <c r="F65" s="74">
        <v>1</v>
      </c>
      <c r="G65" s="74">
        <v>1</v>
      </c>
      <c r="H65" s="68">
        <f t="shared" si="0"/>
        <v>6.3028300000000002</v>
      </c>
      <c r="I65" s="70">
        <f t="shared" si="1"/>
        <v>6.3028300000000002</v>
      </c>
      <c r="J65" s="71">
        <f>ROUND((H65*'2-Calculator'!$D$26),2)</f>
        <v>41504.14</v>
      </c>
      <c r="K65" s="71">
        <f>ROUND((I65*'2-Calculator'!$D$26),2)</f>
        <v>41504.14</v>
      </c>
      <c r="L65" s="69">
        <v>20.83</v>
      </c>
      <c r="M65" s="66" t="s">
        <v>2550</v>
      </c>
      <c r="N65" s="66" t="s">
        <v>2551</v>
      </c>
      <c r="O65" s="66"/>
      <c r="P65" s="66" t="s">
        <v>1835</v>
      </c>
      <c r="Q65" s="144">
        <v>5</v>
      </c>
    </row>
    <row r="66" spans="1:17" s="72" customFormat="1">
      <c r="A66" s="66"/>
      <c r="B66" s="66" t="s">
        <v>1171</v>
      </c>
      <c r="C66" s="225" t="s">
        <v>1531</v>
      </c>
      <c r="D66" s="66" t="s">
        <v>2188</v>
      </c>
      <c r="E66" s="68">
        <v>1.1128800000000001</v>
      </c>
      <c r="F66" s="74">
        <v>1</v>
      </c>
      <c r="G66" s="74">
        <v>1</v>
      </c>
      <c r="H66" s="68">
        <f t="shared" si="0"/>
        <v>1.1128800000000001</v>
      </c>
      <c r="I66" s="70">
        <f t="shared" si="1"/>
        <v>1.1128800000000001</v>
      </c>
      <c r="J66" s="71">
        <f>ROUND((H66*'2-Calculator'!$D$26),2)</f>
        <v>7328.31</v>
      </c>
      <c r="K66" s="71">
        <f>ROUND((I66*'2-Calculator'!$D$26),2)</f>
        <v>7328.31</v>
      </c>
      <c r="L66" s="69">
        <v>1.53</v>
      </c>
      <c r="M66" s="66" t="s">
        <v>2550</v>
      </c>
      <c r="N66" s="66" t="s">
        <v>2551</v>
      </c>
      <c r="O66" s="66"/>
      <c r="P66" s="66" t="s">
        <v>1835</v>
      </c>
      <c r="Q66" s="144">
        <v>31</v>
      </c>
    </row>
    <row r="67" spans="1:17" s="72" customFormat="1">
      <c r="A67" s="66"/>
      <c r="B67" s="66" t="s">
        <v>1170</v>
      </c>
      <c r="C67" s="225" t="s">
        <v>1531</v>
      </c>
      <c r="D67" s="66" t="s">
        <v>2188</v>
      </c>
      <c r="E67" s="68">
        <v>1.42032</v>
      </c>
      <c r="F67" s="74">
        <v>1</v>
      </c>
      <c r="G67" s="74">
        <v>1</v>
      </c>
      <c r="H67" s="68">
        <f t="shared" si="0"/>
        <v>1.42032</v>
      </c>
      <c r="I67" s="70">
        <f t="shared" si="1"/>
        <v>1.42032</v>
      </c>
      <c r="J67" s="71">
        <f>ROUND((H67*'2-Calculator'!$D$26),2)</f>
        <v>9352.81</v>
      </c>
      <c r="K67" s="71">
        <f>ROUND((I67*'2-Calculator'!$D$26),2)</f>
        <v>9352.81</v>
      </c>
      <c r="L67" s="69">
        <v>2.33</v>
      </c>
      <c r="M67" s="66" t="s">
        <v>2550</v>
      </c>
      <c r="N67" s="66" t="s">
        <v>2551</v>
      </c>
      <c r="O67" s="66"/>
      <c r="P67" s="66" t="s">
        <v>1835</v>
      </c>
      <c r="Q67" s="144">
        <v>23</v>
      </c>
    </row>
    <row r="68" spans="1:17" s="72" customFormat="1">
      <c r="A68" s="66"/>
      <c r="B68" s="66" t="s">
        <v>1169</v>
      </c>
      <c r="C68" s="225" t="s">
        <v>1531</v>
      </c>
      <c r="D68" s="66" t="s">
        <v>2188</v>
      </c>
      <c r="E68" s="68">
        <v>2.6650499999999999</v>
      </c>
      <c r="F68" s="74">
        <v>1</v>
      </c>
      <c r="G68" s="74">
        <v>1</v>
      </c>
      <c r="H68" s="68">
        <f t="shared" si="0"/>
        <v>2.6650499999999999</v>
      </c>
      <c r="I68" s="70">
        <f t="shared" si="1"/>
        <v>2.6650499999999999</v>
      </c>
      <c r="J68" s="71">
        <f>ROUND((H68*'2-Calculator'!$D$26),2)</f>
        <v>17549.349999999999</v>
      </c>
      <c r="K68" s="71">
        <f>ROUND((I68*'2-Calculator'!$D$26),2)</f>
        <v>17549.349999999999</v>
      </c>
      <c r="L68" s="69">
        <v>6.22</v>
      </c>
      <c r="M68" s="66" t="s">
        <v>2550</v>
      </c>
      <c r="N68" s="66" t="s">
        <v>2551</v>
      </c>
      <c r="O68" s="66"/>
      <c r="P68" s="66" t="s">
        <v>1835</v>
      </c>
      <c r="Q68" s="144">
        <v>16</v>
      </c>
    </row>
    <row r="69" spans="1:17" s="72" customFormat="1">
      <c r="A69" s="66"/>
      <c r="B69" s="66" t="s">
        <v>1168</v>
      </c>
      <c r="C69" s="225" t="s">
        <v>1531</v>
      </c>
      <c r="D69" s="66" t="s">
        <v>2188</v>
      </c>
      <c r="E69" s="68">
        <v>5.30647</v>
      </c>
      <c r="F69" s="74">
        <v>1</v>
      </c>
      <c r="G69" s="74">
        <v>1</v>
      </c>
      <c r="H69" s="68">
        <f t="shared" si="0"/>
        <v>5.30647</v>
      </c>
      <c r="I69" s="70">
        <f t="shared" si="1"/>
        <v>5.30647</v>
      </c>
      <c r="J69" s="71">
        <f>ROUND((H69*'2-Calculator'!$D$26),2)</f>
        <v>34943.1</v>
      </c>
      <c r="K69" s="71">
        <f>ROUND((I69*'2-Calculator'!$D$26),2)</f>
        <v>34943.1</v>
      </c>
      <c r="L69" s="69">
        <v>14.44</v>
      </c>
      <c r="M69" s="66" t="s">
        <v>2550</v>
      </c>
      <c r="N69" s="66" t="s">
        <v>2551</v>
      </c>
      <c r="O69" s="66"/>
      <c r="P69" s="66" t="s">
        <v>1835</v>
      </c>
      <c r="Q69" s="144">
        <v>7</v>
      </c>
    </row>
    <row r="70" spans="1:17" s="72" customFormat="1">
      <c r="A70" s="66"/>
      <c r="B70" s="66" t="s">
        <v>1167</v>
      </c>
      <c r="C70" s="225" t="s">
        <v>1532</v>
      </c>
      <c r="D70" s="66" t="s">
        <v>2189</v>
      </c>
      <c r="E70" s="68">
        <v>1.1389199999999999</v>
      </c>
      <c r="F70" s="74">
        <v>1</v>
      </c>
      <c r="G70" s="74">
        <v>1</v>
      </c>
      <c r="H70" s="68">
        <f t="shared" si="0"/>
        <v>1.1389199999999999</v>
      </c>
      <c r="I70" s="70">
        <f t="shared" si="1"/>
        <v>1.1389199999999999</v>
      </c>
      <c r="J70" s="71">
        <f>ROUND((H70*'2-Calculator'!$D$26),2)</f>
        <v>7499.79</v>
      </c>
      <c r="K70" s="71">
        <f>ROUND((I70*'2-Calculator'!$D$26),2)</f>
        <v>7499.79</v>
      </c>
      <c r="L70" s="69">
        <v>1.93</v>
      </c>
      <c r="M70" s="66" t="s">
        <v>2550</v>
      </c>
      <c r="N70" s="66" t="s">
        <v>2551</v>
      </c>
      <c r="O70" s="66"/>
      <c r="P70" s="66" t="s">
        <v>1835</v>
      </c>
      <c r="Q70" s="144">
        <v>7</v>
      </c>
    </row>
    <row r="71" spans="1:17" s="72" customFormat="1">
      <c r="A71" s="66"/>
      <c r="B71" s="66" t="s">
        <v>1166</v>
      </c>
      <c r="C71" s="225" t="s">
        <v>1532</v>
      </c>
      <c r="D71" s="66" t="s">
        <v>2189</v>
      </c>
      <c r="E71" s="68">
        <v>1.5273600000000001</v>
      </c>
      <c r="F71" s="74">
        <v>1</v>
      </c>
      <c r="G71" s="74">
        <v>1</v>
      </c>
      <c r="H71" s="68">
        <f t="shared" si="0"/>
        <v>1.5273600000000001</v>
      </c>
      <c r="I71" s="70">
        <f t="shared" si="1"/>
        <v>1.5273600000000001</v>
      </c>
      <c r="J71" s="71">
        <f>ROUND((H71*'2-Calculator'!$D$26),2)</f>
        <v>10057.67</v>
      </c>
      <c r="K71" s="71">
        <f>ROUND((I71*'2-Calculator'!$D$26),2)</f>
        <v>10057.67</v>
      </c>
      <c r="L71" s="69">
        <v>3.49</v>
      </c>
      <c r="M71" s="66" t="s">
        <v>2550</v>
      </c>
      <c r="N71" s="66" t="s">
        <v>2551</v>
      </c>
      <c r="O71" s="66"/>
      <c r="P71" s="66" t="s">
        <v>1835</v>
      </c>
      <c r="Q71" s="144">
        <v>11</v>
      </c>
    </row>
    <row r="72" spans="1:17" s="72" customFormat="1">
      <c r="A72" s="66"/>
      <c r="B72" s="66" t="s">
        <v>1165</v>
      </c>
      <c r="C72" s="225" t="s">
        <v>1532</v>
      </c>
      <c r="D72" s="66" t="s">
        <v>2189</v>
      </c>
      <c r="E72" s="68">
        <v>2.2547999999999999</v>
      </c>
      <c r="F72" s="74">
        <v>1</v>
      </c>
      <c r="G72" s="74">
        <v>1</v>
      </c>
      <c r="H72" s="68">
        <f t="shared" si="0"/>
        <v>2.2547999999999999</v>
      </c>
      <c r="I72" s="70">
        <f t="shared" si="1"/>
        <v>2.2547999999999999</v>
      </c>
      <c r="J72" s="71">
        <f>ROUND((H72*'2-Calculator'!$D$26),2)</f>
        <v>14847.86</v>
      </c>
      <c r="K72" s="71">
        <f>ROUND((I72*'2-Calculator'!$D$26),2)</f>
        <v>14847.86</v>
      </c>
      <c r="L72" s="69">
        <v>8.9499999999999993</v>
      </c>
      <c r="M72" s="66" t="s">
        <v>2550</v>
      </c>
      <c r="N72" s="66" t="s">
        <v>2551</v>
      </c>
      <c r="O72" s="66"/>
      <c r="P72" s="66" t="s">
        <v>1835</v>
      </c>
      <c r="Q72" s="144">
        <v>7</v>
      </c>
    </row>
    <row r="73" spans="1:17" s="72" customFormat="1">
      <c r="A73" s="66"/>
      <c r="B73" s="66" t="s">
        <v>1164</v>
      </c>
      <c r="C73" s="225" t="s">
        <v>1532</v>
      </c>
      <c r="D73" s="66" t="s">
        <v>2189</v>
      </c>
      <c r="E73" s="68">
        <v>4.3281400000000003</v>
      </c>
      <c r="F73" s="74">
        <v>1</v>
      </c>
      <c r="G73" s="74">
        <v>1</v>
      </c>
      <c r="H73" s="68">
        <f t="shared" si="0"/>
        <v>4.3281400000000003</v>
      </c>
      <c r="I73" s="70">
        <f t="shared" si="1"/>
        <v>4.3281400000000003</v>
      </c>
      <c r="J73" s="71">
        <f>ROUND((H73*'2-Calculator'!$D$26),2)</f>
        <v>28500.799999999999</v>
      </c>
      <c r="K73" s="71">
        <f>ROUND((I73*'2-Calculator'!$D$26),2)</f>
        <v>28500.799999999999</v>
      </c>
      <c r="L73" s="69">
        <v>18.68</v>
      </c>
      <c r="M73" s="66" t="s">
        <v>2550</v>
      </c>
      <c r="N73" s="66" t="s">
        <v>2551</v>
      </c>
      <c r="O73" s="66"/>
      <c r="P73" s="66" t="s">
        <v>1835</v>
      </c>
      <c r="Q73" s="144">
        <v>3</v>
      </c>
    </row>
    <row r="74" spans="1:17" s="72" customFormat="1">
      <c r="A74" s="66"/>
      <c r="B74" s="66" t="s">
        <v>1163</v>
      </c>
      <c r="C74" s="225" t="s">
        <v>1533</v>
      </c>
      <c r="D74" s="66" t="s">
        <v>2190</v>
      </c>
      <c r="E74" s="68">
        <v>0.81706000000000001</v>
      </c>
      <c r="F74" s="74">
        <v>1</v>
      </c>
      <c r="G74" s="74">
        <v>1</v>
      </c>
      <c r="H74" s="68">
        <f t="shared" si="0"/>
        <v>0.81706000000000001</v>
      </c>
      <c r="I74" s="70">
        <f t="shared" si="1"/>
        <v>0.81706000000000001</v>
      </c>
      <c r="J74" s="71">
        <f>ROUND((H74*'2-Calculator'!$D$26),2)</f>
        <v>5380.34</v>
      </c>
      <c r="K74" s="71">
        <f>ROUND((I74*'2-Calculator'!$D$26),2)</f>
        <v>5380.34</v>
      </c>
      <c r="L74" s="69">
        <v>5.64</v>
      </c>
      <c r="M74" s="66" t="s">
        <v>2550</v>
      </c>
      <c r="N74" s="66" t="s">
        <v>2551</v>
      </c>
      <c r="O74" s="66"/>
      <c r="P74" s="66" t="s">
        <v>1835</v>
      </c>
      <c r="Q74" s="144">
        <v>2</v>
      </c>
    </row>
    <row r="75" spans="1:17" s="72" customFormat="1">
      <c r="A75" s="66"/>
      <c r="B75" s="66" t="s">
        <v>1162</v>
      </c>
      <c r="C75" s="225" t="s">
        <v>1533</v>
      </c>
      <c r="D75" s="66" t="s">
        <v>2190</v>
      </c>
      <c r="E75" s="68">
        <v>0.97055000000000002</v>
      </c>
      <c r="F75" s="74">
        <v>1</v>
      </c>
      <c r="G75" s="74">
        <v>1</v>
      </c>
      <c r="H75" s="68">
        <f t="shared" si="0"/>
        <v>0.97055000000000002</v>
      </c>
      <c r="I75" s="70">
        <f t="shared" si="1"/>
        <v>0.97055000000000002</v>
      </c>
      <c r="J75" s="71">
        <f>ROUND((H75*'2-Calculator'!$D$26),2)</f>
        <v>6391.07</v>
      </c>
      <c r="K75" s="71">
        <f>ROUND((I75*'2-Calculator'!$D$26),2)</f>
        <v>6391.07</v>
      </c>
      <c r="L75" s="69">
        <v>7.34</v>
      </c>
      <c r="M75" s="66" t="s">
        <v>2550</v>
      </c>
      <c r="N75" s="66" t="s">
        <v>2551</v>
      </c>
      <c r="O75" s="66"/>
      <c r="P75" s="66" t="s">
        <v>1835</v>
      </c>
      <c r="Q75" s="144">
        <v>7</v>
      </c>
    </row>
    <row r="76" spans="1:17" s="72" customFormat="1">
      <c r="A76" s="66"/>
      <c r="B76" s="66" t="s">
        <v>1161</v>
      </c>
      <c r="C76" s="225" t="s">
        <v>1533</v>
      </c>
      <c r="D76" s="66" t="s">
        <v>2190</v>
      </c>
      <c r="E76" s="68">
        <v>1.3608899999999999</v>
      </c>
      <c r="F76" s="74">
        <v>1</v>
      </c>
      <c r="G76" s="74">
        <v>1</v>
      </c>
      <c r="H76" s="68">
        <f t="shared" si="0"/>
        <v>1.3608899999999999</v>
      </c>
      <c r="I76" s="70">
        <f t="shared" si="1"/>
        <v>1.3608899999999999</v>
      </c>
      <c r="J76" s="71">
        <f>ROUND((H76*'2-Calculator'!$D$26),2)</f>
        <v>8961.4599999999991</v>
      </c>
      <c r="K76" s="71">
        <f>ROUND((I76*'2-Calculator'!$D$26),2)</f>
        <v>8961.4599999999991</v>
      </c>
      <c r="L76" s="69">
        <v>12.54</v>
      </c>
      <c r="M76" s="66" t="s">
        <v>2550</v>
      </c>
      <c r="N76" s="66" t="s">
        <v>2551</v>
      </c>
      <c r="O76" s="66"/>
      <c r="P76" s="66" t="s">
        <v>1835</v>
      </c>
      <c r="Q76" s="144">
        <v>8</v>
      </c>
    </row>
    <row r="77" spans="1:17" s="72" customFormat="1">
      <c r="A77" s="66"/>
      <c r="B77" s="66" t="s">
        <v>1160</v>
      </c>
      <c r="C77" s="225" t="s">
        <v>1533</v>
      </c>
      <c r="D77" s="66" t="s">
        <v>2190</v>
      </c>
      <c r="E77" s="68">
        <v>3.02508</v>
      </c>
      <c r="F77" s="74">
        <v>1</v>
      </c>
      <c r="G77" s="74">
        <v>1</v>
      </c>
      <c r="H77" s="68">
        <f t="shared" si="0"/>
        <v>3.02508</v>
      </c>
      <c r="I77" s="70">
        <f t="shared" si="1"/>
        <v>3.02508</v>
      </c>
      <c r="J77" s="71">
        <f>ROUND((H77*'2-Calculator'!$D$26),2)</f>
        <v>19920.150000000001</v>
      </c>
      <c r="K77" s="71">
        <f>ROUND((I77*'2-Calculator'!$D$26),2)</f>
        <v>19920.150000000001</v>
      </c>
      <c r="L77" s="69">
        <v>14.48</v>
      </c>
      <c r="M77" s="66" t="s">
        <v>2550</v>
      </c>
      <c r="N77" s="66" t="s">
        <v>2551</v>
      </c>
      <c r="O77" s="66"/>
      <c r="P77" s="66" t="s">
        <v>1835</v>
      </c>
      <c r="Q77" s="144">
        <v>2</v>
      </c>
    </row>
    <row r="78" spans="1:17" s="72" customFormat="1">
      <c r="A78" s="66"/>
      <c r="B78" s="66" t="s">
        <v>1159</v>
      </c>
      <c r="C78" s="225" t="s">
        <v>1534</v>
      </c>
      <c r="D78" s="66" t="s">
        <v>2191</v>
      </c>
      <c r="E78" s="68">
        <v>0.69850999999999996</v>
      </c>
      <c r="F78" s="74">
        <v>1</v>
      </c>
      <c r="G78" s="74">
        <v>1</v>
      </c>
      <c r="H78" s="68">
        <f t="shared" ref="H78:H141" si="2">ROUND(E78*F78,5)</f>
        <v>0.69850999999999996</v>
      </c>
      <c r="I78" s="70">
        <f t="shared" ref="I78:I141" si="3">ROUND(E78*G78,5)</f>
        <v>0.69850999999999996</v>
      </c>
      <c r="J78" s="71">
        <f>ROUND((H78*'2-Calculator'!$D$26),2)</f>
        <v>4599.6899999999996</v>
      </c>
      <c r="K78" s="71">
        <f>ROUND((I78*'2-Calculator'!$D$26),2)</f>
        <v>4599.6899999999996</v>
      </c>
      <c r="L78" s="69">
        <v>3.12</v>
      </c>
      <c r="M78" s="66" t="s">
        <v>2550</v>
      </c>
      <c r="N78" s="66" t="s">
        <v>2551</v>
      </c>
      <c r="O78" s="66"/>
      <c r="P78" s="66" t="s">
        <v>1835</v>
      </c>
      <c r="Q78" s="144">
        <v>3</v>
      </c>
    </row>
    <row r="79" spans="1:17" s="72" customFormat="1">
      <c r="A79" s="66"/>
      <c r="B79" s="66" t="s">
        <v>1158</v>
      </c>
      <c r="C79" s="225" t="s">
        <v>1534</v>
      </c>
      <c r="D79" s="66" t="s">
        <v>2191</v>
      </c>
      <c r="E79" s="68">
        <v>0.73150000000000004</v>
      </c>
      <c r="F79" s="74">
        <v>1</v>
      </c>
      <c r="G79" s="74">
        <v>1</v>
      </c>
      <c r="H79" s="68">
        <f t="shared" si="2"/>
        <v>0.73150000000000004</v>
      </c>
      <c r="I79" s="70">
        <f t="shared" si="3"/>
        <v>0.73150000000000004</v>
      </c>
      <c r="J79" s="71">
        <f>ROUND((H79*'2-Calculator'!$D$26),2)</f>
        <v>4816.93</v>
      </c>
      <c r="K79" s="71">
        <f>ROUND((I79*'2-Calculator'!$D$26),2)</f>
        <v>4816.93</v>
      </c>
      <c r="L79" s="69">
        <v>3.85</v>
      </c>
      <c r="M79" s="66" t="s">
        <v>2550</v>
      </c>
      <c r="N79" s="66" t="s">
        <v>2551</v>
      </c>
      <c r="O79" s="66"/>
      <c r="P79" s="66" t="s">
        <v>1835</v>
      </c>
      <c r="Q79" s="144">
        <v>24</v>
      </c>
    </row>
    <row r="80" spans="1:17" s="72" customFormat="1">
      <c r="A80" s="66"/>
      <c r="B80" s="66" t="s">
        <v>1157</v>
      </c>
      <c r="C80" s="225" t="s">
        <v>1534</v>
      </c>
      <c r="D80" s="66" t="s">
        <v>2191</v>
      </c>
      <c r="E80" s="68">
        <v>1.02599</v>
      </c>
      <c r="F80" s="74">
        <v>1</v>
      </c>
      <c r="G80" s="74">
        <v>1</v>
      </c>
      <c r="H80" s="68">
        <f t="shared" si="2"/>
        <v>1.02599</v>
      </c>
      <c r="I80" s="70">
        <f t="shared" si="3"/>
        <v>1.02599</v>
      </c>
      <c r="J80" s="71">
        <f>ROUND((H80*'2-Calculator'!$D$26),2)</f>
        <v>6756.14</v>
      </c>
      <c r="K80" s="71">
        <f>ROUND((I80*'2-Calculator'!$D$26),2)</f>
        <v>6756.14</v>
      </c>
      <c r="L80" s="69">
        <v>5.65</v>
      </c>
      <c r="M80" s="66" t="s">
        <v>2550</v>
      </c>
      <c r="N80" s="66" t="s">
        <v>2551</v>
      </c>
      <c r="O80" s="66"/>
      <c r="P80" s="66" t="s">
        <v>1835</v>
      </c>
      <c r="Q80" s="144">
        <v>23</v>
      </c>
    </row>
    <row r="81" spans="1:17" s="72" customFormat="1">
      <c r="A81" s="66"/>
      <c r="B81" s="66" t="s">
        <v>1156</v>
      </c>
      <c r="C81" s="225" t="s">
        <v>1534</v>
      </c>
      <c r="D81" s="66" t="s">
        <v>2191</v>
      </c>
      <c r="E81" s="68">
        <v>1.64249</v>
      </c>
      <c r="F81" s="74">
        <v>1</v>
      </c>
      <c r="G81" s="74">
        <v>1</v>
      </c>
      <c r="H81" s="68">
        <f t="shared" si="2"/>
        <v>1.64249</v>
      </c>
      <c r="I81" s="70">
        <f t="shared" si="3"/>
        <v>1.64249</v>
      </c>
      <c r="J81" s="71">
        <f>ROUND((H81*'2-Calculator'!$D$26),2)</f>
        <v>10815.8</v>
      </c>
      <c r="K81" s="71">
        <f>ROUND((I81*'2-Calculator'!$D$26),2)</f>
        <v>10815.8</v>
      </c>
      <c r="L81" s="69">
        <v>10.199999999999999</v>
      </c>
      <c r="M81" s="66" t="s">
        <v>2550</v>
      </c>
      <c r="N81" s="66" t="s">
        <v>2551</v>
      </c>
      <c r="O81" s="66"/>
      <c r="P81" s="66" t="s">
        <v>1835</v>
      </c>
      <c r="Q81" s="144">
        <v>10</v>
      </c>
    </row>
    <row r="82" spans="1:17" s="72" customFormat="1">
      <c r="A82" s="66"/>
      <c r="B82" s="66" t="s">
        <v>1155</v>
      </c>
      <c r="C82" s="225" t="s">
        <v>1535</v>
      </c>
      <c r="D82" s="66" t="s">
        <v>2192</v>
      </c>
      <c r="E82" s="68">
        <v>0.52771000000000001</v>
      </c>
      <c r="F82" s="74">
        <v>1</v>
      </c>
      <c r="G82" s="74">
        <v>1</v>
      </c>
      <c r="H82" s="68">
        <f t="shared" si="2"/>
        <v>0.52771000000000001</v>
      </c>
      <c r="I82" s="70">
        <f t="shared" si="3"/>
        <v>0.52771000000000001</v>
      </c>
      <c r="J82" s="71">
        <f>ROUND((H82*'2-Calculator'!$D$26),2)</f>
        <v>3474.97</v>
      </c>
      <c r="K82" s="71">
        <f>ROUND((I82*'2-Calculator'!$D$26),2)</f>
        <v>3474.97</v>
      </c>
      <c r="L82" s="69">
        <v>4.41</v>
      </c>
      <c r="M82" s="66" t="s">
        <v>2550</v>
      </c>
      <c r="N82" s="66" t="s">
        <v>2551</v>
      </c>
      <c r="O82" s="66"/>
      <c r="P82" s="66" t="s">
        <v>1835</v>
      </c>
      <c r="Q82" s="144">
        <v>8</v>
      </c>
    </row>
    <row r="83" spans="1:17" s="72" customFormat="1">
      <c r="A83" s="66"/>
      <c r="B83" s="66" t="s">
        <v>1154</v>
      </c>
      <c r="C83" s="225" t="s">
        <v>1535</v>
      </c>
      <c r="D83" s="66" t="s">
        <v>2192</v>
      </c>
      <c r="E83" s="68">
        <v>0.75424999999999998</v>
      </c>
      <c r="F83" s="74">
        <v>1</v>
      </c>
      <c r="G83" s="74">
        <v>1</v>
      </c>
      <c r="H83" s="68">
        <f t="shared" si="2"/>
        <v>0.75424999999999998</v>
      </c>
      <c r="I83" s="70">
        <f t="shared" si="3"/>
        <v>0.75424999999999998</v>
      </c>
      <c r="J83" s="71">
        <f>ROUND((H83*'2-Calculator'!$D$26),2)</f>
        <v>4966.74</v>
      </c>
      <c r="K83" s="71">
        <f>ROUND((I83*'2-Calculator'!$D$26),2)</f>
        <v>4966.74</v>
      </c>
      <c r="L83" s="69">
        <v>12.07</v>
      </c>
      <c r="M83" s="66" t="s">
        <v>2550</v>
      </c>
      <c r="N83" s="66" t="s">
        <v>2551</v>
      </c>
      <c r="O83" s="66"/>
      <c r="P83" s="66" t="s">
        <v>1835</v>
      </c>
      <c r="Q83" s="144">
        <v>22</v>
      </c>
    </row>
    <row r="84" spans="1:17" s="72" customFormat="1">
      <c r="A84" s="66"/>
      <c r="B84" s="66" t="s">
        <v>1153</v>
      </c>
      <c r="C84" s="225" t="s">
        <v>1535</v>
      </c>
      <c r="D84" s="66" t="s">
        <v>2192</v>
      </c>
      <c r="E84" s="68">
        <v>1.0523499999999999</v>
      </c>
      <c r="F84" s="74">
        <v>1</v>
      </c>
      <c r="G84" s="74">
        <v>1</v>
      </c>
      <c r="H84" s="68">
        <f t="shared" si="2"/>
        <v>1.0523499999999999</v>
      </c>
      <c r="I84" s="70">
        <f t="shared" si="3"/>
        <v>1.0523499999999999</v>
      </c>
      <c r="J84" s="71">
        <f>ROUND((H84*'2-Calculator'!$D$26),2)</f>
        <v>6929.72</v>
      </c>
      <c r="K84" s="71">
        <f>ROUND((I84*'2-Calculator'!$D$26),2)</f>
        <v>6929.72</v>
      </c>
      <c r="L84" s="69">
        <v>8.85</v>
      </c>
      <c r="M84" s="66" t="s">
        <v>2550</v>
      </c>
      <c r="N84" s="66" t="s">
        <v>2551</v>
      </c>
      <c r="O84" s="66"/>
      <c r="P84" s="66" t="s">
        <v>1835</v>
      </c>
      <c r="Q84" s="144">
        <v>17</v>
      </c>
    </row>
    <row r="85" spans="1:17" s="72" customFormat="1">
      <c r="A85" s="66"/>
      <c r="B85" s="66" t="s">
        <v>1152</v>
      </c>
      <c r="C85" s="225" t="s">
        <v>1535</v>
      </c>
      <c r="D85" s="66" t="s">
        <v>2192</v>
      </c>
      <c r="E85" s="68">
        <v>2.5079199999999999</v>
      </c>
      <c r="F85" s="74">
        <v>1</v>
      </c>
      <c r="G85" s="74">
        <v>1</v>
      </c>
      <c r="H85" s="68">
        <f t="shared" si="2"/>
        <v>2.5079199999999999</v>
      </c>
      <c r="I85" s="70">
        <f t="shared" si="3"/>
        <v>2.5079199999999999</v>
      </c>
      <c r="J85" s="71">
        <f>ROUND((H85*'2-Calculator'!$D$26),2)</f>
        <v>16514.650000000001</v>
      </c>
      <c r="K85" s="71">
        <f>ROUND((I85*'2-Calculator'!$D$26),2)</f>
        <v>16514.650000000001</v>
      </c>
      <c r="L85" s="69">
        <v>11.84</v>
      </c>
      <c r="M85" s="66" t="s">
        <v>2550</v>
      </c>
      <c r="N85" s="66" t="s">
        <v>2551</v>
      </c>
      <c r="O85" s="66"/>
      <c r="P85" s="66" t="s">
        <v>1835</v>
      </c>
      <c r="Q85" s="144">
        <v>2</v>
      </c>
    </row>
    <row r="86" spans="1:17" s="72" customFormat="1">
      <c r="A86" s="66"/>
      <c r="B86" s="66" t="s">
        <v>1151</v>
      </c>
      <c r="C86" s="225" t="s">
        <v>1536</v>
      </c>
      <c r="D86" s="66" t="s">
        <v>2193</v>
      </c>
      <c r="E86" s="68">
        <v>0.67922000000000005</v>
      </c>
      <c r="F86" s="74">
        <v>1</v>
      </c>
      <c r="G86" s="74">
        <v>1</v>
      </c>
      <c r="H86" s="68">
        <f t="shared" si="2"/>
        <v>0.67922000000000005</v>
      </c>
      <c r="I86" s="70">
        <f t="shared" si="3"/>
        <v>0.67922000000000005</v>
      </c>
      <c r="J86" s="71">
        <f>ROUND((H86*'2-Calculator'!$D$26),2)</f>
        <v>4472.66</v>
      </c>
      <c r="K86" s="71">
        <f>ROUND((I86*'2-Calculator'!$D$26),2)</f>
        <v>4472.66</v>
      </c>
      <c r="L86" s="69">
        <v>3.98</v>
      </c>
      <c r="M86" s="66" t="s">
        <v>2550</v>
      </c>
      <c r="N86" s="66" t="s">
        <v>2551</v>
      </c>
      <c r="O86" s="66"/>
      <c r="P86" s="66" t="s">
        <v>1835</v>
      </c>
      <c r="Q86" s="144">
        <v>20</v>
      </c>
    </row>
    <row r="87" spans="1:17" s="72" customFormat="1">
      <c r="A87" s="66"/>
      <c r="B87" s="66" t="s">
        <v>1150</v>
      </c>
      <c r="C87" s="225" t="s">
        <v>1536</v>
      </c>
      <c r="D87" s="66" t="s">
        <v>2193</v>
      </c>
      <c r="E87" s="68">
        <v>0.87033000000000005</v>
      </c>
      <c r="F87" s="74">
        <v>1</v>
      </c>
      <c r="G87" s="74">
        <v>1</v>
      </c>
      <c r="H87" s="68">
        <f t="shared" si="2"/>
        <v>0.87033000000000005</v>
      </c>
      <c r="I87" s="70">
        <f t="shared" si="3"/>
        <v>0.87033000000000005</v>
      </c>
      <c r="J87" s="71">
        <f>ROUND((H87*'2-Calculator'!$D$26),2)</f>
        <v>5731.12</v>
      </c>
      <c r="K87" s="71">
        <f>ROUND((I87*'2-Calculator'!$D$26),2)</f>
        <v>5731.12</v>
      </c>
      <c r="L87" s="69">
        <v>5.47</v>
      </c>
      <c r="M87" s="66" t="s">
        <v>2550</v>
      </c>
      <c r="N87" s="66" t="s">
        <v>2551</v>
      </c>
      <c r="O87" s="66"/>
      <c r="P87" s="66" t="s">
        <v>1835</v>
      </c>
      <c r="Q87" s="144">
        <v>23</v>
      </c>
    </row>
    <row r="88" spans="1:17" s="72" customFormat="1">
      <c r="A88" s="66"/>
      <c r="B88" s="66" t="s">
        <v>1149</v>
      </c>
      <c r="C88" s="225" t="s">
        <v>1536</v>
      </c>
      <c r="D88" s="66" t="s">
        <v>2193</v>
      </c>
      <c r="E88" s="68">
        <v>1.3481000000000001</v>
      </c>
      <c r="F88" s="74">
        <v>1</v>
      </c>
      <c r="G88" s="74">
        <v>1</v>
      </c>
      <c r="H88" s="68">
        <f t="shared" si="2"/>
        <v>1.3481000000000001</v>
      </c>
      <c r="I88" s="70">
        <f t="shared" si="3"/>
        <v>1.3481000000000001</v>
      </c>
      <c r="J88" s="71">
        <f>ROUND((H88*'2-Calculator'!$D$26),2)</f>
        <v>8877.24</v>
      </c>
      <c r="K88" s="71">
        <f>ROUND((I88*'2-Calculator'!$D$26),2)</f>
        <v>8877.24</v>
      </c>
      <c r="L88" s="69">
        <v>7.79</v>
      </c>
      <c r="M88" s="66" t="s">
        <v>2550</v>
      </c>
      <c r="N88" s="66" t="s">
        <v>2551</v>
      </c>
      <c r="O88" s="66"/>
      <c r="P88" s="66" t="s">
        <v>1835</v>
      </c>
      <c r="Q88" s="144">
        <v>9</v>
      </c>
    </row>
    <row r="89" spans="1:17" s="72" customFormat="1">
      <c r="A89" s="66"/>
      <c r="B89" s="66" t="s">
        <v>1148</v>
      </c>
      <c r="C89" s="225" t="s">
        <v>1536</v>
      </c>
      <c r="D89" s="66" t="s">
        <v>2193</v>
      </c>
      <c r="E89" s="68">
        <v>2.9313699999999998</v>
      </c>
      <c r="F89" s="74">
        <v>1</v>
      </c>
      <c r="G89" s="74">
        <v>1</v>
      </c>
      <c r="H89" s="68">
        <f t="shared" si="2"/>
        <v>2.9313699999999998</v>
      </c>
      <c r="I89" s="70">
        <f t="shared" si="3"/>
        <v>2.9313699999999998</v>
      </c>
      <c r="J89" s="71">
        <f>ROUND((H89*'2-Calculator'!$D$26),2)</f>
        <v>19303.07</v>
      </c>
      <c r="K89" s="71">
        <f>ROUND((I89*'2-Calculator'!$D$26),2)</f>
        <v>19303.07</v>
      </c>
      <c r="L89" s="69">
        <v>18.600000000000001</v>
      </c>
      <c r="M89" s="66" t="s">
        <v>2550</v>
      </c>
      <c r="N89" s="66" t="s">
        <v>2551</v>
      </c>
      <c r="O89" s="66"/>
      <c r="P89" s="66" t="s">
        <v>1835</v>
      </c>
      <c r="Q89" s="144">
        <v>1</v>
      </c>
    </row>
    <row r="90" spans="1:17" s="72" customFormat="1">
      <c r="A90" s="66"/>
      <c r="B90" s="66" t="s">
        <v>1147</v>
      </c>
      <c r="C90" s="225" t="s">
        <v>1537</v>
      </c>
      <c r="D90" s="66" t="s">
        <v>2033</v>
      </c>
      <c r="E90" s="68">
        <v>0.71613000000000004</v>
      </c>
      <c r="F90" s="74">
        <v>1</v>
      </c>
      <c r="G90" s="74">
        <v>1</v>
      </c>
      <c r="H90" s="68">
        <f t="shared" si="2"/>
        <v>0.71613000000000004</v>
      </c>
      <c r="I90" s="70">
        <f t="shared" si="3"/>
        <v>0.71613000000000004</v>
      </c>
      <c r="J90" s="71">
        <f>ROUND((H90*'2-Calculator'!$D$26),2)</f>
        <v>4715.72</v>
      </c>
      <c r="K90" s="71">
        <f>ROUND((I90*'2-Calculator'!$D$26),2)</f>
        <v>4715.72</v>
      </c>
      <c r="L90" s="69">
        <v>2.99</v>
      </c>
      <c r="M90" s="66" t="s">
        <v>2550</v>
      </c>
      <c r="N90" s="66" t="s">
        <v>2551</v>
      </c>
      <c r="O90" s="66"/>
      <c r="P90" s="66" t="s">
        <v>1835</v>
      </c>
      <c r="Q90" s="144">
        <v>12</v>
      </c>
    </row>
    <row r="91" spans="1:17" s="72" customFormat="1">
      <c r="A91" s="66"/>
      <c r="B91" s="66" t="s">
        <v>1146</v>
      </c>
      <c r="C91" s="225" t="s">
        <v>1537</v>
      </c>
      <c r="D91" s="66" t="s">
        <v>2033</v>
      </c>
      <c r="E91" s="68">
        <v>0.95831999999999995</v>
      </c>
      <c r="F91" s="74">
        <v>1</v>
      </c>
      <c r="G91" s="74">
        <v>1</v>
      </c>
      <c r="H91" s="68">
        <f t="shared" si="2"/>
        <v>0.95831999999999995</v>
      </c>
      <c r="I91" s="70">
        <f t="shared" si="3"/>
        <v>0.95831999999999995</v>
      </c>
      <c r="J91" s="71">
        <f>ROUND((H91*'2-Calculator'!$D$26),2)</f>
        <v>6310.54</v>
      </c>
      <c r="K91" s="71">
        <f>ROUND((I91*'2-Calculator'!$D$26),2)</f>
        <v>6310.54</v>
      </c>
      <c r="L91" s="69">
        <v>4</v>
      </c>
      <c r="M91" s="66" t="s">
        <v>2550</v>
      </c>
      <c r="N91" s="66" t="s">
        <v>2551</v>
      </c>
      <c r="O91" s="66"/>
      <c r="P91" s="66" t="s">
        <v>1835</v>
      </c>
      <c r="Q91" s="144">
        <v>19</v>
      </c>
    </row>
    <row r="92" spans="1:17" s="72" customFormat="1">
      <c r="A92" s="66"/>
      <c r="B92" s="66" t="s">
        <v>1145</v>
      </c>
      <c r="C92" s="225" t="s">
        <v>1537</v>
      </c>
      <c r="D92" s="66" t="s">
        <v>2033</v>
      </c>
      <c r="E92" s="68">
        <v>1.36348</v>
      </c>
      <c r="F92" s="74">
        <v>1</v>
      </c>
      <c r="G92" s="74">
        <v>1</v>
      </c>
      <c r="H92" s="68">
        <f t="shared" si="2"/>
        <v>1.36348</v>
      </c>
      <c r="I92" s="70">
        <f t="shared" si="3"/>
        <v>1.36348</v>
      </c>
      <c r="J92" s="71">
        <f>ROUND((H92*'2-Calculator'!$D$26),2)</f>
        <v>8978.52</v>
      </c>
      <c r="K92" s="71">
        <f>ROUND((I92*'2-Calculator'!$D$26),2)</f>
        <v>8978.52</v>
      </c>
      <c r="L92" s="69">
        <v>5.79</v>
      </c>
      <c r="M92" s="66" t="s">
        <v>2550</v>
      </c>
      <c r="N92" s="66" t="s">
        <v>2551</v>
      </c>
      <c r="O92" s="66"/>
      <c r="P92" s="66" t="s">
        <v>1835</v>
      </c>
      <c r="Q92" s="144">
        <v>38</v>
      </c>
    </row>
    <row r="93" spans="1:17" s="72" customFormat="1">
      <c r="A93" s="66"/>
      <c r="B93" s="66" t="s">
        <v>1144</v>
      </c>
      <c r="C93" s="225" t="s">
        <v>1537</v>
      </c>
      <c r="D93" s="66" t="s">
        <v>2033</v>
      </c>
      <c r="E93" s="68">
        <v>2.6655199999999999</v>
      </c>
      <c r="F93" s="74">
        <v>1</v>
      </c>
      <c r="G93" s="74">
        <v>1</v>
      </c>
      <c r="H93" s="68">
        <f t="shared" si="2"/>
        <v>2.6655199999999999</v>
      </c>
      <c r="I93" s="70">
        <f t="shared" si="3"/>
        <v>2.6655199999999999</v>
      </c>
      <c r="J93" s="71">
        <f>ROUND((H93*'2-Calculator'!$D$26),2)</f>
        <v>17552.45</v>
      </c>
      <c r="K93" s="71">
        <f>ROUND((I93*'2-Calculator'!$D$26),2)</f>
        <v>17552.45</v>
      </c>
      <c r="L93" s="69">
        <v>8.4700000000000006</v>
      </c>
      <c r="M93" s="66" t="s">
        <v>2550</v>
      </c>
      <c r="N93" s="66" t="s">
        <v>2551</v>
      </c>
      <c r="O93" s="66"/>
      <c r="P93" s="66" t="s">
        <v>1835</v>
      </c>
      <c r="Q93" s="144">
        <v>41</v>
      </c>
    </row>
    <row r="94" spans="1:17" s="72" customFormat="1">
      <c r="A94" s="66"/>
      <c r="B94" s="66" t="s">
        <v>1143</v>
      </c>
      <c r="C94" s="225" t="s">
        <v>1538</v>
      </c>
      <c r="D94" s="66" t="s">
        <v>2436</v>
      </c>
      <c r="E94" s="68">
        <v>0.74829999999999997</v>
      </c>
      <c r="F94" s="74">
        <v>1</v>
      </c>
      <c r="G94" s="74">
        <v>1</v>
      </c>
      <c r="H94" s="68">
        <f t="shared" si="2"/>
        <v>0.74829999999999997</v>
      </c>
      <c r="I94" s="70">
        <f t="shared" si="3"/>
        <v>0.74829999999999997</v>
      </c>
      <c r="J94" s="71">
        <f>ROUND((H94*'2-Calculator'!$D$26),2)</f>
        <v>4927.5600000000004</v>
      </c>
      <c r="K94" s="71">
        <f>ROUND((I94*'2-Calculator'!$D$26),2)</f>
        <v>4927.5600000000004</v>
      </c>
      <c r="L94" s="69">
        <v>2.5499999999999998</v>
      </c>
      <c r="M94" s="66" t="s">
        <v>2550</v>
      </c>
      <c r="N94" s="66" t="s">
        <v>2551</v>
      </c>
      <c r="O94" s="66"/>
      <c r="P94" s="66" t="s">
        <v>1835</v>
      </c>
      <c r="Q94" s="144">
        <v>34</v>
      </c>
    </row>
    <row r="95" spans="1:17" s="72" customFormat="1">
      <c r="A95" s="66"/>
      <c r="B95" s="66" t="s">
        <v>1142</v>
      </c>
      <c r="C95" s="225" t="s">
        <v>1538</v>
      </c>
      <c r="D95" s="66" t="s">
        <v>2436</v>
      </c>
      <c r="E95" s="68">
        <v>0.89810999999999996</v>
      </c>
      <c r="F95" s="74">
        <v>1</v>
      </c>
      <c r="G95" s="74">
        <v>1</v>
      </c>
      <c r="H95" s="68">
        <f t="shared" si="2"/>
        <v>0.89810999999999996</v>
      </c>
      <c r="I95" s="70">
        <f t="shared" si="3"/>
        <v>0.89810999999999996</v>
      </c>
      <c r="J95" s="71">
        <f>ROUND((H95*'2-Calculator'!$D$26),2)</f>
        <v>5914.05</v>
      </c>
      <c r="K95" s="71">
        <f>ROUND((I95*'2-Calculator'!$D$26),2)</f>
        <v>5914.05</v>
      </c>
      <c r="L95" s="69">
        <v>3.37</v>
      </c>
      <c r="M95" s="66" t="s">
        <v>2550</v>
      </c>
      <c r="N95" s="66" t="s">
        <v>2551</v>
      </c>
      <c r="O95" s="66"/>
      <c r="P95" s="66" t="s">
        <v>1835</v>
      </c>
      <c r="Q95" s="144">
        <v>273</v>
      </c>
    </row>
    <row r="96" spans="1:17" s="72" customFormat="1">
      <c r="A96" s="66"/>
      <c r="B96" s="66" t="s">
        <v>1141</v>
      </c>
      <c r="C96" s="225" t="s">
        <v>1538</v>
      </c>
      <c r="D96" s="66" t="s">
        <v>2436</v>
      </c>
      <c r="E96" s="68">
        <v>1.2469399999999999</v>
      </c>
      <c r="F96" s="74">
        <v>1</v>
      </c>
      <c r="G96" s="74">
        <v>1</v>
      </c>
      <c r="H96" s="68">
        <f t="shared" si="2"/>
        <v>1.2469399999999999</v>
      </c>
      <c r="I96" s="70">
        <f t="shared" si="3"/>
        <v>1.2469399999999999</v>
      </c>
      <c r="J96" s="71">
        <f>ROUND((H96*'2-Calculator'!$D$26),2)</f>
        <v>8211.1</v>
      </c>
      <c r="K96" s="71">
        <f>ROUND((I96*'2-Calculator'!$D$26),2)</f>
        <v>8211.1</v>
      </c>
      <c r="L96" s="69">
        <v>5.67</v>
      </c>
      <c r="M96" s="66" t="s">
        <v>2550</v>
      </c>
      <c r="N96" s="66" t="s">
        <v>2551</v>
      </c>
      <c r="O96" s="66"/>
      <c r="P96" s="66" t="s">
        <v>1835</v>
      </c>
      <c r="Q96" s="144">
        <v>159</v>
      </c>
    </row>
    <row r="97" spans="1:17" s="72" customFormat="1">
      <c r="A97" s="66"/>
      <c r="B97" s="66" t="s">
        <v>1140</v>
      </c>
      <c r="C97" s="225" t="s">
        <v>1538</v>
      </c>
      <c r="D97" s="66" t="s">
        <v>2436</v>
      </c>
      <c r="E97" s="68">
        <v>2.49926</v>
      </c>
      <c r="F97" s="74">
        <v>1</v>
      </c>
      <c r="G97" s="74">
        <v>1</v>
      </c>
      <c r="H97" s="68">
        <f t="shared" si="2"/>
        <v>2.49926</v>
      </c>
      <c r="I97" s="70">
        <f t="shared" si="3"/>
        <v>2.49926</v>
      </c>
      <c r="J97" s="71">
        <f>ROUND((H97*'2-Calculator'!$D$26),2)</f>
        <v>16457.63</v>
      </c>
      <c r="K97" s="71">
        <f>ROUND((I97*'2-Calculator'!$D$26),2)</f>
        <v>16457.63</v>
      </c>
      <c r="L97" s="69">
        <v>10.8</v>
      </c>
      <c r="M97" s="66" t="s">
        <v>2550</v>
      </c>
      <c r="N97" s="66" t="s">
        <v>2551</v>
      </c>
      <c r="O97" s="66"/>
      <c r="P97" s="66" t="s">
        <v>1835</v>
      </c>
      <c r="Q97" s="144">
        <v>45</v>
      </c>
    </row>
    <row r="98" spans="1:17" s="72" customFormat="1">
      <c r="A98" s="66"/>
      <c r="B98" s="66" t="s">
        <v>1139</v>
      </c>
      <c r="C98" s="225" t="s">
        <v>1539</v>
      </c>
      <c r="D98" s="66" t="s">
        <v>2437</v>
      </c>
      <c r="E98" s="68">
        <v>0.65659999999999996</v>
      </c>
      <c r="F98" s="74">
        <v>1</v>
      </c>
      <c r="G98" s="74">
        <v>1</v>
      </c>
      <c r="H98" s="68">
        <f t="shared" si="2"/>
        <v>0.65659999999999996</v>
      </c>
      <c r="I98" s="70">
        <f t="shared" si="3"/>
        <v>0.65659999999999996</v>
      </c>
      <c r="J98" s="71">
        <f>ROUND((H98*'2-Calculator'!$D$26),2)</f>
        <v>4323.71</v>
      </c>
      <c r="K98" s="71">
        <f>ROUND((I98*'2-Calculator'!$D$26),2)</f>
        <v>4323.71</v>
      </c>
      <c r="L98" s="69">
        <v>1.72</v>
      </c>
      <c r="M98" s="66" t="s">
        <v>2550</v>
      </c>
      <c r="N98" s="66" t="s">
        <v>2551</v>
      </c>
      <c r="O98" s="66"/>
      <c r="P98" s="66" t="s">
        <v>1835</v>
      </c>
      <c r="Q98" s="144">
        <v>1</v>
      </c>
    </row>
    <row r="99" spans="1:17" s="72" customFormat="1">
      <c r="A99" s="66"/>
      <c r="B99" s="66" t="s">
        <v>1138</v>
      </c>
      <c r="C99" s="225" t="s">
        <v>1539</v>
      </c>
      <c r="D99" s="66" t="s">
        <v>2437</v>
      </c>
      <c r="E99" s="68">
        <v>0.77739000000000003</v>
      </c>
      <c r="F99" s="74">
        <v>1</v>
      </c>
      <c r="G99" s="74">
        <v>1</v>
      </c>
      <c r="H99" s="68">
        <f t="shared" si="2"/>
        <v>0.77739000000000003</v>
      </c>
      <c r="I99" s="70">
        <f t="shared" si="3"/>
        <v>0.77739000000000003</v>
      </c>
      <c r="J99" s="71">
        <f>ROUND((H99*'2-Calculator'!$D$26),2)</f>
        <v>5119.1099999999997</v>
      </c>
      <c r="K99" s="71">
        <f>ROUND((I99*'2-Calculator'!$D$26),2)</f>
        <v>5119.1099999999997</v>
      </c>
      <c r="L99" s="69">
        <v>2.66</v>
      </c>
      <c r="M99" s="66" t="s">
        <v>2550</v>
      </c>
      <c r="N99" s="66" t="s">
        <v>2551</v>
      </c>
      <c r="O99" s="66"/>
      <c r="P99" s="66" t="s">
        <v>1835</v>
      </c>
      <c r="Q99" s="144">
        <v>3</v>
      </c>
    </row>
    <row r="100" spans="1:17" s="72" customFormat="1">
      <c r="A100" s="66"/>
      <c r="B100" s="66" t="s">
        <v>1137</v>
      </c>
      <c r="C100" s="225" t="s">
        <v>1539</v>
      </c>
      <c r="D100" s="66" t="s">
        <v>2437</v>
      </c>
      <c r="E100" s="68">
        <v>1.0539499999999999</v>
      </c>
      <c r="F100" s="74">
        <v>1</v>
      </c>
      <c r="G100" s="74">
        <v>1</v>
      </c>
      <c r="H100" s="68">
        <f t="shared" si="2"/>
        <v>1.0539499999999999</v>
      </c>
      <c r="I100" s="70">
        <f t="shared" si="3"/>
        <v>1.0539499999999999</v>
      </c>
      <c r="J100" s="71">
        <f>ROUND((H100*'2-Calculator'!$D$26),2)</f>
        <v>6940.26</v>
      </c>
      <c r="K100" s="71">
        <f>ROUND((I100*'2-Calculator'!$D$26),2)</f>
        <v>6940.26</v>
      </c>
      <c r="L100" s="69">
        <v>3.96</v>
      </c>
      <c r="M100" s="66" t="s">
        <v>2550</v>
      </c>
      <c r="N100" s="66" t="s">
        <v>2551</v>
      </c>
      <c r="O100" s="66"/>
      <c r="P100" s="66" t="s">
        <v>1835</v>
      </c>
      <c r="Q100" s="144">
        <v>1</v>
      </c>
    </row>
    <row r="101" spans="1:17" s="72" customFormat="1">
      <c r="A101" s="66"/>
      <c r="B101" s="66" t="s">
        <v>1136</v>
      </c>
      <c r="C101" s="225" t="s">
        <v>1539</v>
      </c>
      <c r="D101" s="66" t="s">
        <v>2437</v>
      </c>
      <c r="E101" s="68">
        <v>2.5876700000000001</v>
      </c>
      <c r="F101" s="74">
        <v>1</v>
      </c>
      <c r="G101" s="74">
        <v>1</v>
      </c>
      <c r="H101" s="68">
        <f t="shared" si="2"/>
        <v>2.5876700000000001</v>
      </c>
      <c r="I101" s="70">
        <f t="shared" si="3"/>
        <v>2.5876700000000001</v>
      </c>
      <c r="J101" s="71">
        <f>ROUND((H101*'2-Calculator'!$D$26),2)</f>
        <v>17039.810000000001</v>
      </c>
      <c r="K101" s="71">
        <f>ROUND((I101*'2-Calculator'!$D$26),2)</f>
        <v>17039.810000000001</v>
      </c>
      <c r="L101" s="69">
        <v>18</v>
      </c>
      <c r="M101" s="66" t="s">
        <v>2550</v>
      </c>
      <c r="N101" s="66" t="s">
        <v>2551</v>
      </c>
      <c r="O101" s="66"/>
      <c r="P101" s="66" t="s">
        <v>1835</v>
      </c>
      <c r="Q101" s="144">
        <v>0</v>
      </c>
    </row>
    <row r="102" spans="1:17" s="72" customFormat="1">
      <c r="A102" s="66"/>
      <c r="B102" s="66" t="s">
        <v>1135</v>
      </c>
      <c r="C102" s="225" t="s">
        <v>1540</v>
      </c>
      <c r="D102" s="66" t="s">
        <v>2034</v>
      </c>
      <c r="E102" s="68">
        <v>0.59569000000000005</v>
      </c>
      <c r="F102" s="74">
        <v>1</v>
      </c>
      <c r="G102" s="74">
        <v>1</v>
      </c>
      <c r="H102" s="68">
        <f t="shared" si="2"/>
        <v>0.59569000000000005</v>
      </c>
      <c r="I102" s="70">
        <f t="shared" si="3"/>
        <v>0.59569000000000005</v>
      </c>
      <c r="J102" s="71">
        <f>ROUND((H102*'2-Calculator'!$D$26),2)</f>
        <v>3922.62</v>
      </c>
      <c r="K102" s="71">
        <f>ROUND((I102*'2-Calculator'!$D$26),2)</f>
        <v>3922.62</v>
      </c>
      <c r="L102" s="69">
        <v>1.72</v>
      </c>
      <c r="M102" s="66" t="s">
        <v>2550</v>
      </c>
      <c r="N102" s="66" t="s">
        <v>2551</v>
      </c>
      <c r="O102" s="66"/>
      <c r="P102" s="66" t="s">
        <v>1835</v>
      </c>
      <c r="Q102" s="144">
        <v>15</v>
      </c>
    </row>
    <row r="103" spans="1:17" s="72" customFormat="1">
      <c r="A103" s="66"/>
      <c r="B103" s="66" t="s">
        <v>1134</v>
      </c>
      <c r="C103" s="225" t="s">
        <v>1540</v>
      </c>
      <c r="D103" s="66" t="s">
        <v>2034</v>
      </c>
      <c r="E103" s="68">
        <v>0.66035999999999995</v>
      </c>
      <c r="F103" s="74">
        <v>1</v>
      </c>
      <c r="G103" s="74">
        <v>1</v>
      </c>
      <c r="H103" s="68">
        <f t="shared" si="2"/>
        <v>0.66035999999999995</v>
      </c>
      <c r="I103" s="70">
        <f t="shared" si="3"/>
        <v>0.66035999999999995</v>
      </c>
      <c r="J103" s="71">
        <f>ROUND((H103*'2-Calculator'!$D$26),2)</f>
        <v>4348.47</v>
      </c>
      <c r="K103" s="71">
        <f>ROUND((I103*'2-Calculator'!$D$26),2)</f>
        <v>4348.47</v>
      </c>
      <c r="L103" s="69">
        <v>2.2599999999999998</v>
      </c>
      <c r="M103" s="66" t="s">
        <v>2550</v>
      </c>
      <c r="N103" s="66" t="s">
        <v>2551</v>
      </c>
      <c r="O103" s="66"/>
      <c r="P103" s="66" t="s">
        <v>1835</v>
      </c>
      <c r="Q103" s="144">
        <v>40</v>
      </c>
    </row>
    <row r="104" spans="1:17" s="72" customFormat="1">
      <c r="A104" s="66"/>
      <c r="B104" s="66" t="s">
        <v>1133</v>
      </c>
      <c r="C104" s="225" t="s">
        <v>1540</v>
      </c>
      <c r="D104" s="66" t="s">
        <v>2034</v>
      </c>
      <c r="E104" s="68">
        <v>0.82979000000000003</v>
      </c>
      <c r="F104" s="74">
        <v>1</v>
      </c>
      <c r="G104" s="74">
        <v>1</v>
      </c>
      <c r="H104" s="68">
        <f t="shared" si="2"/>
        <v>0.82979000000000003</v>
      </c>
      <c r="I104" s="70">
        <f t="shared" si="3"/>
        <v>0.82979000000000003</v>
      </c>
      <c r="J104" s="71">
        <f>ROUND((H104*'2-Calculator'!$D$26),2)</f>
        <v>5464.17</v>
      </c>
      <c r="K104" s="71">
        <f>ROUND((I104*'2-Calculator'!$D$26),2)</f>
        <v>5464.17</v>
      </c>
      <c r="L104" s="69">
        <v>3.42</v>
      </c>
      <c r="M104" s="66" t="s">
        <v>2550</v>
      </c>
      <c r="N104" s="66" t="s">
        <v>2551</v>
      </c>
      <c r="O104" s="66"/>
      <c r="P104" s="66" t="s">
        <v>1835</v>
      </c>
      <c r="Q104" s="144">
        <v>14</v>
      </c>
    </row>
    <row r="105" spans="1:17" s="72" customFormat="1">
      <c r="A105" s="66"/>
      <c r="B105" s="66" t="s">
        <v>1132</v>
      </c>
      <c r="C105" s="225" t="s">
        <v>1540</v>
      </c>
      <c r="D105" s="66" t="s">
        <v>2034</v>
      </c>
      <c r="E105" s="68">
        <v>1.4795499999999999</v>
      </c>
      <c r="F105" s="74">
        <v>1</v>
      </c>
      <c r="G105" s="74">
        <v>1</v>
      </c>
      <c r="H105" s="68">
        <f t="shared" si="2"/>
        <v>1.4795499999999999</v>
      </c>
      <c r="I105" s="70">
        <f t="shared" si="3"/>
        <v>1.4795499999999999</v>
      </c>
      <c r="J105" s="71">
        <f>ROUND((H105*'2-Calculator'!$D$26),2)</f>
        <v>9742.84</v>
      </c>
      <c r="K105" s="71">
        <f>ROUND((I105*'2-Calculator'!$D$26),2)</f>
        <v>9742.84</v>
      </c>
      <c r="L105" s="69">
        <v>10.1</v>
      </c>
      <c r="M105" s="66" t="s">
        <v>2550</v>
      </c>
      <c r="N105" s="66" t="s">
        <v>2551</v>
      </c>
      <c r="O105" s="66"/>
      <c r="P105" s="66" t="s">
        <v>1835</v>
      </c>
      <c r="Q105" s="144">
        <v>1</v>
      </c>
    </row>
    <row r="106" spans="1:17" s="72" customFormat="1">
      <c r="A106" s="66"/>
      <c r="B106" s="66" t="s">
        <v>1131</v>
      </c>
      <c r="C106" s="225" t="s">
        <v>1541</v>
      </c>
      <c r="D106" s="66" t="s">
        <v>2194</v>
      </c>
      <c r="E106" s="68">
        <v>0.54281999999999997</v>
      </c>
      <c r="F106" s="74">
        <v>1</v>
      </c>
      <c r="G106" s="74">
        <v>1</v>
      </c>
      <c r="H106" s="68">
        <f t="shared" si="2"/>
        <v>0.54281999999999997</v>
      </c>
      <c r="I106" s="70">
        <f t="shared" si="3"/>
        <v>0.54281999999999997</v>
      </c>
      <c r="J106" s="71">
        <f>ROUND((H106*'2-Calculator'!$D$26),2)</f>
        <v>3574.47</v>
      </c>
      <c r="K106" s="71">
        <f>ROUND((I106*'2-Calculator'!$D$26),2)</f>
        <v>3574.47</v>
      </c>
      <c r="L106" s="69">
        <v>2.82</v>
      </c>
      <c r="M106" s="66" t="s">
        <v>2550</v>
      </c>
      <c r="N106" s="66" t="s">
        <v>2551</v>
      </c>
      <c r="O106" s="66"/>
      <c r="P106" s="66" t="s">
        <v>1835</v>
      </c>
      <c r="Q106" s="144">
        <v>16</v>
      </c>
    </row>
    <row r="107" spans="1:17" s="72" customFormat="1">
      <c r="A107" s="66"/>
      <c r="B107" s="66" t="s">
        <v>1130</v>
      </c>
      <c r="C107" s="225" t="s">
        <v>1541</v>
      </c>
      <c r="D107" s="66" t="s">
        <v>2194</v>
      </c>
      <c r="E107" s="68">
        <v>0.64176999999999995</v>
      </c>
      <c r="F107" s="74">
        <v>1</v>
      </c>
      <c r="G107" s="74">
        <v>1</v>
      </c>
      <c r="H107" s="68">
        <f t="shared" si="2"/>
        <v>0.64176999999999995</v>
      </c>
      <c r="I107" s="70">
        <f t="shared" si="3"/>
        <v>0.64176999999999995</v>
      </c>
      <c r="J107" s="71">
        <f>ROUND((H107*'2-Calculator'!$D$26),2)</f>
        <v>4226.0600000000004</v>
      </c>
      <c r="K107" s="71">
        <f>ROUND((I107*'2-Calculator'!$D$26),2)</f>
        <v>4226.0600000000004</v>
      </c>
      <c r="L107" s="69">
        <v>3.86</v>
      </c>
      <c r="M107" s="66" t="s">
        <v>2550</v>
      </c>
      <c r="N107" s="66" t="s">
        <v>2551</v>
      </c>
      <c r="O107" s="66"/>
      <c r="P107" s="66" t="s">
        <v>1835</v>
      </c>
      <c r="Q107" s="144">
        <v>106</v>
      </c>
    </row>
    <row r="108" spans="1:17" s="72" customFormat="1">
      <c r="A108" s="66"/>
      <c r="B108" s="66" t="s">
        <v>1129</v>
      </c>
      <c r="C108" s="225" t="s">
        <v>1541</v>
      </c>
      <c r="D108" s="66" t="s">
        <v>2194</v>
      </c>
      <c r="E108" s="68">
        <v>0.88280000000000003</v>
      </c>
      <c r="F108" s="74">
        <v>1</v>
      </c>
      <c r="G108" s="74">
        <v>1</v>
      </c>
      <c r="H108" s="68">
        <f t="shared" si="2"/>
        <v>0.88280000000000003</v>
      </c>
      <c r="I108" s="70">
        <f t="shared" si="3"/>
        <v>0.88280000000000003</v>
      </c>
      <c r="J108" s="71">
        <f>ROUND((H108*'2-Calculator'!$D$26),2)</f>
        <v>5813.24</v>
      </c>
      <c r="K108" s="71">
        <f>ROUND((I108*'2-Calculator'!$D$26),2)</f>
        <v>5813.24</v>
      </c>
      <c r="L108" s="69">
        <v>5.68</v>
      </c>
      <c r="M108" s="66" t="s">
        <v>2550</v>
      </c>
      <c r="N108" s="66" t="s">
        <v>2551</v>
      </c>
      <c r="O108" s="66"/>
      <c r="P108" s="66" t="s">
        <v>1835</v>
      </c>
      <c r="Q108" s="144">
        <v>70</v>
      </c>
    </row>
    <row r="109" spans="1:17" s="72" customFormat="1">
      <c r="A109" s="66"/>
      <c r="B109" s="66" t="s">
        <v>1128</v>
      </c>
      <c r="C109" s="225" t="s">
        <v>1541</v>
      </c>
      <c r="D109" s="66" t="s">
        <v>2194</v>
      </c>
      <c r="E109" s="68">
        <v>2.1642299999999999</v>
      </c>
      <c r="F109" s="74">
        <v>1</v>
      </c>
      <c r="G109" s="74">
        <v>1</v>
      </c>
      <c r="H109" s="68">
        <f t="shared" si="2"/>
        <v>2.1642299999999999</v>
      </c>
      <c r="I109" s="70">
        <f t="shared" si="3"/>
        <v>2.1642299999999999</v>
      </c>
      <c r="J109" s="71">
        <f>ROUND((H109*'2-Calculator'!$D$26),2)</f>
        <v>14251.45</v>
      </c>
      <c r="K109" s="71">
        <f>ROUND((I109*'2-Calculator'!$D$26),2)</f>
        <v>14251.45</v>
      </c>
      <c r="L109" s="69">
        <v>14.83</v>
      </c>
      <c r="M109" s="66" t="s">
        <v>2550</v>
      </c>
      <c r="N109" s="66" t="s">
        <v>2551</v>
      </c>
      <c r="O109" s="66"/>
      <c r="P109" s="66" t="s">
        <v>1835</v>
      </c>
      <c r="Q109" s="144">
        <v>3</v>
      </c>
    </row>
    <row r="110" spans="1:17" s="72" customFormat="1">
      <c r="A110" s="66"/>
      <c r="B110" s="66" t="s">
        <v>1127</v>
      </c>
      <c r="C110" s="225" t="s">
        <v>1542</v>
      </c>
      <c r="D110" s="66" t="s">
        <v>2195</v>
      </c>
      <c r="E110" s="68">
        <v>0.93650999999999995</v>
      </c>
      <c r="F110" s="74">
        <v>1</v>
      </c>
      <c r="G110" s="74">
        <v>1</v>
      </c>
      <c r="H110" s="68">
        <f t="shared" si="2"/>
        <v>0.93650999999999995</v>
      </c>
      <c r="I110" s="70">
        <f t="shared" si="3"/>
        <v>0.93650999999999995</v>
      </c>
      <c r="J110" s="71">
        <f>ROUND((H110*'2-Calculator'!$D$26),2)</f>
        <v>6166.92</v>
      </c>
      <c r="K110" s="71">
        <f>ROUND((I110*'2-Calculator'!$D$26),2)</f>
        <v>6166.92</v>
      </c>
      <c r="L110" s="69">
        <v>4.6500000000000004</v>
      </c>
      <c r="M110" s="66" t="s">
        <v>2550</v>
      </c>
      <c r="N110" s="66" t="s">
        <v>2551</v>
      </c>
      <c r="O110" s="66"/>
      <c r="P110" s="66" t="s">
        <v>1835</v>
      </c>
      <c r="Q110" s="144">
        <v>3</v>
      </c>
    </row>
    <row r="111" spans="1:17" s="72" customFormat="1">
      <c r="A111" s="66"/>
      <c r="B111" s="66" t="s">
        <v>1126</v>
      </c>
      <c r="C111" s="225" t="s">
        <v>1542</v>
      </c>
      <c r="D111" s="66" t="s">
        <v>2195</v>
      </c>
      <c r="E111" s="68">
        <v>1.7608900000000001</v>
      </c>
      <c r="F111" s="74">
        <v>1</v>
      </c>
      <c r="G111" s="74">
        <v>1</v>
      </c>
      <c r="H111" s="68">
        <f t="shared" si="2"/>
        <v>1.7608900000000001</v>
      </c>
      <c r="I111" s="70">
        <f t="shared" si="3"/>
        <v>1.7608900000000001</v>
      </c>
      <c r="J111" s="71">
        <f>ROUND((H111*'2-Calculator'!$D$26),2)</f>
        <v>11595.46</v>
      </c>
      <c r="K111" s="71">
        <f>ROUND((I111*'2-Calculator'!$D$26),2)</f>
        <v>11595.46</v>
      </c>
      <c r="L111" s="69">
        <v>8.14</v>
      </c>
      <c r="M111" s="66" t="s">
        <v>2550</v>
      </c>
      <c r="N111" s="66" t="s">
        <v>2551</v>
      </c>
      <c r="O111" s="66"/>
      <c r="P111" s="66" t="s">
        <v>1835</v>
      </c>
      <c r="Q111" s="144">
        <v>7</v>
      </c>
    </row>
    <row r="112" spans="1:17" s="72" customFormat="1">
      <c r="A112" s="66"/>
      <c r="B112" s="66" t="s">
        <v>1125</v>
      </c>
      <c r="C112" s="225" t="s">
        <v>1542</v>
      </c>
      <c r="D112" s="66" t="s">
        <v>2195</v>
      </c>
      <c r="E112" s="68">
        <v>2.25014</v>
      </c>
      <c r="F112" s="74">
        <v>1</v>
      </c>
      <c r="G112" s="74">
        <v>1</v>
      </c>
      <c r="H112" s="68">
        <f t="shared" si="2"/>
        <v>2.25014</v>
      </c>
      <c r="I112" s="70">
        <f t="shared" si="3"/>
        <v>2.25014</v>
      </c>
      <c r="J112" s="71">
        <f>ROUND((H112*'2-Calculator'!$D$26),2)</f>
        <v>14817.17</v>
      </c>
      <c r="K112" s="71">
        <f>ROUND((I112*'2-Calculator'!$D$26),2)</f>
        <v>14817.17</v>
      </c>
      <c r="L112" s="69">
        <v>9.9600000000000009</v>
      </c>
      <c r="M112" s="66" t="s">
        <v>2550</v>
      </c>
      <c r="N112" s="66" t="s">
        <v>2551</v>
      </c>
      <c r="O112" s="66"/>
      <c r="P112" s="66" t="s">
        <v>1835</v>
      </c>
      <c r="Q112" s="144">
        <v>7</v>
      </c>
    </row>
    <row r="113" spans="1:17" s="72" customFormat="1">
      <c r="A113" s="66"/>
      <c r="B113" s="66" t="s">
        <v>1124</v>
      </c>
      <c r="C113" s="225" t="s">
        <v>1542</v>
      </c>
      <c r="D113" s="66" t="s">
        <v>2195</v>
      </c>
      <c r="E113" s="68">
        <v>4.0382300000000004</v>
      </c>
      <c r="F113" s="74">
        <v>1</v>
      </c>
      <c r="G113" s="74">
        <v>1</v>
      </c>
      <c r="H113" s="68">
        <f t="shared" si="2"/>
        <v>4.0382300000000004</v>
      </c>
      <c r="I113" s="70">
        <f t="shared" si="3"/>
        <v>4.0382300000000004</v>
      </c>
      <c r="J113" s="71">
        <f>ROUND((H113*'2-Calculator'!$D$26),2)</f>
        <v>26591.74</v>
      </c>
      <c r="K113" s="71">
        <f>ROUND((I113*'2-Calculator'!$D$26),2)</f>
        <v>26591.74</v>
      </c>
      <c r="L113" s="69">
        <v>14.62</v>
      </c>
      <c r="M113" s="66" t="s">
        <v>2550</v>
      </c>
      <c r="N113" s="66" t="s">
        <v>2551</v>
      </c>
      <c r="O113" s="66"/>
      <c r="P113" s="66" t="s">
        <v>1835</v>
      </c>
      <c r="Q113" s="144">
        <v>5</v>
      </c>
    </row>
    <row r="114" spans="1:17" s="72" customFormat="1">
      <c r="A114" s="66"/>
      <c r="B114" s="66" t="s">
        <v>1123</v>
      </c>
      <c r="C114" s="225" t="s">
        <v>1543</v>
      </c>
      <c r="D114" s="66" t="s">
        <v>2196</v>
      </c>
      <c r="E114" s="68">
        <v>0.59540999999999999</v>
      </c>
      <c r="F114" s="74">
        <v>1</v>
      </c>
      <c r="G114" s="74">
        <v>1</v>
      </c>
      <c r="H114" s="68">
        <f t="shared" si="2"/>
        <v>0.59540999999999999</v>
      </c>
      <c r="I114" s="70">
        <f t="shared" si="3"/>
        <v>0.59540999999999999</v>
      </c>
      <c r="J114" s="71">
        <f>ROUND((H114*'2-Calculator'!$D$26),2)</f>
        <v>3920.77</v>
      </c>
      <c r="K114" s="71">
        <f>ROUND((I114*'2-Calculator'!$D$26),2)</f>
        <v>3920.77</v>
      </c>
      <c r="L114" s="69">
        <v>3.13</v>
      </c>
      <c r="M114" s="66" t="s">
        <v>2550</v>
      </c>
      <c r="N114" s="66" t="s">
        <v>2551</v>
      </c>
      <c r="O114" s="66"/>
      <c r="P114" s="66" t="s">
        <v>1835</v>
      </c>
      <c r="Q114" s="144">
        <v>4</v>
      </c>
    </row>
    <row r="115" spans="1:17" s="72" customFormat="1">
      <c r="A115" s="66"/>
      <c r="B115" s="66" t="s">
        <v>1122</v>
      </c>
      <c r="C115" s="225" t="s">
        <v>1543</v>
      </c>
      <c r="D115" s="66" t="s">
        <v>2196</v>
      </c>
      <c r="E115" s="68">
        <v>1.0509299999999999</v>
      </c>
      <c r="F115" s="74">
        <v>1</v>
      </c>
      <c r="G115" s="74">
        <v>1</v>
      </c>
      <c r="H115" s="68">
        <f t="shared" si="2"/>
        <v>1.0509299999999999</v>
      </c>
      <c r="I115" s="70">
        <f t="shared" si="3"/>
        <v>1.0509299999999999</v>
      </c>
      <c r="J115" s="71">
        <f>ROUND((H115*'2-Calculator'!$D$26),2)</f>
        <v>6920.37</v>
      </c>
      <c r="K115" s="71">
        <f>ROUND((I115*'2-Calculator'!$D$26),2)</f>
        <v>6920.37</v>
      </c>
      <c r="L115" s="69">
        <v>5.42</v>
      </c>
      <c r="M115" s="66" t="s">
        <v>2550</v>
      </c>
      <c r="N115" s="66" t="s">
        <v>2551</v>
      </c>
      <c r="O115" s="66"/>
      <c r="P115" s="66" t="s">
        <v>1835</v>
      </c>
      <c r="Q115" s="144">
        <v>13</v>
      </c>
    </row>
    <row r="116" spans="1:17" s="72" customFormat="1">
      <c r="A116" s="66"/>
      <c r="B116" s="66" t="s">
        <v>1121</v>
      </c>
      <c r="C116" s="225" t="s">
        <v>1543</v>
      </c>
      <c r="D116" s="66" t="s">
        <v>2196</v>
      </c>
      <c r="E116" s="68">
        <v>1.7303200000000001</v>
      </c>
      <c r="F116" s="74">
        <v>1</v>
      </c>
      <c r="G116" s="74">
        <v>1</v>
      </c>
      <c r="H116" s="68">
        <f t="shared" si="2"/>
        <v>1.7303200000000001</v>
      </c>
      <c r="I116" s="70">
        <f t="shared" si="3"/>
        <v>1.7303200000000001</v>
      </c>
      <c r="J116" s="71">
        <f>ROUND((H116*'2-Calculator'!$D$26),2)</f>
        <v>11394.16</v>
      </c>
      <c r="K116" s="71">
        <f>ROUND((I116*'2-Calculator'!$D$26),2)</f>
        <v>11394.16</v>
      </c>
      <c r="L116" s="69">
        <v>7.87</v>
      </c>
      <c r="M116" s="66" t="s">
        <v>2550</v>
      </c>
      <c r="N116" s="66" t="s">
        <v>2551</v>
      </c>
      <c r="O116" s="66"/>
      <c r="P116" s="66" t="s">
        <v>1835</v>
      </c>
      <c r="Q116" s="144">
        <v>6</v>
      </c>
    </row>
    <row r="117" spans="1:17" s="72" customFormat="1">
      <c r="A117" s="66"/>
      <c r="B117" s="66" t="s">
        <v>1120</v>
      </c>
      <c r="C117" s="225" t="s">
        <v>1543</v>
      </c>
      <c r="D117" s="66" t="s">
        <v>2196</v>
      </c>
      <c r="E117" s="68">
        <v>3.5723600000000002</v>
      </c>
      <c r="F117" s="74">
        <v>1</v>
      </c>
      <c r="G117" s="74">
        <v>1</v>
      </c>
      <c r="H117" s="68">
        <f t="shared" si="2"/>
        <v>3.5723600000000002</v>
      </c>
      <c r="I117" s="70">
        <f t="shared" si="3"/>
        <v>3.5723600000000002</v>
      </c>
      <c r="J117" s="71">
        <f>ROUND((H117*'2-Calculator'!$D$26),2)</f>
        <v>23523.99</v>
      </c>
      <c r="K117" s="71">
        <f>ROUND((I117*'2-Calculator'!$D$26),2)</f>
        <v>23523.99</v>
      </c>
      <c r="L117" s="69">
        <v>13.74</v>
      </c>
      <c r="M117" s="66" t="s">
        <v>2550</v>
      </c>
      <c r="N117" s="66" t="s">
        <v>2551</v>
      </c>
      <c r="O117" s="66"/>
      <c r="P117" s="66" t="s">
        <v>1835</v>
      </c>
      <c r="Q117" s="144">
        <v>5</v>
      </c>
    </row>
    <row r="118" spans="1:17" s="72" customFormat="1">
      <c r="A118" s="66"/>
      <c r="B118" s="66" t="s">
        <v>1119</v>
      </c>
      <c r="C118" s="225" t="s">
        <v>1544</v>
      </c>
      <c r="D118" s="66" t="s">
        <v>2035</v>
      </c>
      <c r="E118" s="68">
        <v>0.54064000000000001</v>
      </c>
      <c r="F118" s="74">
        <v>1</v>
      </c>
      <c r="G118" s="74">
        <v>1</v>
      </c>
      <c r="H118" s="68">
        <f t="shared" si="2"/>
        <v>0.54064000000000001</v>
      </c>
      <c r="I118" s="70">
        <f t="shared" si="3"/>
        <v>0.54064000000000001</v>
      </c>
      <c r="J118" s="71">
        <f>ROUND((H118*'2-Calculator'!$D$26),2)</f>
        <v>3560.11</v>
      </c>
      <c r="K118" s="71">
        <f>ROUND((I118*'2-Calculator'!$D$26),2)</f>
        <v>3560.11</v>
      </c>
      <c r="L118" s="69">
        <v>2.6</v>
      </c>
      <c r="M118" s="66" t="s">
        <v>2550</v>
      </c>
      <c r="N118" s="66" t="s">
        <v>2551</v>
      </c>
      <c r="O118" s="66"/>
      <c r="P118" s="66" t="s">
        <v>1835</v>
      </c>
      <c r="Q118" s="144">
        <v>20</v>
      </c>
    </row>
    <row r="119" spans="1:17" s="72" customFormat="1">
      <c r="A119" s="66"/>
      <c r="B119" s="66" t="s">
        <v>1118</v>
      </c>
      <c r="C119" s="225" t="s">
        <v>1544</v>
      </c>
      <c r="D119" s="66" t="s">
        <v>2035</v>
      </c>
      <c r="E119" s="68">
        <v>0.74728000000000006</v>
      </c>
      <c r="F119" s="74">
        <v>1</v>
      </c>
      <c r="G119" s="74">
        <v>1</v>
      </c>
      <c r="H119" s="68">
        <f t="shared" si="2"/>
        <v>0.74728000000000006</v>
      </c>
      <c r="I119" s="70">
        <f t="shared" si="3"/>
        <v>0.74728000000000006</v>
      </c>
      <c r="J119" s="71">
        <f>ROUND((H119*'2-Calculator'!$D$26),2)</f>
        <v>4920.84</v>
      </c>
      <c r="K119" s="71">
        <f>ROUND((I119*'2-Calculator'!$D$26),2)</f>
        <v>4920.84</v>
      </c>
      <c r="L119" s="69">
        <v>3.33</v>
      </c>
      <c r="M119" s="66" t="s">
        <v>2550</v>
      </c>
      <c r="N119" s="66" t="s">
        <v>2551</v>
      </c>
      <c r="O119" s="66"/>
      <c r="P119" s="66" t="s">
        <v>1835</v>
      </c>
      <c r="Q119" s="144">
        <v>12</v>
      </c>
    </row>
    <row r="120" spans="1:17" s="72" customFormat="1">
      <c r="A120" s="66"/>
      <c r="B120" s="66" t="s">
        <v>1117</v>
      </c>
      <c r="C120" s="225" t="s">
        <v>1544</v>
      </c>
      <c r="D120" s="66" t="s">
        <v>2035</v>
      </c>
      <c r="E120" s="68">
        <v>1.24919</v>
      </c>
      <c r="F120" s="74">
        <v>1</v>
      </c>
      <c r="G120" s="74">
        <v>1</v>
      </c>
      <c r="H120" s="68">
        <f t="shared" si="2"/>
        <v>1.24919</v>
      </c>
      <c r="I120" s="70">
        <f t="shared" si="3"/>
        <v>1.24919</v>
      </c>
      <c r="J120" s="71">
        <f>ROUND((H120*'2-Calculator'!$D$26),2)</f>
        <v>8225.92</v>
      </c>
      <c r="K120" s="71">
        <f>ROUND((I120*'2-Calculator'!$D$26),2)</f>
        <v>8225.92</v>
      </c>
      <c r="L120" s="69">
        <v>5.93</v>
      </c>
      <c r="M120" s="66" t="s">
        <v>2550</v>
      </c>
      <c r="N120" s="66" t="s">
        <v>2551</v>
      </c>
      <c r="O120" s="66"/>
      <c r="P120" s="66" t="s">
        <v>1835</v>
      </c>
      <c r="Q120" s="144">
        <v>1</v>
      </c>
    </row>
    <row r="121" spans="1:17" s="72" customFormat="1">
      <c r="A121" s="66"/>
      <c r="B121" s="66" t="s">
        <v>1116</v>
      </c>
      <c r="C121" s="225" t="s">
        <v>1544</v>
      </c>
      <c r="D121" s="66" t="s">
        <v>2035</v>
      </c>
      <c r="E121" s="68">
        <v>2.5180099999999999</v>
      </c>
      <c r="F121" s="74">
        <v>1</v>
      </c>
      <c r="G121" s="74">
        <v>1</v>
      </c>
      <c r="H121" s="68">
        <f t="shared" si="2"/>
        <v>2.5180099999999999</v>
      </c>
      <c r="I121" s="70">
        <f t="shared" si="3"/>
        <v>2.5180099999999999</v>
      </c>
      <c r="J121" s="71">
        <f>ROUND((H121*'2-Calculator'!$D$26),2)</f>
        <v>16581.099999999999</v>
      </c>
      <c r="K121" s="71">
        <f>ROUND((I121*'2-Calculator'!$D$26),2)</f>
        <v>16581.099999999999</v>
      </c>
      <c r="L121" s="69">
        <v>6.67</v>
      </c>
      <c r="M121" s="66" t="s">
        <v>2550</v>
      </c>
      <c r="N121" s="66" t="s">
        <v>2551</v>
      </c>
      <c r="O121" s="66"/>
      <c r="P121" s="66" t="s">
        <v>1835</v>
      </c>
      <c r="Q121" s="144">
        <v>0</v>
      </c>
    </row>
    <row r="122" spans="1:17" s="72" customFormat="1">
      <c r="A122" s="66"/>
      <c r="B122" s="66" t="s">
        <v>1115</v>
      </c>
      <c r="C122" s="225" t="s">
        <v>1545</v>
      </c>
      <c r="D122" s="66" t="s">
        <v>2438</v>
      </c>
      <c r="E122" s="68">
        <v>0.53439000000000003</v>
      </c>
      <c r="F122" s="74">
        <v>1</v>
      </c>
      <c r="G122" s="74">
        <v>1</v>
      </c>
      <c r="H122" s="68">
        <f t="shared" si="2"/>
        <v>0.53439000000000003</v>
      </c>
      <c r="I122" s="70">
        <f t="shared" si="3"/>
        <v>0.53439000000000003</v>
      </c>
      <c r="J122" s="71">
        <f>ROUND((H122*'2-Calculator'!$D$26),2)</f>
        <v>3518.96</v>
      </c>
      <c r="K122" s="71">
        <f>ROUND((I122*'2-Calculator'!$D$26),2)</f>
        <v>3518.96</v>
      </c>
      <c r="L122" s="69">
        <v>2.1800000000000002</v>
      </c>
      <c r="M122" s="66" t="s">
        <v>2550</v>
      </c>
      <c r="N122" s="66" t="s">
        <v>2551</v>
      </c>
      <c r="O122" s="66"/>
      <c r="P122" s="66" t="s">
        <v>1835</v>
      </c>
      <c r="Q122" s="144">
        <v>3</v>
      </c>
    </row>
    <row r="123" spans="1:17" s="72" customFormat="1">
      <c r="A123" s="66"/>
      <c r="B123" s="66" t="s">
        <v>1114</v>
      </c>
      <c r="C123" s="225" t="s">
        <v>1545</v>
      </c>
      <c r="D123" s="66" t="s">
        <v>2438</v>
      </c>
      <c r="E123" s="68">
        <v>0.62129999999999996</v>
      </c>
      <c r="F123" s="74">
        <v>1</v>
      </c>
      <c r="G123" s="74">
        <v>1</v>
      </c>
      <c r="H123" s="68">
        <f t="shared" si="2"/>
        <v>0.62129999999999996</v>
      </c>
      <c r="I123" s="70">
        <f t="shared" si="3"/>
        <v>0.62129999999999996</v>
      </c>
      <c r="J123" s="71">
        <f>ROUND((H123*'2-Calculator'!$D$26),2)</f>
        <v>4091.26</v>
      </c>
      <c r="K123" s="71">
        <f>ROUND((I123*'2-Calculator'!$D$26),2)</f>
        <v>4091.26</v>
      </c>
      <c r="L123" s="69">
        <v>3.37</v>
      </c>
      <c r="M123" s="66" t="s">
        <v>2550</v>
      </c>
      <c r="N123" s="66" t="s">
        <v>2551</v>
      </c>
      <c r="O123" s="66"/>
      <c r="P123" s="66" t="s">
        <v>1835</v>
      </c>
      <c r="Q123" s="144">
        <v>21</v>
      </c>
    </row>
    <row r="124" spans="1:17" s="72" customFormat="1">
      <c r="A124" s="66"/>
      <c r="B124" s="66" t="s">
        <v>1113</v>
      </c>
      <c r="C124" s="225" t="s">
        <v>1545</v>
      </c>
      <c r="D124" s="66" t="s">
        <v>2438</v>
      </c>
      <c r="E124" s="68">
        <v>0.84799999999999998</v>
      </c>
      <c r="F124" s="74">
        <v>1</v>
      </c>
      <c r="G124" s="74">
        <v>1</v>
      </c>
      <c r="H124" s="68">
        <f t="shared" si="2"/>
        <v>0.84799999999999998</v>
      </c>
      <c r="I124" s="70">
        <f t="shared" si="3"/>
        <v>0.84799999999999998</v>
      </c>
      <c r="J124" s="71">
        <f>ROUND((H124*'2-Calculator'!$D$26),2)</f>
        <v>5584.08</v>
      </c>
      <c r="K124" s="71">
        <f>ROUND((I124*'2-Calculator'!$D$26),2)</f>
        <v>5584.08</v>
      </c>
      <c r="L124" s="69">
        <v>5.36</v>
      </c>
      <c r="M124" s="66" t="s">
        <v>2550</v>
      </c>
      <c r="N124" s="66" t="s">
        <v>2551</v>
      </c>
      <c r="O124" s="66"/>
      <c r="P124" s="66" t="s">
        <v>1835</v>
      </c>
      <c r="Q124" s="144">
        <v>99</v>
      </c>
    </row>
    <row r="125" spans="1:17" s="72" customFormat="1">
      <c r="A125" s="66"/>
      <c r="B125" s="66" t="s">
        <v>1112</v>
      </c>
      <c r="C125" s="225" t="s">
        <v>1545</v>
      </c>
      <c r="D125" s="66" t="s">
        <v>2438</v>
      </c>
      <c r="E125" s="68">
        <v>2.0238200000000002</v>
      </c>
      <c r="F125" s="74">
        <v>1</v>
      </c>
      <c r="G125" s="74">
        <v>1</v>
      </c>
      <c r="H125" s="68">
        <f t="shared" si="2"/>
        <v>2.0238200000000002</v>
      </c>
      <c r="I125" s="70">
        <f t="shared" si="3"/>
        <v>2.0238200000000002</v>
      </c>
      <c r="J125" s="71">
        <f>ROUND((H125*'2-Calculator'!$D$26),2)</f>
        <v>13326.85</v>
      </c>
      <c r="K125" s="71">
        <f>ROUND((I125*'2-Calculator'!$D$26),2)</f>
        <v>13326.85</v>
      </c>
      <c r="L125" s="69">
        <v>12.25</v>
      </c>
      <c r="M125" s="66" t="s">
        <v>2550</v>
      </c>
      <c r="N125" s="66" t="s">
        <v>2551</v>
      </c>
      <c r="O125" s="66"/>
      <c r="P125" s="66" t="s">
        <v>1835</v>
      </c>
      <c r="Q125" s="144">
        <v>8</v>
      </c>
    </row>
    <row r="126" spans="1:17" s="72" customFormat="1">
      <c r="A126" s="66"/>
      <c r="B126" s="66" t="s">
        <v>1111</v>
      </c>
      <c r="C126" s="225" t="s">
        <v>1546</v>
      </c>
      <c r="D126" s="66" t="s">
        <v>2036</v>
      </c>
      <c r="E126" s="68">
        <v>0.45415</v>
      </c>
      <c r="F126" s="74">
        <v>1</v>
      </c>
      <c r="G126" s="74">
        <v>1</v>
      </c>
      <c r="H126" s="68">
        <f t="shared" si="2"/>
        <v>0.45415</v>
      </c>
      <c r="I126" s="70">
        <f t="shared" si="3"/>
        <v>0.45415</v>
      </c>
      <c r="J126" s="71">
        <f>ROUND((H126*'2-Calculator'!$D$26),2)</f>
        <v>2990.58</v>
      </c>
      <c r="K126" s="71">
        <f>ROUND((I126*'2-Calculator'!$D$26),2)</f>
        <v>2990.58</v>
      </c>
      <c r="L126" s="69">
        <v>2.36</v>
      </c>
      <c r="M126" s="66" t="s">
        <v>2550</v>
      </c>
      <c r="N126" s="66" t="s">
        <v>2551</v>
      </c>
      <c r="O126" s="66"/>
      <c r="P126" s="66" t="s">
        <v>1835</v>
      </c>
      <c r="Q126" s="144">
        <v>148</v>
      </c>
    </row>
    <row r="127" spans="1:17" s="72" customFormat="1">
      <c r="A127" s="66"/>
      <c r="B127" s="66" t="s">
        <v>1110</v>
      </c>
      <c r="C127" s="225" t="s">
        <v>1546</v>
      </c>
      <c r="D127" s="66" t="s">
        <v>2036</v>
      </c>
      <c r="E127" s="68">
        <v>0.56169000000000002</v>
      </c>
      <c r="F127" s="74">
        <v>1</v>
      </c>
      <c r="G127" s="74">
        <v>1</v>
      </c>
      <c r="H127" s="68">
        <f t="shared" si="2"/>
        <v>0.56169000000000002</v>
      </c>
      <c r="I127" s="70">
        <f t="shared" si="3"/>
        <v>0.56169000000000002</v>
      </c>
      <c r="J127" s="71">
        <f>ROUND((H127*'2-Calculator'!$D$26),2)</f>
        <v>3698.73</v>
      </c>
      <c r="K127" s="71">
        <f>ROUND((I127*'2-Calculator'!$D$26),2)</f>
        <v>3698.73</v>
      </c>
      <c r="L127" s="69">
        <v>2.85</v>
      </c>
      <c r="M127" s="66" t="s">
        <v>2550</v>
      </c>
      <c r="N127" s="66" t="s">
        <v>2551</v>
      </c>
      <c r="O127" s="66"/>
      <c r="P127" s="66" t="s">
        <v>1835</v>
      </c>
      <c r="Q127" s="144">
        <v>221</v>
      </c>
    </row>
    <row r="128" spans="1:17" s="72" customFormat="1">
      <c r="A128" s="66"/>
      <c r="B128" s="66" t="s">
        <v>1109</v>
      </c>
      <c r="C128" s="225" t="s">
        <v>1546</v>
      </c>
      <c r="D128" s="66" t="s">
        <v>2036</v>
      </c>
      <c r="E128" s="68">
        <v>0.79581000000000002</v>
      </c>
      <c r="F128" s="74">
        <v>1</v>
      </c>
      <c r="G128" s="74">
        <v>1</v>
      </c>
      <c r="H128" s="68">
        <f t="shared" si="2"/>
        <v>0.79581000000000002</v>
      </c>
      <c r="I128" s="70">
        <f t="shared" si="3"/>
        <v>0.79581000000000002</v>
      </c>
      <c r="J128" s="71">
        <f>ROUND((H128*'2-Calculator'!$D$26),2)</f>
        <v>5240.41</v>
      </c>
      <c r="K128" s="71">
        <f>ROUND((I128*'2-Calculator'!$D$26),2)</f>
        <v>5240.41</v>
      </c>
      <c r="L128" s="69">
        <v>4.2300000000000004</v>
      </c>
      <c r="M128" s="66" t="s">
        <v>2550</v>
      </c>
      <c r="N128" s="66" t="s">
        <v>2551</v>
      </c>
      <c r="O128" s="66"/>
      <c r="P128" s="66" t="s">
        <v>1835</v>
      </c>
      <c r="Q128" s="144">
        <v>212</v>
      </c>
    </row>
    <row r="129" spans="1:17" s="72" customFormat="1">
      <c r="A129" s="66"/>
      <c r="B129" s="66" t="s">
        <v>1108</v>
      </c>
      <c r="C129" s="225" t="s">
        <v>1546</v>
      </c>
      <c r="D129" s="66" t="s">
        <v>2036</v>
      </c>
      <c r="E129" s="68">
        <v>2.0201899999999999</v>
      </c>
      <c r="F129" s="74">
        <v>1</v>
      </c>
      <c r="G129" s="74">
        <v>1</v>
      </c>
      <c r="H129" s="68">
        <f t="shared" si="2"/>
        <v>2.0201899999999999</v>
      </c>
      <c r="I129" s="70">
        <f t="shared" si="3"/>
        <v>2.0201899999999999</v>
      </c>
      <c r="J129" s="71">
        <f>ROUND((H129*'2-Calculator'!$D$26),2)</f>
        <v>13302.95</v>
      </c>
      <c r="K129" s="71">
        <f>ROUND((I129*'2-Calculator'!$D$26),2)</f>
        <v>13302.95</v>
      </c>
      <c r="L129" s="69">
        <v>9.11</v>
      </c>
      <c r="M129" s="66" t="s">
        <v>2550</v>
      </c>
      <c r="N129" s="66" t="s">
        <v>2551</v>
      </c>
      <c r="O129" s="66"/>
      <c r="P129" s="66" t="s">
        <v>1835</v>
      </c>
      <c r="Q129" s="144">
        <v>49</v>
      </c>
    </row>
    <row r="130" spans="1:17" s="72" customFormat="1">
      <c r="A130" s="66"/>
      <c r="B130" s="66" t="s">
        <v>1107</v>
      </c>
      <c r="C130" s="225" t="s">
        <v>1547</v>
      </c>
      <c r="D130" s="66" t="s">
        <v>2197</v>
      </c>
      <c r="E130" s="68">
        <v>0.49756</v>
      </c>
      <c r="F130" s="74">
        <v>1</v>
      </c>
      <c r="G130" s="74">
        <v>1</v>
      </c>
      <c r="H130" s="68">
        <f t="shared" si="2"/>
        <v>0.49756</v>
      </c>
      <c r="I130" s="70">
        <f t="shared" si="3"/>
        <v>0.49756</v>
      </c>
      <c r="J130" s="71">
        <f>ROUND((H130*'2-Calculator'!$D$26),2)</f>
        <v>3276.43</v>
      </c>
      <c r="K130" s="71">
        <f>ROUND((I130*'2-Calculator'!$D$26),2)</f>
        <v>3276.43</v>
      </c>
      <c r="L130" s="69">
        <v>2.6</v>
      </c>
      <c r="M130" s="66" t="s">
        <v>2550</v>
      </c>
      <c r="N130" s="66" t="s">
        <v>2551</v>
      </c>
      <c r="O130" s="66"/>
      <c r="P130" s="66" t="s">
        <v>1835</v>
      </c>
      <c r="Q130" s="144">
        <v>46</v>
      </c>
    </row>
    <row r="131" spans="1:17" s="72" customFormat="1">
      <c r="A131" s="66"/>
      <c r="B131" s="66" t="s">
        <v>1106</v>
      </c>
      <c r="C131" s="225" t="s">
        <v>1547</v>
      </c>
      <c r="D131" s="66" t="s">
        <v>2197</v>
      </c>
      <c r="E131" s="68">
        <v>0.60824999999999996</v>
      </c>
      <c r="F131" s="74">
        <v>1</v>
      </c>
      <c r="G131" s="74">
        <v>1</v>
      </c>
      <c r="H131" s="68">
        <f t="shared" si="2"/>
        <v>0.60824999999999996</v>
      </c>
      <c r="I131" s="70">
        <f t="shared" si="3"/>
        <v>0.60824999999999996</v>
      </c>
      <c r="J131" s="71">
        <f>ROUND((H131*'2-Calculator'!$D$26),2)</f>
        <v>4005.33</v>
      </c>
      <c r="K131" s="71">
        <f>ROUND((I131*'2-Calculator'!$D$26),2)</f>
        <v>4005.33</v>
      </c>
      <c r="L131" s="69">
        <v>2.86</v>
      </c>
      <c r="M131" s="66" t="s">
        <v>2550</v>
      </c>
      <c r="N131" s="66" t="s">
        <v>2551</v>
      </c>
      <c r="O131" s="66"/>
      <c r="P131" s="66" t="s">
        <v>1835</v>
      </c>
      <c r="Q131" s="144">
        <v>48</v>
      </c>
    </row>
    <row r="132" spans="1:17" s="72" customFormat="1">
      <c r="A132" s="66"/>
      <c r="B132" s="66" t="s">
        <v>1105</v>
      </c>
      <c r="C132" s="225" t="s">
        <v>1547</v>
      </c>
      <c r="D132" s="66" t="s">
        <v>2197</v>
      </c>
      <c r="E132" s="68">
        <v>0.75382000000000005</v>
      </c>
      <c r="F132" s="74">
        <v>1</v>
      </c>
      <c r="G132" s="74">
        <v>1</v>
      </c>
      <c r="H132" s="68">
        <f t="shared" si="2"/>
        <v>0.75382000000000005</v>
      </c>
      <c r="I132" s="70">
        <f t="shared" si="3"/>
        <v>0.75382000000000005</v>
      </c>
      <c r="J132" s="71">
        <f>ROUND((H132*'2-Calculator'!$D$26),2)</f>
        <v>4963.8999999999996</v>
      </c>
      <c r="K132" s="71">
        <f>ROUND((I132*'2-Calculator'!$D$26),2)</f>
        <v>4963.8999999999996</v>
      </c>
      <c r="L132" s="69">
        <v>3.69</v>
      </c>
      <c r="M132" s="66" t="s">
        <v>2550</v>
      </c>
      <c r="N132" s="66" t="s">
        <v>2551</v>
      </c>
      <c r="O132" s="66"/>
      <c r="P132" s="66" t="s">
        <v>1835</v>
      </c>
      <c r="Q132" s="144">
        <v>9</v>
      </c>
    </row>
    <row r="133" spans="1:17" s="72" customFormat="1">
      <c r="A133" s="66"/>
      <c r="B133" s="66" t="s">
        <v>1104</v>
      </c>
      <c r="C133" s="225" t="s">
        <v>1547</v>
      </c>
      <c r="D133" s="66" t="s">
        <v>2197</v>
      </c>
      <c r="E133" s="68">
        <v>1.2374700000000001</v>
      </c>
      <c r="F133" s="74">
        <v>1</v>
      </c>
      <c r="G133" s="74">
        <v>1</v>
      </c>
      <c r="H133" s="68">
        <f t="shared" si="2"/>
        <v>1.2374700000000001</v>
      </c>
      <c r="I133" s="70">
        <f t="shared" si="3"/>
        <v>1.2374700000000001</v>
      </c>
      <c r="J133" s="71">
        <f>ROUND((H133*'2-Calculator'!$D$26),2)</f>
        <v>8148.74</v>
      </c>
      <c r="K133" s="71">
        <f>ROUND((I133*'2-Calculator'!$D$26),2)</f>
        <v>8148.74</v>
      </c>
      <c r="L133" s="69">
        <v>14</v>
      </c>
      <c r="M133" s="66" t="s">
        <v>2550</v>
      </c>
      <c r="N133" s="66" t="s">
        <v>2551</v>
      </c>
      <c r="O133" s="66"/>
      <c r="P133" s="66" t="s">
        <v>1835</v>
      </c>
      <c r="Q133" s="144">
        <v>0</v>
      </c>
    </row>
    <row r="134" spans="1:17" s="72" customFormat="1">
      <c r="A134" s="66"/>
      <c r="B134" s="66" t="s">
        <v>1103</v>
      </c>
      <c r="C134" s="225" t="s">
        <v>1548</v>
      </c>
      <c r="D134" s="66" t="s">
        <v>2439</v>
      </c>
      <c r="E134" s="68">
        <v>0.57279999999999998</v>
      </c>
      <c r="F134" s="74">
        <v>1</v>
      </c>
      <c r="G134" s="74">
        <v>1</v>
      </c>
      <c r="H134" s="68">
        <f t="shared" si="2"/>
        <v>0.57279999999999998</v>
      </c>
      <c r="I134" s="70">
        <f t="shared" si="3"/>
        <v>0.57279999999999998</v>
      </c>
      <c r="J134" s="71">
        <f>ROUND((H134*'2-Calculator'!$D$26),2)</f>
        <v>3771.89</v>
      </c>
      <c r="K134" s="71">
        <f>ROUND((I134*'2-Calculator'!$D$26),2)</f>
        <v>3771.89</v>
      </c>
      <c r="L134" s="69">
        <v>2.21</v>
      </c>
      <c r="M134" s="66" t="s">
        <v>2550</v>
      </c>
      <c r="N134" s="66" t="s">
        <v>2551</v>
      </c>
      <c r="O134" s="66"/>
      <c r="P134" s="66" t="s">
        <v>1835</v>
      </c>
      <c r="Q134" s="144">
        <v>12</v>
      </c>
    </row>
    <row r="135" spans="1:17" s="72" customFormat="1">
      <c r="A135" s="66"/>
      <c r="B135" s="66" t="s">
        <v>1102</v>
      </c>
      <c r="C135" s="225" t="s">
        <v>1548</v>
      </c>
      <c r="D135" s="66" t="s">
        <v>2439</v>
      </c>
      <c r="E135" s="68">
        <v>0.78466000000000002</v>
      </c>
      <c r="F135" s="74">
        <v>1</v>
      </c>
      <c r="G135" s="74">
        <v>1</v>
      </c>
      <c r="H135" s="68">
        <f t="shared" si="2"/>
        <v>0.78466000000000002</v>
      </c>
      <c r="I135" s="70">
        <f t="shared" si="3"/>
        <v>0.78466000000000002</v>
      </c>
      <c r="J135" s="71">
        <f>ROUND((H135*'2-Calculator'!$D$26),2)</f>
        <v>5166.99</v>
      </c>
      <c r="K135" s="71">
        <f>ROUND((I135*'2-Calculator'!$D$26),2)</f>
        <v>5166.99</v>
      </c>
      <c r="L135" s="69">
        <v>3.47</v>
      </c>
      <c r="M135" s="66" t="s">
        <v>2550</v>
      </c>
      <c r="N135" s="66" t="s">
        <v>2551</v>
      </c>
      <c r="O135" s="66"/>
      <c r="P135" s="66" t="s">
        <v>1835</v>
      </c>
      <c r="Q135" s="144">
        <v>31</v>
      </c>
    </row>
    <row r="136" spans="1:17" s="72" customFormat="1">
      <c r="A136" s="66"/>
      <c r="B136" s="66" t="s">
        <v>1101</v>
      </c>
      <c r="C136" s="225" t="s">
        <v>1548</v>
      </c>
      <c r="D136" s="66" t="s">
        <v>2439</v>
      </c>
      <c r="E136" s="68">
        <v>1.24112</v>
      </c>
      <c r="F136" s="74">
        <v>1</v>
      </c>
      <c r="G136" s="74">
        <v>1</v>
      </c>
      <c r="H136" s="68">
        <f t="shared" si="2"/>
        <v>1.24112</v>
      </c>
      <c r="I136" s="70">
        <f t="shared" si="3"/>
        <v>1.24112</v>
      </c>
      <c r="J136" s="71">
        <f>ROUND((H136*'2-Calculator'!$D$26),2)</f>
        <v>8172.78</v>
      </c>
      <c r="K136" s="71">
        <f>ROUND((I136*'2-Calculator'!$D$26),2)</f>
        <v>8172.78</v>
      </c>
      <c r="L136" s="69">
        <v>5.37</v>
      </c>
      <c r="M136" s="66" t="s">
        <v>2550</v>
      </c>
      <c r="N136" s="66" t="s">
        <v>2551</v>
      </c>
      <c r="O136" s="66"/>
      <c r="P136" s="66" t="s">
        <v>1835</v>
      </c>
      <c r="Q136" s="144">
        <v>21</v>
      </c>
    </row>
    <row r="137" spans="1:17" s="72" customFormat="1">
      <c r="A137" s="66"/>
      <c r="B137" s="66" t="s">
        <v>1100</v>
      </c>
      <c r="C137" s="225" t="s">
        <v>1548</v>
      </c>
      <c r="D137" s="66" t="s">
        <v>2439</v>
      </c>
      <c r="E137" s="68">
        <v>2.8189000000000002</v>
      </c>
      <c r="F137" s="74">
        <v>1</v>
      </c>
      <c r="G137" s="74">
        <v>1</v>
      </c>
      <c r="H137" s="68">
        <f t="shared" si="2"/>
        <v>2.8189000000000002</v>
      </c>
      <c r="I137" s="70">
        <f t="shared" si="3"/>
        <v>2.8189000000000002</v>
      </c>
      <c r="J137" s="71">
        <f>ROUND((H137*'2-Calculator'!$D$26),2)</f>
        <v>18562.46</v>
      </c>
      <c r="K137" s="71">
        <f>ROUND((I137*'2-Calculator'!$D$26),2)</f>
        <v>18562.46</v>
      </c>
      <c r="L137" s="69">
        <v>11.58</v>
      </c>
      <c r="M137" s="66" t="s">
        <v>2550</v>
      </c>
      <c r="N137" s="66" t="s">
        <v>2551</v>
      </c>
      <c r="O137" s="66"/>
      <c r="P137" s="66" t="s">
        <v>1835</v>
      </c>
      <c r="Q137" s="144">
        <v>9</v>
      </c>
    </row>
    <row r="138" spans="1:17" s="72" customFormat="1">
      <c r="A138" s="66"/>
      <c r="B138" s="66" t="s">
        <v>1099</v>
      </c>
      <c r="C138" s="225" t="s">
        <v>1549</v>
      </c>
      <c r="D138" s="66" t="s">
        <v>2198</v>
      </c>
      <c r="E138" s="68">
        <v>0.56405000000000005</v>
      </c>
      <c r="F138" s="74">
        <v>1</v>
      </c>
      <c r="G138" s="74">
        <v>1</v>
      </c>
      <c r="H138" s="68">
        <f t="shared" si="2"/>
        <v>0.56405000000000005</v>
      </c>
      <c r="I138" s="70">
        <f t="shared" si="3"/>
        <v>0.56405000000000005</v>
      </c>
      <c r="J138" s="71">
        <f>ROUND((H138*'2-Calculator'!$D$26),2)</f>
        <v>3714.27</v>
      </c>
      <c r="K138" s="71">
        <f>ROUND((I138*'2-Calculator'!$D$26),2)</f>
        <v>3714.27</v>
      </c>
      <c r="L138" s="69">
        <v>2.1800000000000002</v>
      </c>
      <c r="M138" s="66" t="s">
        <v>2550</v>
      </c>
      <c r="N138" s="66" t="s">
        <v>2551</v>
      </c>
      <c r="O138" s="66"/>
      <c r="P138" s="66" t="s">
        <v>1835</v>
      </c>
      <c r="Q138" s="144">
        <v>2</v>
      </c>
    </row>
    <row r="139" spans="1:17" s="72" customFormat="1">
      <c r="A139" s="66"/>
      <c r="B139" s="66" t="s">
        <v>1098</v>
      </c>
      <c r="C139" s="225" t="s">
        <v>1549</v>
      </c>
      <c r="D139" s="66" t="s">
        <v>2198</v>
      </c>
      <c r="E139" s="68">
        <v>0.79869000000000001</v>
      </c>
      <c r="F139" s="74">
        <v>1</v>
      </c>
      <c r="G139" s="74">
        <v>1</v>
      </c>
      <c r="H139" s="68">
        <f t="shared" si="2"/>
        <v>0.79869000000000001</v>
      </c>
      <c r="I139" s="70">
        <f t="shared" si="3"/>
        <v>0.79869000000000001</v>
      </c>
      <c r="J139" s="71">
        <f>ROUND((H139*'2-Calculator'!$D$26),2)</f>
        <v>5259.37</v>
      </c>
      <c r="K139" s="71">
        <f>ROUND((I139*'2-Calculator'!$D$26),2)</f>
        <v>5259.37</v>
      </c>
      <c r="L139" s="69">
        <v>2.17</v>
      </c>
      <c r="M139" s="66" t="s">
        <v>2550</v>
      </c>
      <c r="N139" s="66" t="s">
        <v>2551</v>
      </c>
      <c r="O139" s="66"/>
      <c r="P139" s="66" t="s">
        <v>1835</v>
      </c>
      <c r="Q139" s="144">
        <v>0</v>
      </c>
    </row>
    <row r="140" spans="1:17" s="72" customFormat="1">
      <c r="A140" s="66"/>
      <c r="B140" s="66" t="s">
        <v>1097</v>
      </c>
      <c r="C140" s="225" t="s">
        <v>1549</v>
      </c>
      <c r="D140" s="66" t="s">
        <v>2198</v>
      </c>
      <c r="E140" s="68">
        <v>1.2784800000000001</v>
      </c>
      <c r="F140" s="74">
        <v>1</v>
      </c>
      <c r="G140" s="74">
        <v>1</v>
      </c>
      <c r="H140" s="68">
        <f t="shared" si="2"/>
        <v>1.2784800000000001</v>
      </c>
      <c r="I140" s="70">
        <f t="shared" si="3"/>
        <v>1.2784800000000001</v>
      </c>
      <c r="J140" s="71">
        <f>ROUND((H140*'2-Calculator'!$D$26),2)</f>
        <v>8418.7900000000009</v>
      </c>
      <c r="K140" s="71">
        <f>ROUND((I140*'2-Calculator'!$D$26),2)</f>
        <v>8418.7900000000009</v>
      </c>
      <c r="L140" s="69">
        <v>5.73</v>
      </c>
      <c r="M140" s="66" t="s">
        <v>2550</v>
      </c>
      <c r="N140" s="66" t="s">
        <v>2551</v>
      </c>
      <c r="O140" s="66"/>
      <c r="P140" s="66" t="s">
        <v>1835</v>
      </c>
      <c r="Q140" s="144">
        <v>5</v>
      </c>
    </row>
    <row r="141" spans="1:17" s="72" customFormat="1">
      <c r="A141" s="66"/>
      <c r="B141" s="66" t="s">
        <v>1096</v>
      </c>
      <c r="C141" s="225" t="s">
        <v>1549</v>
      </c>
      <c r="D141" s="66" t="s">
        <v>2198</v>
      </c>
      <c r="E141" s="68">
        <v>2.6316700000000002</v>
      </c>
      <c r="F141" s="74">
        <v>1</v>
      </c>
      <c r="G141" s="74">
        <v>1</v>
      </c>
      <c r="H141" s="68">
        <f t="shared" si="2"/>
        <v>2.6316700000000002</v>
      </c>
      <c r="I141" s="70">
        <f t="shared" si="3"/>
        <v>2.6316700000000002</v>
      </c>
      <c r="J141" s="71">
        <f>ROUND((H141*'2-Calculator'!$D$26),2)</f>
        <v>17329.55</v>
      </c>
      <c r="K141" s="71">
        <f>ROUND((I141*'2-Calculator'!$D$26),2)</f>
        <v>17329.55</v>
      </c>
      <c r="L141" s="69">
        <v>11</v>
      </c>
      <c r="M141" s="66" t="s">
        <v>2550</v>
      </c>
      <c r="N141" s="66" t="s">
        <v>2551</v>
      </c>
      <c r="O141" s="66"/>
      <c r="P141" s="66" t="s">
        <v>1835</v>
      </c>
      <c r="Q141" s="144">
        <v>1</v>
      </c>
    </row>
    <row r="142" spans="1:17" s="72" customFormat="1">
      <c r="A142" s="66"/>
      <c r="B142" s="66" t="s">
        <v>1095</v>
      </c>
      <c r="C142" s="225" t="s">
        <v>1550</v>
      </c>
      <c r="D142" s="66" t="s">
        <v>2199</v>
      </c>
      <c r="E142" s="68">
        <v>0.52683999999999997</v>
      </c>
      <c r="F142" s="74">
        <v>1</v>
      </c>
      <c r="G142" s="74">
        <v>1</v>
      </c>
      <c r="H142" s="68">
        <f t="shared" ref="H142:H205" si="4">ROUND(E142*F142,5)</f>
        <v>0.52683999999999997</v>
      </c>
      <c r="I142" s="70">
        <f t="shared" ref="I142:I205" si="5">ROUND(E142*G142,5)</f>
        <v>0.52683999999999997</v>
      </c>
      <c r="J142" s="71">
        <f>ROUND((H142*'2-Calculator'!$D$26),2)</f>
        <v>3469.24</v>
      </c>
      <c r="K142" s="71">
        <f>ROUND((I142*'2-Calculator'!$D$26),2)</f>
        <v>3469.24</v>
      </c>
      <c r="L142" s="69">
        <v>1.78</v>
      </c>
      <c r="M142" s="66" t="s">
        <v>2550</v>
      </c>
      <c r="N142" s="66" t="s">
        <v>2551</v>
      </c>
      <c r="O142" s="66"/>
      <c r="P142" s="66" t="s">
        <v>1835</v>
      </c>
      <c r="Q142" s="144">
        <v>20</v>
      </c>
    </row>
    <row r="143" spans="1:17" s="72" customFormat="1">
      <c r="A143" s="66"/>
      <c r="B143" s="66" t="s">
        <v>1094</v>
      </c>
      <c r="C143" s="225" t="s">
        <v>1550</v>
      </c>
      <c r="D143" s="66" t="s">
        <v>2199</v>
      </c>
      <c r="E143" s="68">
        <v>0.72284000000000004</v>
      </c>
      <c r="F143" s="74">
        <v>1</v>
      </c>
      <c r="G143" s="74">
        <v>1</v>
      </c>
      <c r="H143" s="68">
        <f t="shared" si="4"/>
        <v>0.72284000000000004</v>
      </c>
      <c r="I143" s="70">
        <f t="shared" si="5"/>
        <v>0.72284000000000004</v>
      </c>
      <c r="J143" s="71">
        <f>ROUND((H143*'2-Calculator'!$D$26),2)</f>
        <v>4759.8999999999996</v>
      </c>
      <c r="K143" s="71">
        <f>ROUND((I143*'2-Calculator'!$D$26),2)</f>
        <v>4759.8999999999996</v>
      </c>
      <c r="L143" s="69">
        <v>2.57</v>
      </c>
      <c r="M143" s="66" t="s">
        <v>2550</v>
      </c>
      <c r="N143" s="66" t="s">
        <v>2551</v>
      </c>
      <c r="O143" s="66"/>
      <c r="P143" s="66" t="s">
        <v>1835</v>
      </c>
      <c r="Q143" s="144">
        <v>11</v>
      </c>
    </row>
    <row r="144" spans="1:17" s="72" customFormat="1">
      <c r="A144" s="66"/>
      <c r="B144" s="66" t="s">
        <v>1093</v>
      </c>
      <c r="C144" s="225" t="s">
        <v>1550</v>
      </c>
      <c r="D144" s="66" t="s">
        <v>2199</v>
      </c>
      <c r="E144" s="68">
        <v>1.0704100000000001</v>
      </c>
      <c r="F144" s="74">
        <v>1</v>
      </c>
      <c r="G144" s="74">
        <v>1</v>
      </c>
      <c r="H144" s="68">
        <f t="shared" si="4"/>
        <v>1.0704100000000001</v>
      </c>
      <c r="I144" s="70">
        <f t="shared" si="5"/>
        <v>1.0704100000000001</v>
      </c>
      <c r="J144" s="71">
        <f>ROUND((H144*'2-Calculator'!$D$26),2)</f>
        <v>7048.65</v>
      </c>
      <c r="K144" s="71">
        <f>ROUND((I144*'2-Calculator'!$D$26),2)</f>
        <v>7048.65</v>
      </c>
      <c r="L144" s="69">
        <v>4.09</v>
      </c>
      <c r="M144" s="66" t="s">
        <v>2550</v>
      </c>
      <c r="N144" s="66" t="s">
        <v>2551</v>
      </c>
      <c r="O144" s="66"/>
      <c r="P144" s="66" t="s">
        <v>1835</v>
      </c>
      <c r="Q144" s="144">
        <v>6</v>
      </c>
    </row>
    <row r="145" spans="1:17" s="72" customFormat="1">
      <c r="A145" s="66"/>
      <c r="B145" s="66" t="s">
        <v>1092</v>
      </c>
      <c r="C145" s="225" t="s">
        <v>1550</v>
      </c>
      <c r="D145" s="66" t="s">
        <v>2199</v>
      </c>
      <c r="E145" s="68">
        <v>2.5389300000000001</v>
      </c>
      <c r="F145" s="74">
        <v>1</v>
      </c>
      <c r="G145" s="74">
        <v>1</v>
      </c>
      <c r="H145" s="68">
        <f t="shared" si="4"/>
        <v>2.5389300000000001</v>
      </c>
      <c r="I145" s="70">
        <f t="shared" si="5"/>
        <v>2.5389300000000001</v>
      </c>
      <c r="J145" s="71">
        <f>ROUND((H145*'2-Calculator'!$D$26),2)</f>
        <v>16718.849999999999</v>
      </c>
      <c r="K145" s="71">
        <f>ROUND((I145*'2-Calculator'!$D$26),2)</f>
        <v>16718.849999999999</v>
      </c>
      <c r="L145" s="69">
        <v>9.07</v>
      </c>
      <c r="M145" s="66" t="s">
        <v>2550</v>
      </c>
      <c r="N145" s="66" t="s">
        <v>2551</v>
      </c>
      <c r="O145" s="66"/>
      <c r="P145" s="66" t="s">
        <v>1835</v>
      </c>
      <c r="Q145" s="144">
        <v>0</v>
      </c>
    </row>
    <row r="146" spans="1:17" s="72" customFormat="1">
      <c r="A146" s="66"/>
      <c r="B146" s="66" t="s">
        <v>1091</v>
      </c>
      <c r="C146" s="225" t="s">
        <v>1551</v>
      </c>
      <c r="D146" s="66" t="s">
        <v>2200</v>
      </c>
      <c r="E146" s="68">
        <v>0.57818000000000003</v>
      </c>
      <c r="F146" s="74">
        <v>1</v>
      </c>
      <c r="G146" s="74">
        <v>1</v>
      </c>
      <c r="H146" s="68">
        <f t="shared" si="4"/>
        <v>0.57818000000000003</v>
      </c>
      <c r="I146" s="70">
        <f t="shared" si="5"/>
        <v>0.57818000000000003</v>
      </c>
      <c r="J146" s="71">
        <f>ROUND((H146*'2-Calculator'!$D$26),2)</f>
        <v>3807.32</v>
      </c>
      <c r="K146" s="71">
        <f>ROUND((I146*'2-Calculator'!$D$26),2)</f>
        <v>3807.32</v>
      </c>
      <c r="L146" s="69">
        <v>5.45</v>
      </c>
      <c r="M146" s="66" t="s">
        <v>2550</v>
      </c>
      <c r="N146" s="66" t="s">
        <v>2551</v>
      </c>
      <c r="O146" s="66"/>
      <c r="P146" s="66" t="s">
        <v>1835</v>
      </c>
      <c r="Q146" s="144">
        <v>51</v>
      </c>
    </row>
    <row r="147" spans="1:17" s="72" customFormat="1">
      <c r="A147" s="66"/>
      <c r="B147" s="66" t="s">
        <v>1090</v>
      </c>
      <c r="C147" s="225" t="s">
        <v>1551</v>
      </c>
      <c r="D147" s="66" t="s">
        <v>2200</v>
      </c>
      <c r="E147" s="68">
        <v>0.70753999999999995</v>
      </c>
      <c r="F147" s="74">
        <v>1</v>
      </c>
      <c r="G147" s="74">
        <v>1</v>
      </c>
      <c r="H147" s="68">
        <f t="shared" si="4"/>
        <v>0.70753999999999995</v>
      </c>
      <c r="I147" s="70">
        <f t="shared" si="5"/>
        <v>0.70753999999999995</v>
      </c>
      <c r="J147" s="71">
        <f>ROUND((H147*'2-Calculator'!$D$26),2)</f>
        <v>4659.1499999999996</v>
      </c>
      <c r="K147" s="71">
        <f>ROUND((I147*'2-Calculator'!$D$26),2)</f>
        <v>4659.1499999999996</v>
      </c>
      <c r="L147" s="69">
        <v>9.14</v>
      </c>
      <c r="M147" s="66" t="s">
        <v>2550</v>
      </c>
      <c r="N147" s="66" t="s">
        <v>2551</v>
      </c>
      <c r="O147" s="66"/>
      <c r="P147" s="66" t="s">
        <v>1835</v>
      </c>
      <c r="Q147" s="144">
        <v>125</v>
      </c>
    </row>
    <row r="148" spans="1:17" s="72" customFormat="1">
      <c r="A148" s="66"/>
      <c r="B148" s="66" t="s">
        <v>1089</v>
      </c>
      <c r="C148" s="225" t="s">
        <v>1551</v>
      </c>
      <c r="D148" s="66" t="s">
        <v>2200</v>
      </c>
      <c r="E148" s="68">
        <v>0.95952000000000004</v>
      </c>
      <c r="F148" s="74">
        <v>1</v>
      </c>
      <c r="G148" s="74">
        <v>1</v>
      </c>
      <c r="H148" s="68">
        <f t="shared" si="4"/>
        <v>0.95952000000000004</v>
      </c>
      <c r="I148" s="70">
        <f t="shared" si="5"/>
        <v>0.95952000000000004</v>
      </c>
      <c r="J148" s="71">
        <f>ROUND((H148*'2-Calculator'!$D$26),2)</f>
        <v>6318.44</v>
      </c>
      <c r="K148" s="71">
        <f>ROUND((I148*'2-Calculator'!$D$26),2)</f>
        <v>6318.44</v>
      </c>
      <c r="L148" s="69">
        <v>11.26</v>
      </c>
      <c r="M148" s="66" t="s">
        <v>2550</v>
      </c>
      <c r="N148" s="66" t="s">
        <v>2551</v>
      </c>
      <c r="O148" s="66"/>
      <c r="P148" s="66" t="s">
        <v>1835</v>
      </c>
      <c r="Q148" s="144">
        <v>62</v>
      </c>
    </row>
    <row r="149" spans="1:17" s="72" customFormat="1">
      <c r="A149" s="66"/>
      <c r="B149" s="66" t="s">
        <v>1088</v>
      </c>
      <c r="C149" s="225" t="s">
        <v>1551</v>
      </c>
      <c r="D149" s="66" t="s">
        <v>2200</v>
      </c>
      <c r="E149" s="68">
        <v>2.0668500000000001</v>
      </c>
      <c r="F149" s="74">
        <v>1</v>
      </c>
      <c r="G149" s="74">
        <v>1</v>
      </c>
      <c r="H149" s="68">
        <f t="shared" si="4"/>
        <v>2.0668500000000001</v>
      </c>
      <c r="I149" s="70">
        <f t="shared" si="5"/>
        <v>2.0668500000000001</v>
      </c>
      <c r="J149" s="71">
        <f>ROUND((H149*'2-Calculator'!$D$26),2)</f>
        <v>13610.21</v>
      </c>
      <c r="K149" s="71">
        <f>ROUND((I149*'2-Calculator'!$D$26),2)</f>
        <v>13610.21</v>
      </c>
      <c r="L149" s="69">
        <v>18.98</v>
      </c>
      <c r="M149" s="66" t="s">
        <v>2550</v>
      </c>
      <c r="N149" s="66" t="s">
        <v>2551</v>
      </c>
      <c r="O149" s="66"/>
      <c r="P149" s="66" t="s">
        <v>1835</v>
      </c>
      <c r="Q149" s="144">
        <v>15</v>
      </c>
    </row>
    <row r="150" spans="1:17" s="72" customFormat="1">
      <c r="A150" s="66"/>
      <c r="B150" s="66" t="s">
        <v>2201</v>
      </c>
      <c r="C150" s="225" t="s">
        <v>2417</v>
      </c>
      <c r="D150" s="66" t="s">
        <v>2440</v>
      </c>
      <c r="E150" s="68">
        <v>0.59831000000000001</v>
      </c>
      <c r="F150" s="74">
        <v>1</v>
      </c>
      <c r="G150" s="74">
        <v>1</v>
      </c>
      <c r="H150" s="68">
        <f t="shared" si="4"/>
        <v>0.59831000000000001</v>
      </c>
      <c r="I150" s="70">
        <f t="shared" si="5"/>
        <v>0.59831000000000001</v>
      </c>
      <c r="J150" s="71">
        <f>ROUND((H150*'2-Calculator'!$D$26),2)</f>
        <v>3939.87</v>
      </c>
      <c r="K150" s="71">
        <f>ROUND((I150*'2-Calculator'!$D$26),2)</f>
        <v>3939.87</v>
      </c>
      <c r="L150" s="69">
        <v>2.75</v>
      </c>
      <c r="M150" s="66" t="s">
        <v>2550</v>
      </c>
      <c r="N150" s="66" t="s">
        <v>2551</v>
      </c>
      <c r="O150" s="66"/>
      <c r="P150" s="66" t="s">
        <v>1835</v>
      </c>
      <c r="Q150" s="144">
        <v>1</v>
      </c>
    </row>
    <row r="151" spans="1:17" s="72" customFormat="1">
      <c r="A151" s="66"/>
      <c r="B151" s="66" t="s">
        <v>2202</v>
      </c>
      <c r="C151" s="225" t="s">
        <v>2417</v>
      </c>
      <c r="D151" s="66" t="s">
        <v>2440</v>
      </c>
      <c r="E151" s="68">
        <v>0.69277999999999995</v>
      </c>
      <c r="F151" s="74">
        <v>1</v>
      </c>
      <c r="G151" s="74">
        <v>1</v>
      </c>
      <c r="H151" s="68">
        <f t="shared" si="4"/>
        <v>0.69277999999999995</v>
      </c>
      <c r="I151" s="70">
        <f t="shared" si="5"/>
        <v>0.69277999999999995</v>
      </c>
      <c r="J151" s="71">
        <f>ROUND((H151*'2-Calculator'!$D$26),2)</f>
        <v>4561.96</v>
      </c>
      <c r="K151" s="71">
        <f>ROUND((I151*'2-Calculator'!$D$26),2)</f>
        <v>4561.96</v>
      </c>
      <c r="L151" s="69">
        <v>4.08</v>
      </c>
      <c r="M151" s="66" t="s">
        <v>2550</v>
      </c>
      <c r="N151" s="66" t="s">
        <v>2551</v>
      </c>
      <c r="O151" s="66"/>
      <c r="P151" s="66" t="s">
        <v>1835</v>
      </c>
      <c r="Q151" s="144">
        <v>1</v>
      </c>
    </row>
    <row r="152" spans="1:17" s="72" customFormat="1">
      <c r="A152" s="66"/>
      <c r="B152" s="66" t="s">
        <v>2203</v>
      </c>
      <c r="C152" s="225" t="s">
        <v>2417</v>
      </c>
      <c r="D152" s="66" t="s">
        <v>2440</v>
      </c>
      <c r="E152" s="68">
        <v>0.89390999999999998</v>
      </c>
      <c r="F152" s="74">
        <v>1</v>
      </c>
      <c r="G152" s="74">
        <v>1</v>
      </c>
      <c r="H152" s="68">
        <f t="shared" si="4"/>
        <v>0.89390999999999998</v>
      </c>
      <c r="I152" s="70">
        <f t="shared" si="5"/>
        <v>0.89390999999999998</v>
      </c>
      <c r="J152" s="71">
        <f>ROUND((H152*'2-Calculator'!$D$26),2)</f>
        <v>5886.4</v>
      </c>
      <c r="K152" s="71">
        <f>ROUND((I152*'2-Calculator'!$D$26),2)</f>
        <v>5886.4</v>
      </c>
      <c r="L152" s="69">
        <v>9.82</v>
      </c>
      <c r="M152" s="66" t="s">
        <v>2550</v>
      </c>
      <c r="N152" s="66" t="s">
        <v>2551</v>
      </c>
      <c r="O152" s="66"/>
      <c r="P152" s="66" t="s">
        <v>1835</v>
      </c>
      <c r="Q152" s="144">
        <v>3</v>
      </c>
    </row>
    <row r="153" spans="1:17" s="72" customFormat="1">
      <c r="A153" s="66"/>
      <c r="B153" s="66" t="s">
        <v>2204</v>
      </c>
      <c r="C153" s="225" t="s">
        <v>2417</v>
      </c>
      <c r="D153" s="66" t="s">
        <v>2440</v>
      </c>
      <c r="E153" s="68">
        <v>2.0546799999999998</v>
      </c>
      <c r="F153" s="74">
        <v>1</v>
      </c>
      <c r="G153" s="74">
        <v>1</v>
      </c>
      <c r="H153" s="68">
        <f t="shared" si="4"/>
        <v>2.0546799999999998</v>
      </c>
      <c r="I153" s="70">
        <f t="shared" si="5"/>
        <v>2.0546799999999998</v>
      </c>
      <c r="J153" s="71">
        <f>ROUND((H153*'2-Calculator'!$D$26),2)</f>
        <v>13530.07</v>
      </c>
      <c r="K153" s="71">
        <f>ROUND((I153*'2-Calculator'!$D$26),2)</f>
        <v>13530.07</v>
      </c>
      <c r="L153" s="69">
        <v>9.77</v>
      </c>
      <c r="M153" s="66" t="s">
        <v>2550</v>
      </c>
      <c r="N153" s="66" t="s">
        <v>2551</v>
      </c>
      <c r="O153" s="66"/>
      <c r="P153" s="66" t="s">
        <v>1835</v>
      </c>
      <c r="Q153" s="144">
        <v>5</v>
      </c>
    </row>
    <row r="154" spans="1:17" s="72" customFormat="1">
      <c r="A154" s="66"/>
      <c r="B154" s="66" t="s">
        <v>1087</v>
      </c>
      <c r="C154" s="225" t="s">
        <v>1552</v>
      </c>
      <c r="D154" s="66" t="s">
        <v>2441</v>
      </c>
      <c r="E154" s="68">
        <v>0.82172000000000001</v>
      </c>
      <c r="F154" s="74">
        <v>1</v>
      </c>
      <c r="G154" s="74">
        <v>1</v>
      </c>
      <c r="H154" s="68">
        <f t="shared" si="4"/>
        <v>0.82172000000000001</v>
      </c>
      <c r="I154" s="70">
        <f t="shared" si="5"/>
        <v>0.82172000000000001</v>
      </c>
      <c r="J154" s="71">
        <f>ROUND((H154*'2-Calculator'!$D$26),2)</f>
        <v>5411.03</v>
      </c>
      <c r="K154" s="71">
        <f>ROUND((I154*'2-Calculator'!$D$26),2)</f>
        <v>5411.03</v>
      </c>
      <c r="L154" s="69">
        <v>2.0699999999999998</v>
      </c>
      <c r="M154" s="66" t="s">
        <v>2550</v>
      </c>
      <c r="N154" s="66" t="s">
        <v>2551</v>
      </c>
      <c r="O154" s="66"/>
      <c r="P154" s="66" t="s">
        <v>1835</v>
      </c>
      <c r="Q154" s="144">
        <v>5</v>
      </c>
    </row>
    <row r="155" spans="1:17" s="72" customFormat="1">
      <c r="A155" s="66"/>
      <c r="B155" s="66" t="s">
        <v>1086</v>
      </c>
      <c r="C155" s="225" t="s">
        <v>1552</v>
      </c>
      <c r="D155" s="66" t="s">
        <v>2441</v>
      </c>
      <c r="E155" s="68">
        <v>1.0181899999999999</v>
      </c>
      <c r="F155" s="74">
        <v>1</v>
      </c>
      <c r="G155" s="74">
        <v>1</v>
      </c>
      <c r="H155" s="68">
        <f t="shared" si="4"/>
        <v>1.0181899999999999</v>
      </c>
      <c r="I155" s="70">
        <f t="shared" si="5"/>
        <v>1.0181899999999999</v>
      </c>
      <c r="J155" s="71">
        <f>ROUND((H155*'2-Calculator'!$D$26),2)</f>
        <v>6704.78</v>
      </c>
      <c r="K155" s="71">
        <f>ROUND((I155*'2-Calculator'!$D$26),2)</f>
        <v>6704.78</v>
      </c>
      <c r="L155" s="69">
        <v>3.31</v>
      </c>
      <c r="M155" s="66" t="s">
        <v>2550</v>
      </c>
      <c r="N155" s="66" t="s">
        <v>2551</v>
      </c>
      <c r="O155" s="66"/>
      <c r="P155" s="66" t="s">
        <v>1835</v>
      </c>
      <c r="Q155" s="144">
        <v>4</v>
      </c>
    </row>
    <row r="156" spans="1:17" s="72" customFormat="1">
      <c r="A156" s="66"/>
      <c r="B156" s="66" t="s">
        <v>1085</v>
      </c>
      <c r="C156" s="225" t="s">
        <v>1552</v>
      </c>
      <c r="D156" s="66" t="s">
        <v>2441</v>
      </c>
      <c r="E156" s="68">
        <v>1.47611</v>
      </c>
      <c r="F156" s="74">
        <v>1</v>
      </c>
      <c r="G156" s="74">
        <v>1</v>
      </c>
      <c r="H156" s="68">
        <f t="shared" si="4"/>
        <v>1.47611</v>
      </c>
      <c r="I156" s="70">
        <f t="shared" si="5"/>
        <v>1.47611</v>
      </c>
      <c r="J156" s="71">
        <f>ROUND((H156*'2-Calculator'!$D$26),2)</f>
        <v>9720.18</v>
      </c>
      <c r="K156" s="71">
        <f>ROUND((I156*'2-Calculator'!$D$26),2)</f>
        <v>9720.18</v>
      </c>
      <c r="L156" s="69">
        <v>4.8099999999999996</v>
      </c>
      <c r="M156" s="66" t="s">
        <v>2550</v>
      </c>
      <c r="N156" s="66" t="s">
        <v>2551</v>
      </c>
      <c r="O156" s="66"/>
      <c r="P156" s="66" t="s">
        <v>1835</v>
      </c>
      <c r="Q156" s="144">
        <v>2</v>
      </c>
    </row>
    <row r="157" spans="1:17" s="72" customFormat="1">
      <c r="A157" s="66"/>
      <c r="B157" s="66" t="s">
        <v>1084</v>
      </c>
      <c r="C157" s="225" t="s">
        <v>1552</v>
      </c>
      <c r="D157" s="66" t="s">
        <v>2441</v>
      </c>
      <c r="E157" s="68">
        <v>3.3868999999999998</v>
      </c>
      <c r="F157" s="74">
        <v>1</v>
      </c>
      <c r="G157" s="74">
        <v>1</v>
      </c>
      <c r="H157" s="68">
        <f t="shared" si="4"/>
        <v>3.3868999999999998</v>
      </c>
      <c r="I157" s="70">
        <f t="shared" si="5"/>
        <v>3.3868999999999998</v>
      </c>
      <c r="J157" s="71">
        <f>ROUND((H157*'2-Calculator'!$D$26),2)</f>
        <v>22302.74</v>
      </c>
      <c r="K157" s="71">
        <f>ROUND((I157*'2-Calculator'!$D$26),2)</f>
        <v>22302.74</v>
      </c>
      <c r="L157" s="69">
        <v>36.5</v>
      </c>
      <c r="M157" s="66" t="s">
        <v>2550</v>
      </c>
      <c r="N157" s="66" t="s">
        <v>2551</v>
      </c>
      <c r="O157" s="66"/>
      <c r="P157" s="66" t="s">
        <v>1835</v>
      </c>
      <c r="Q157" s="144">
        <v>1</v>
      </c>
    </row>
    <row r="158" spans="1:17" s="72" customFormat="1">
      <c r="A158" s="66"/>
      <c r="B158" s="73" t="s">
        <v>1083</v>
      </c>
      <c r="C158" s="225" t="s">
        <v>1553</v>
      </c>
      <c r="D158" s="66" t="s">
        <v>2442</v>
      </c>
      <c r="E158" s="68">
        <v>0.43597000000000002</v>
      </c>
      <c r="F158" s="74">
        <v>1</v>
      </c>
      <c r="G158" s="74">
        <v>1</v>
      </c>
      <c r="H158" s="68">
        <f t="shared" si="4"/>
        <v>0.43597000000000002</v>
      </c>
      <c r="I158" s="70">
        <f t="shared" si="5"/>
        <v>0.43597000000000002</v>
      </c>
      <c r="J158" s="71">
        <f>ROUND((H158*'2-Calculator'!$D$26),2)</f>
        <v>2870.86</v>
      </c>
      <c r="K158" s="71">
        <f>ROUND((I158*'2-Calculator'!$D$26),2)</f>
        <v>2870.86</v>
      </c>
      <c r="L158" s="69">
        <v>2.34</v>
      </c>
      <c r="M158" s="66" t="s">
        <v>2550</v>
      </c>
      <c r="N158" s="66" t="s">
        <v>2551</v>
      </c>
      <c r="O158" s="66"/>
      <c r="P158" s="66" t="s">
        <v>1835</v>
      </c>
      <c r="Q158" s="144">
        <v>20</v>
      </c>
    </row>
    <row r="159" spans="1:17" s="72" customFormat="1">
      <c r="A159" s="66"/>
      <c r="B159" s="66" t="s">
        <v>1082</v>
      </c>
      <c r="C159" s="225" t="s">
        <v>1553</v>
      </c>
      <c r="D159" s="66" t="s">
        <v>2442</v>
      </c>
      <c r="E159" s="68">
        <v>0.57230000000000003</v>
      </c>
      <c r="F159" s="74">
        <v>1</v>
      </c>
      <c r="G159" s="74">
        <v>1</v>
      </c>
      <c r="H159" s="68">
        <f t="shared" si="4"/>
        <v>0.57230000000000003</v>
      </c>
      <c r="I159" s="70">
        <f t="shared" si="5"/>
        <v>0.57230000000000003</v>
      </c>
      <c r="J159" s="71">
        <f>ROUND((H159*'2-Calculator'!$D$26),2)</f>
        <v>3768.6</v>
      </c>
      <c r="K159" s="71">
        <f>ROUND((I159*'2-Calculator'!$D$26),2)</f>
        <v>3768.6</v>
      </c>
      <c r="L159" s="69">
        <v>3.05</v>
      </c>
      <c r="M159" s="66" t="s">
        <v>2550</v>
      </c>
      <c r="N159" s="66" t="s">
        <v>2551</v>
      </c>
      <c r="O159" s="66"/>
      <c r="P159" s="66" t="s">
        <v>1835</v>
      </c>
      <c r="Q159" s="144">
        <v>19</v>
      </c>
    </row>
    <row r="160" spans="1:17" s="72" customFormat="1">
      <c r="A160" s="66"/>
      <c r="B160" s="66" t="s">
        <v>1081</v>
      </c>
      <c r="C160" s="225" t="s">
        <v>1553</v>
      </c>
      <c r="D160" s="66" t="s">
        <v>2442</v>
      </c>
      <c r="E160" s="68">
        <v>0.84567999999999999</v>
      </c>
      <c r="F160" s="74">
        <v>1</v>
      </c>
      <c r="G160" s="74">
        <v>1</v>
      </c>
      <c r="H160" s="68">
        <f t="shared" si="4"/>
        <v>0.84567999999999999</v>
      </c>
      <c r="I160" s="70">
        <f t="shared" si="5"/>
        <v>0.84567999999999999</v>
      </c>
      <c r="J160" s="71">
        <f>ROUND((H160*'2-Calculator'!$D$26),2)</f>
        <v>5568.8</v>
      </c>
      <c r="K160" s="71">
        <f>ROUND((I160*'2-Calculator'!$D$26),2)</f>
        <v>5568.8</v>
      </c>
      <c r="L160" s="69">
        <v>5.15</v>
      </c>
      <c r="M160" s="66" t="s">
        <v>2550</v>
      </c>
      <c r="N160" s="66" t="s">
        <v>2551</v>
      </c>
      <c r="O160" s="66"/>
      <c r="P160" s="66" t="s">
        <v>1835</v>
      </c>
      <c r="Q160" s="144">
        <v>3</v>
      </c>
    </row>
    <row r="161" spans="1:17" s="72" customFormat="1">
      <c r="A161" s="66"/>
      <c r="B161" s="66" t="s">
        <v>1080</v>
      </c>
      <c r="C161" s="225" t="s">
        <v>1553</v>
      </c>
      <c r="D161" s="66" t="s">
        <v>2442</v>
      </c>
      <c r="E161" s="68">
        <v>1.91361</v>
      </c>
      <c r="F161" s="74">
        <v>1</v>
      </c>
      <c r="G161" s="74">
        <v>1</v>
      </c>
      <c r="H161" s="68">
        <f t="shared" si="4"/>
        <v>1.91361</v>
      </c>
      <c r="I161" s="70">
        <f t="shared" si="5"/>
        <v>1.91361</v>
      </c>
      <c r="J161" s="71">
        <f>ROUND((H161*'2-Calculator'!$D$26),2)</f>
        <v>12601.12</v>
      </c>
      <c r="K161" s="71">
        <f>ROUND((I161*'2-Calculator'!$D$26),2)</f>
        <v>12601.12</v>
      </c>
      <c r="L161" s="69">
        <v>9</v>
      </c>
      <c r="M161" s="66" t="s">
        <v>2550</v>
      </c>
      <c r="N161" s="66" t="s">
        <v>2551</v>
      </c>
      <c r="O161" s="66"/>
      <c r="P161" s="66" t="s">
        <v>1835</v>
      </c>
      <c r="Q161" s="144">
        <v>0</v>
      </c>
    </row>
    <row r="162" spans="1:17" s="72" customFormat="1">
      <c r="A162" s="66"/>
      <c r="B162" s="66" t="s">
        <v>1079</v>
      </c>
      <c r="C162" s="225" t="s">
        <v>1554</v>
      </c>
      <c r="D162" s="66" t="s">
        <v>2205</v>
      </c>
      <c r="E162" s="68">
        <v>1.48428</v>
      </c>
      <c r="F162" s="74">
        <v>1</v>
      </c>
      <c r="G162" s="74">
        <v>1</v>
      </c>
      <c r="H162" s="68">
        <f t="shared" si="4"/>
        <v>1.48428</v>
      </c>
      <c r="I162" s="70">
        <f t="shared" si="5"/>
        <v>1.48428</v>
      </c>
      <c r="J162" s="71">
        <f>ROUND((H162*'2-Calculator'!$D$26),2)</f>
        <v>9773.98</v>
      </c>
      <c r="K162" s="71">
        <f>ROUND((I162*'2-Calculator'!$D$26),2)</f>
        <v>9773.98</v>
      </c>
      <c r="L162" s="69">
        <v>2.5499999999999998</v>
      </c>
      <c r="M162" s="66" t="s">
        <v>2550</v>
      </c>
      <c r="N162" s="66" t="s">
        <v>2551</v>
      </c>
      <c r="O162" s="66"/>
      <c r="P162" s="66" t="s">
        <v>1835</v>
      </c>
      <c r="Q162" s="144">
        <v>17</v>
      </c>
    </row>
    <row r="163" spans="1:17" s="72" customFormat="1">
      <c r="A163" s="66"/>
      <c r="B163" s="66" t="s">
        <v>1078</v>
      </c>
      <c r="C163" s="225" t="s">
        <v>1554</v>
      </c>
      <c r="D163" s="66" t="s">
        <v>2205</v>
      </c>
      <c r="E163" s="68">
        <v>1.9463200000000001</v>
      </c>
      <c r="F163" s="74">
        <v>1</v>
      </c>
      <c r="G163" s="74">
        <v>1</v>
      </c>
      <c r="H163" s="68">
        <f t="shared" si="4"/>
        <v>1.9463200000000001</v>
      </c>
      <c r="I163" s="70">
        <f t="shared" si="5"/>
        <v>1.9463200000000001</v>
      </c>
      <c r="J163" s="71">
        <f>ROUND((H163*'2-Calculator'!$D$26),2)</f>
        <v>12816.52</v>
      </c>
      <c r="K163" s="71">
        <f>ROUND((I163*'2-Calculator'!$D$26),2)</f>
        <v>12816.52</v>
      </c>
      <c r="L163" s="69">
        <v>4.4800000000000004</v>
      </c>
      <c r="M163" s="66" t="s">
        <v>2550</v>
      </c>
      <c r="N163" s="66" t="s">
        <v>2551</v>
      </c>
      <c r="O163" s="66"/>
      <c r="P163" s="66" t="s">
        <v>1835</v>
      </c>
      <c r="Q163" s="144">
        <v>14</v>
      </c>
    </row>
    <row r="164" spans="1:17" s="72" customFormat="1">
      <c r="A164" s="66"/>
      <c r="B164" s="66" t="s">
        <v>1077</v>
      </c>
      <c r="C164" s="225" t="s">
        <v>1554</v>
      </c>
      <c r="D164" s="66" t="s">
        <v>2205</v>
      </c>
      <c r="E164" s="68">
        <v>3.24261</v>
      </c>
      <c r="F164" s="74">
        <v>1</v>
      </c>
      <c r="G164" s="74">
        <v>1</v>
      </c>
      <c r="H164" s="68">
        <f t="shared" si="4"/>
        <v>3.24261</v>
      </c>
      <c r="I164" s="70">
        <f t="shared" si="5"/>
        <v>3.24261</v>
      </c>
      <c r="J164" s="71">
        <f>ROUND((H164*'2-Calculator'!$D$26),2)</f>
        <v>21352.59</v>
      </c>
      <c r="K164" s="71">
        <f>ROUND((I164*'2-Calculator'!$D$26),2)</f>
        <v>21352.59</v>
      </c>
      <c r="L164" s="69">
        <v>9.2799999999999994</v>
      </c>
      <c r="M164" s="66" t="s">
        <v>2550</v>
      </c>
      <c r="N164" s="66" t="s">
        <v>2551</v>
      </c>
      <c r="O164" s="66"/>
      <c r="P164" s="66" t="s">
        <v>1835</v>
      </c>
      <c r="Q164" s="144">
        <v>16</v>
      </c>
    </row>
    <row r="165" spans="1:17" s="72" customFormat="1">
      <c r="A165" s="66"/>
      <c r="B165" s="66" t="s">
        <v>1076</v>
      </c>
      <c r="C165" s="225" t="s">
        <v>1554</v>
      </c>
      <c r="D165" s="66" t="s">
        <v>2205</v>
      </c>
      <c r="E165" s="68">
        <v>5.6708499999999997</v>
      </c>
      <c r="F165" s="74">
        <v>1</v>
      </c>
      <c r="G165" s="74">
        <v>1</v>
      </c>
      <c r="H165" s="68">
        <f t="shared" si="4"/>
        <v>5.6708499999999997</v>
      </c>
      <c r="I165" s="70">
        <f t="shared" si="5"/>
        <v>5.6708499999999997</v>
      </c>
      <c r="J165" s="71">
        <f>ROUND((H165*'2-Calculator'!$D$26),2)</f>
        <v>37342.550000000003</v>
      </c>
      <c r="K165" s="71">
        <f>ROUND((I165*'2-Calculator'!$D$26),2)</f>
        <v>37342.550000000003</v>
      </c>
      <c r="L165" s="69">
        <v>15.63</v>
      </c>
      <c r="M165" s="66" t="s">
        <v>2550</v>
      </c>
      <c r="N165" s="66" t="s">
        <v>2551</v>
      </c>
      <c r="O165" s="66"/>
      <c r="P165" s="66" t="s">
        <v>1835</v>
      </c>
      <c r="Q165" s="144">
        <v>0</v>
      </c>
    </row>
    <row r="166" spans="1:17" s="72" customFormat="1">
      <c r="A166" s="66"/>
      <c r="B166" s="66" t="s">
        <v>1075</v>
      </c>
      <c r="C166" s="225" t="s">
        <v>1555</v>
      </c>
      <c r="D166" s="66" t="s">
        <v>2206</v>
      </c>
      <c r="E166" s="68">
        <v>1.5741400000000001</v>
      </c>
      <c r="F166" s="74">
        <v>1</v>
      </c>
      <c r="G166" s="74">
        <v>1</v>
      </c>
      <c r="H166" s="68">
        <f t="shared" si="4"/>
        <v>1.5741400000000001</v>
      </c>
      <c r="I166" s="70">
        <f t="shared" si="5"/>
        <v>1.5741400000000001</v>
      </c>
      <c r="J166" s="71">
        <f>ROUND((H166*'2-Calculator'!$D$26),2)</f>
        <v>10365.709999999999</v>
      </c>
      <c r="K166" s="71">
        <f>ROUND((I166*'2-Calculator'!$D$26),2)</f>
        <v>10365.709999999999</v>
      </c>
      <c r="L166" s="69">
        <v>2.74</v>
      </c>
      <c r="M166" s="66" t="s">
        <v>2550</v>
      </c>
      <c r="N166" s="66" t="s">
        <v>2551</v>
      </c>
      <c r="O166" s="66"/>
      <c r="P166" s="66" t="s">
        <v>1835</v>
      </c>
      <c r="Q166" s="144">
        <v>0</v>
      </c>
    </row>
    <row r="167" spans="1:17" s="72" customFormat="1">
      <c r="A167" s="66"/>
      <c r="B167" s="66" t="s">
        <v>1074</v>
      </c>
      <c r="C167" s="225" t="s">
        <v>1555</v>
      </c>
      <c r="D167" s="66" t="s">
        <v>2206</v>
      </c>
      <c r="E167" s="68">
        <v>1.94536</v>
      </c>
      <c r="F167" s="74">
        <v>1</v>
      </c>
      <c r="G167" s="74">
        <v>1</v>
      </c>
      <c r="H167" s="68">
        <f t="shared" si="4"/>
        <v>1.94536</v>
      </c>
      <c r="I167" s="70">
        <f t="shared" si="5"/>
        <v>1.94536</v>
      </c>
      <c r="J167" s="71">
        <f>ROUND((H167*'2-Calculator'!$D$26),2)</f>
        <v>12810.2</v>
      </c>
      <c r="K167" s="71">
        <f>ROUND((I167*'2-Calculator'!$D$26),2)</f>
        <v>12810.2</v>
      </c>
      <c r="L167" s="69">
        <v>4.88</v>
      </c>
      <c r="M167" s="66" t="s">
        <v>2550</v>
      </c>
      <c r="N167" s="66" t="s">
        <v>2551</v>
      </c>
      <c r="O167" s="66"/>
      <c r="P167" s="66" t="s">
        <v>1835</v>
      </c>
      <c r="Q167" s="144">
        <v>7</v>
      </c>
    </row>
    <row r="168" spans="1:17" s="72" customFormat="1">
      <c r="A168" s="66"/>
      <c r="B168" s="66" t="s">
        <v>1073</v>
      </c>
      <c r="C168" s="225" t="s">
        <v>1555</v>
      </c>
      <c r="D168" s="66" t="s">
        <v>2206</v>
      </c>
      <c r="E168" s="68">
        <v>3.3304</v>
      </c>
      <c r="F168" s="74">
        <v>1</v>
      </c>
      <c r="G168" s="74">
        <v>1</v>
      </c>
      <c r="H168" s="68">
        <f t="shared" si="4"/>
        <v>3.3304</v>
      </c>
      <c r="I168" s="70">
        <f t="shared" si="5"/>
        <v>3.3304</v>
      </c>
      <c r="J168" s="71">
        <f>ROUND((H168*'2-Calculator'!$D$26),2)</f>
        <v>21930.68</v>
      </c>
      <c r="K168" s="71">
        <f>ROUND((I168*'2-Calculator'!$D$26),2)</f>
        <v>21930.68</v>
      </c>
      <c r="L168" s="69">
        <v>12.05</v>
      </c>
      <c r="M168" s="66" t="s">
        <v>2550</v>
      </c>
      <c r="N168" s="66" t="s">
        <v>2551</v>
      </c>
      <c r="O168" s="66"/>
      <c r="P168" s="66" t="s">
        <v>1835</v>
      </c>
      <c r="Q168" s="144">
        <v>11</v>
      </c>
    </row>
    <row r="169" spans="1:17" s="72" customFormat="1">
      <c r="A169" s="66"/>
      <c r="B169" s="66" t="s">
        <v>1072</v>
      </c>
      <c r="C169" s="225" t="s">
        <v>1555</v>
      </c>
      <c r="D169" s="66" t="s">
        <v>2206</v>
      </c>
      <c r="E169" s="68">
        <v>4.9150499999999999</v>
      </c>
      <c r="F169" s="74">
        <v>1</v>
      </c>
      <c r="G169" s="74">
        <v>1</v>
      </c>
      <c r="H169" s="68">
        <f t="shared" si="4"/>
        <v>4.9150499999999999</v>
      </c>
      <c r="I169" s="70">
        <f t="shared" si="5"/>
        <v>4.9150499999999999</v>
      </c>
      <c r="J169" s="71">
        <f>ROUND((H169*'2-Calculator'!$D$26),2)</f>
        <v>32365.599999999999</v>
      </c>
      <c r="K169" s="71">
        <f>ROUND((I169*'2-Calculator'!$D$26),2)</f>
        <v>32365.599999999999</v>
      </c>
      <c r="L169" s="69">
        <v>11.25</v>
      </c>
      <c r="M169" s="66" t="s">
        <v>2550</v>
      </c>
      <c r="N169" s="66" t="s">
        <v>2551</v>
      </c>
      <c r="O169" s="66"/>
      <c r="P169" s="66" t="s">
        <v>1835</v>
      </c>
      <c r="Q169" s="144">
        <v>2</v>
      </c>
    </row>
    <row r="170" spans="1:17" s="72" customFormat="1">
      <c r="A170" s="66"/>
      <c r="B170" s="66" t="s">
        <v>1071</v>
      </c>
      <c r="C170" s="225" t="s">
        <v>1556</v>
      </c>
      <c r="D170" s="66" t="s">
        <v>2207</v>
      </c>
      <c r="E170" s="68">
        <v>1.04762</v>
      </c>
      <c r="F170" s="74">
        <v>1</v>
      </c>
      <c r="G170" s="74">
        <v>1</v>
      </c>
      <c r="H170" s="68">
        <f t="shared" si="4"/>
        <v>1.04762</v>
      </c>
      <c r="I170" s="70">
        <f t="shared" si="5"/>
        <v>1.04762</v>
      </c>
      <c r="J170" s="71">
        <f>ROUND((H170*'2-Calculator'!$D$26),2)</f>
        <v>6898.58</v>
      </c>
      <c r="K170" s="71">
        <f>ROUND((I170*'2-Calculator'!$D$26),2)</f>
        <v>6898.58</v>
      </c>
      <c r="L170" s="69">
        <v>2.08</v>
      </c>
      <c r="M170" s="66" t="s">
        <v>2550</v>
      </c>
      <c r="N170" s="66" t="s">
        <v>2551</v>
      </c>
      <c r="O170" s="66"/>
      <c r="P170" s="66" t="s">
        <v>1835</v>
      </c>
      <c r="Q170" s="144">
        <v>9</v>
      </c>
    </row>
    <row r="171" spans="1:17" s="72" customFormat="1">
      <c r="A171" s="66"/>
      <c r="B171" s="66" t="s">
        <v>1070</v>
      </c>
      <c r="C171" s="225" t="s">
        <v>1556</v>
      </c>
      <c r="D171" s="66" t="s">
        <v>2207</v>
      </c>
      <c r="E171" s="68">
        <v>1.4471400000000001</v>
      </c>
      <c r="F171" s="74">
        <v>1</v>
      </c>
      <c r="G171" s="74">
        <v>1</v>
      </c>
      <c r="H171" s="68">
        <f t="shared" si="4"/>
        <v>1.4471400000000001</v>
      </c>
      <c r="I171" s="70">
        <f t="shared" si="5"/>
        <v>1.4471400000000001</v>
      </c>
      <c r="J171" s="71">
        <f>ROUND((H171*'2-Calculator'!$D$26),2)</f>
        <v>9529.42</v>
      </c>
      <c r="K171" s="71">
        <f>ROUND((I171*'2-Calculator'!$D$26),2)</f>
        <v>9529.42</v>
      </c>
      <c r="L171" s="69">
        <v>3.06</v>
      </c>
      <c r="M171" s="66" t="s">
        <v>2550</v>
      </c>
      <c r="N171" s="66" t="s">
        <v>2551</v>
      </c>
      <c r="O171" s="66"/>
      <c r="P171" s="66" t="s">
        <v>1835</v>
      </c>
      <c r="Q171" s="144">
        <v>12</v>
      </c>
    </row>
    <row r="172" spans="1:17" s="72" customFormat="1">
      <c r="A172" s="66"/>
      <c r="B172" s="66" t="s">
        <v>1069</v>
      </c>
      <c r="C172" s="225" t="s">
        <v>1556</v>
      </c>
      <c r="D172" s="66" t="s">
        <v>2207</v>
      </c>
      <c r="E172" s="68">
        <v>2.1831100000000001</v>
      </c>
      <c r="F172" s="74">
        <v>1</v>
      </c>
      <c r="G172" s="74">
        <v>1</v>
      </c>
      <c r="H172" s="68">
        <f t="shared" si="4"/>
        <v>2.1831100000000001</v>
      </c>
      <c r="I172" s="70">
        <f t="shared" si="5"/>
        <v>2.1831100000000001</v>
      </c>
      <c r="J172" s="71">
        <f>ROUND((H172*'2-Calculator'!$D$26),2)</f>
        <v>14375.78</v>
      </c>
      <c r="K172" s="71">
        <f>ROUND((I172*'2-Calculator'!$D$26),2)</f>
        <v>14375.78</v>
      </c>
      <c r="L172" s="69">
        <v>7.43</v>
      </c>
      <c r="M172" s="66" t="s">
        <v>2550</v>
      </c>
      <c r="N172" s="66" t="s">
        <v>2551</v>
      </c>
      <c r="O172" s="66"/>
      <c r="P172" s="66" t="s">
        <v>1835</v>
      </c>
      <c r="Q172" s="144">
        <v>7</v>
      </c>
    </row>
    <row r="173" spans="1:17" s="72" customFormat="1">
      <c r="A173" s="66"/>
      <c r="B173" s="66" t="s">
        <v>1068</v>
      </c>
      <c r="C173" s="225" t="s">
        <v>1556</v>
      </c>
      <c r="D173" s="66" t="s">
        <v>2207</v>
      </c>
      <c r="E173" s="68">
        <v>4.6605299999999996</v>
      </c>
      <c r="F173" s="74">
        <v>1</v>
      </c>
      <c r="G173" s="74">
        <v>1</v>
      </c>
      <c r="H173" s="68">
        <f t="shared" si="4"/>
        <v>4.6605299999999996</v>
      </c>
      <c r="I173" s="70">
        <f t="shared" si="5"/>
        <v>4.6605299999999996</v>
      </c>
      <c r="J173" s="71">
        <f>ROUND((H173*'2-Calculator'!$D$26),2)</f>
        <v>30689.59</v>
      </c>
      <c r="K173" s="71">
        <f>ROUND((I173*'2-Calculator'!$D$26),2)</f>
        <v>30689.59</v>
      </c>
      <c r="L173" s="69">
        <v>30.2</v>
      </c>
      <c r="M173" s="66" t="s">
        <v>2550</v>
      </c>
      <c r="N173" s="66" t="s">
        <v>2551</v>
      </c>
      <c r="O173" s="66"/>
      <c r="P173" s="66" t="s">
        <v>1835</v>
      </c>
      <c r="Q173" s="144">
        <v>0</v>
      </c>
    </row>
    <row r="174" spans="1:17" s="72" customFormat="1">
      <c r="A174" s="66"/>
      <c r="B174" s="66" t="s">
        <v>1067</v>
      </c>
      <c r="C174" s="225" t="s">
        <v>1557</v>
      </c>
      <c r="D174" s="66" t="s">
        <v>2037</v>
      </c>
      <c r="E174" s="68">
        <v>0.72158</v>
      </c>
      <c r="F174" s="74">
        <v>1</v>
      </c>
      <c r="G174" s="74">
        <v>1</v>
      </c>
      <c r="H174" s="68">
        <f t="shared" si="4"/>
        <v>0.72158</v>
      </c>
      <c r="I174" s="70">
        <f t="shared" si="5"/>
        <v>0.72158</v>
      </c>
      <c r="J174" s="71">
        <f>ROUND((H174*'2-Calculator'!$D$26),2)</f>
        <v>4751.6000000000004</v>
      </c>
      <c r="K174" s="71">
        <f>ROUND((I174*'2-Calculator'!$D$26),2)</f>
        <v>4751.6000000000004</v>
      </c>
      <c r="L174" s="69">
        <v>1.55</v>
      </c>
      <c r="M174" s="66" t="s">
        <v>2550</v>
      </c>
      <c r="N174" s="66" t="s">
        <v>2551</v>
      </c>
      <c r="O174" s="66"/>
      <c r="P174" s="66" t="s">
        <v>1835</v>
      </c>
      <c r="Q174" s="144">
        <v>11</v>
      </c>
    </row>
    <row r="175" spans="1:17" s="72" customFormat="1">
      <c r="A175" s="66"/>
      <c r="B175" s="66" t="s">
        <v>1066</v>
      </c>
      <c r="C175" s="225" t="s">
        <v>1557</v>
      </c>
      <c r="D175" s="66" t="s">
        <v>2037</v>
      </c>
      <c r="E175" s="68">
        <v>0.85306000000000004</v>
      </c>
      <c r="F175" s="74">
        <v>1</v>
      </c>
      <c r="G175" s="74">
        <v>1</v>
      </c>
      <c r="H175" s="68">
        <f t="shared" si="4"/>
        <v>0.85306000000000004</v>
      </c>
      <c r="I175" s="70">
        <f t="shared" si="5"/>
        <v>0.85306000000000004</v>
      </c>
      <c r="J175" s="71">
        <f>ROUND((H175*'2-Calculator'!$D$26),2)</f>
        <v>5617.4</v>
      </c>
      <c r="K175" s="71">
        <f>ROUND((I175*'2-Calculator'!$D$26),2)</f>
        <v>5617.4</v>
      </c>
      <c r="L175" s="69">
        <v>3.1</v>
      </c>
      <c r="M175" s="66" t="s">
        <v>2550</v>
      </c>
      <c r="N175" s="66" t="s">
        <v>2551</v>
      </c>
      <c r="O175" s="66"/>
      <c r="P175" s="66" t="s">
        <v>1835</v>
      </c>
      <c r="Q175" s="144">
        <v>3</v>
      </c>
    </row>
    <row r="176" spans="1:17" s="72" customFormat="1">
      <c r="A176" s="66"/>
      <c r="B176" s="66" t="s">
        <v>1065</v>
      </c>
      <c r="C176" s="225" t="s">
        <v>1557</v>
      </c>
      <c r="D176" s="66" t="s">
        <v>2037</v>
      </c>
      <c r="E176" s="68">
        <v>1.16099</v>
      </c>
      <c r="F176" s="74">
        <v>1</v>
      </c>
      <c r="G176" s="74">
        <v>1</v>
      </c>
      <c r="H176" s="68">
        <f t="shared" si="4"/>
        <v>1.16099</v>
      </c>
      <c r="I176" s="70">
        <f t="shared" si="5"/>
        <v>1.16099</v>
      </c>
      <c r="J176" s="71">
        <f>ROUND((H176*'2-Calculator'!$D$26),2)</f>
        <v>7645.12</v>
      </c>
      <c r="K176" s="71">
        <f>ROUND((I176*'2-Calculator'!$D$26),2)</f>
        <v>7645.12</v>
      </c>
      <c r="L176" s="69">
        <v>7.67</v>
      </c>
      <c r="M176" s="66" t="s">
        <v>2550</v>
      </c>
      <c r="N176" s="66" t="s">
        <v>2551</v>
      </c>
      <c r="O176" s="66"/>
      <c r="P176" s="66" t="s">
        <v>1835</v>
      </c>
      <c r="Q176" s="144">
        <v>2</v>
      </c>
    </row>
    <row r="177" spans="1:17" s="72" customFormat="1">
      <c r="A177" s="66"/>
      <c r="B177" s="66" t="s">
        <v>1064</v>
      </c>
      <c r="C177" s="225" t="s">
        <v>1557</v>
      </c>
      <c r="D177" s="66" t="s">
        <v>2037</v>
      </c>
      <c r="E177" s="68">
        <v>2.4399799999999998</v>
      </c>
      <c r="F177" s="74">
        <v>1</v>
      </c>
      <c r="G177" s="74">
        <v>1</v>
      </c>
      <c r="H177" s="68">
        <f t="shared" si="4"/>
        <v>2.4399799999999998</v>
      </c>
      <c r="I177" s="70">
        <f t="shared" si="5"/>
        <v>2.4399799999999998</v>
      </c>
      <c r="J177" s="71">
        <f>ROUND((H177*'2-Calculator'!$D$26),2)</f>
        <v>16067.27</v>
      </c>
      <c r="K177" s="71">
        <f>ROUND((I177*'2-Calculator'!$D$26),2)</f>
        <v>16067.27</v>
      </c>
      <c r="L177" s="69">
        <v>15.83</v>
      </c>
      <c r="M177" s="66" t="s">
        <v>2550</v>
      </c>
      <c r="N177" s="66" t="s">
        <v>2551</v>
      </c>
      <c r="O177" s="66"/>
      <c r="P177" s="66" t="s">
        <v>1835</v>
      </c>
      <c r="Q177" s="144">
        <v>0</v>
      </c>
    </row>
    <row r="178" spans="1:17" s="72" customFormat="1">
      <c r="A178" s="66"/>
      <c r="B178" s="66" t="s">
        <v>1063</v>
      </c>
      <c r="C178" s="225" t="s">
        <v>1558</v>
      </c>
      <c r="D178" s="66" t="s">
        <v>2443</v>
      </c>
      <c r="E178" s="68">
        <v>0.44449</v>
      </c>
      <c r="F178" s="74">
        <v>1</v>
      </c>
      <c r="G178" s="74">
        <v>1</v>
      </c>
      <c r="H178" s="68">
        <f t="shared" si="4"/>
        <v>0.44449</v>
      </c>
      <c r="I178" s="70">
        <f t="shared" si="5"/>
        <v>0.44449</v>
      </c>
      <c r="J178" s="71">
        <f>ROUND((H178*'2-Calculator'!$D$26),2)</f>
        <v>2926.97</v>
      </c>
      <c r="K178" s="71">
        <f>ROUND((I178*'2-Calculator'!$D$26),2)</f>
        <v>2926.97</v>
      </c>
      <c r="L178" s="69">
        <v>1.61</v>
      </c>
      <c r="M178" s="66" t="s">
        <v>2550</v>
      </c>
      <c r="N178" s="66" t="s">
        <v>2551</v>
      </c>
      <c r="O178" s="66"/>
      <c r="P178" s="66" t="s">
        <v>1835</v>
      </c>
      <c r="Q178" s="144">
        <v>11</v>
      </c>
    </row>
    <row r="179" spans="1:17" s="72" customFormat="1">
      <c r="A179" s="66"/>
      <c r="B179" s="66" t="s">
        <v>1062</v>
      </c>
      <c r="C179" s="225" t="s">
        <v>1558</v>
      </c>
      <c r="D179" s="66" t="s">
        <v>2443</v>
      </c>
      <c r="E179" s="68">
        <v>0.63932</v>
      </c>
      <c r="F179" s="74">
        <v>1</v>
      </c>
      <c r="G179" s="74">
        <v>1</v>
      </c>
      <c r="H179" s="68">
        <f t="shared" si="4"/>
        <v>0.63932</v>
      </c>
      <c r="I179" s="70">
        <f t="shared" si="5"/>
        <v>0.63932</v>
      </c>
      <c r="J179" s="71">
        <f>ROUND((H179*'2-Calculator'!$D$26),2)</f>
        <v>4209.92</v>
      </c>
      <c r="K179" s="71">
        <f>ROUND((I179*'2-Calculator'!$D$26),2)</f>
        <v>4209.92</v>
      </c>
      <c r="L179" s="69">
        <v>2.93</v>
      </c>
      <c r="M179" s="66" t="s">
        <v>2550</v>
      </c>
      <c r="N179" s="66" t="s">
        <v>2551</v>
      </c>
      <c r="O179" s="66"/>
      <c r="P179" s="66" t="s">
        <v>1835</v>
      </c>
      <c r="Q179" s="144">
        <v>18</v>
      </c>
    </row>
    <row r="180" spans="1:17" s="72" customFormat="1">
      <c r="A180" s="66"/>
      <c r="B180" s="66" t="s">
        <v>1061</v>
      </c>
      <c r="C180" s="225" t="s">
        <v>1558</v>
      </c>
      <c r="D180" s="66" t="s">
        <v>2443</v>
      </c>
      <c r="E180" s="68">
        <v>1.1245499999999999</v>
      </c>
      <c r="F180" s="74">
        <v>1</v>
      </c>
      <c r="G180" s="74">
        <v>1</v>
      </c>
      <c r="H180" s="68">
        <f t="shared" si="4"/>
        <v>1.1245499999999999</v>
      </c>
      <c r="I180" s="70">
        <f t="shared" si="5"/>
        <v>1.1245499999999999</v>
      </c>
      <c r="J180" s="71">
        <f>ROUND((H180*'2-Calculator'!$D$26),2)</f>
        <v>7405.16</v>
      </c>
      <c r="K180" s="71">
        <f>ROUND((I180*'2-Calculator'!$D$26),2)</f>
        <v>7405.16</v>
      </c>
      <c r="L180" s="69">
        <v>4.8099999999999996</v>
      </c>
      <c r="M180" s="66" t="s">
        <v>2550</v>
      </c>
      <c r="N180" s="66" t="s">
        <v>2551</v>
      </c>
      <c r="O180" s="66"/>
      <c r="P180" s="66" t="s">
        <v>1835</v>
      </c>
      <c r="Q180" s="144">
        <v>0</v>
      </c>
    </row>
    <row r="181" spans="1:17" s="72" customFormat="1">
      <c r="A181" s="66"/>
      <c r="B181" s="66" t="s">
        <v>1060</v>
      </c>
      <c r="C181" s="225" t="s">
        <v>1558</v>
      </c>
      <c r="D181" s="66" t="s">
        <v>2443</v>
      </c>
      <c r="E181" s="68">
        <v>3.25379</v>
      </c>
      <c r="F181" s="74">
        <v>1</v>
      </c>
      <c r="G181" s="74">
        <v>1</v>
      </c>
      <c r="H181" s="68">
        <f t="shared" si="4"/>
        <v>3.25379</v>
      </c>
      <c r="I181" s="70">
        <f t="shared" si="5"/>
        <v>3.25379</v>
      </c>
      <c r="J181" s="71">
        <f>ROUND((H181*'2-Calculator'!$D$26),2)</f>
        <v>21426.21</v>
      </c>
      <c r="K181" s="71">
        <f>ROUND((I181*'2-Calculator'!$D$26),2)</f>
        <v>21426.21</v>
      </c>
      <c r="L181" s="69">
        <v>9</v>
      </c>
      <c r="M181" s="66" t="s">
        <v>2550</v>
      </c>
      <c r="N181" s="66" t="s">
        <v>2551</v>
      </c>
      <c r="O181" s="66"/>
      <c r="P181" s="66" t="s">
        <v>1835</v>
      </c>
      <c r="Q181" s="144">
        <v>2</v>
      </c>
    </row>
    <row r="182" spans="1:17" s="72" customFormat="1">
      <c r="A182" s="66"/>
      <c r="B182" s="66" t="s">
        <v>1059</v>
      </c>
      <c r="C182" s="225" t="s">
        <v>1559</v>
      </c>
      <c r="D182" s="66" t="s">
        <v>2208</v>
      </c>
      <c r="E182" s="68">
        <v>0.75590999999999997</v>
      </c>
      <c r="F182" s="74">
        <v>1</v>
      </c>
      <c r="G182" s="74">
        <v>1</v>
      </c>
      <c r="H182" s="68">
        <f t="shared" si="4"/>
        <v>0.75590999999999997</v>
      </c>
      <c r="I182" s="70">
        <f t="shared" si="5"/>
        <v>0.75590999999999997</v>
      </c>
      <c r="J182" s="71">
        <f>ROUND((H182*'2-Calculator'!$D$26),2)</f>
        <v>4977.67</v>
      </c>
      <c r="K182" s="71">
        <f>ROUND((I182*'2-Calculator'!$D$26),2)</f>
        <v>4977.67</v>
      </c>
      <c r="L182" s="69">
        <v>2.36</v>
      </c>
      <c r="M182" s="66" t="s">
        <v>2550</v>
      </c>
      <c r="N182" s="66" t="s">
        <v>2551</v>
      </c>
      <c r="O182" s="66"/>
      <c r="P182" s="66" t="s">
        <v>1835</v>
      </c>
      <c r="Q182" s="144">
        <v>13</v>
      </c>
    </row>
    <row r="183" spans="1:17" s="72" customFormat="1">
      <c r="A183" s="66"/>
      <c r="B183" s="66" t="s">
        <v>1058</v>
      </c>
      <c r="C183" s="225" t="s">
        <v>1559</v>
      </c>
      <c r="D183" s="66" t="s">
        <v>2208</v>
      </c>
      <c r="E183" s="68">
        <v>1.03545</v>
      </c>
      <c r="F183" s="74">
        <v>1</v>
      </c>
      <c r="G183" s="74">
        <v>1</v>
      </c>
      <c r="H183" s="68">
        <f t="shared" si="4"/>
        <v>1.03545</v>
      </c>
      <c r="I183" s="70">
        <f t="shared" si="5"/>
        <v>1.03545</v>
      </c>
      <c r="J183" s="71">
        <f>ROUND((H183*'2-Calculator'!$D$26),2)</f>
        <v>6818.44</v>
      </c>
      <c r="K183" s="71">
        <f>ROUND((I183*'2-Calculator'!$D$26),2)</f>
        <v>6818.44</v>
      </c>
      <c r="L183" s="69">
        <v>4.03</v>
      </c>
      <c r="M183" s="66" t="s">
        <v>2550</v>
      </c>
      <c r="N183" s="66" t="s">
        <v>2551</v>
      </c>
      <c r="O183" s="66"/>
      <c r="P183" s="66" t="s">
        <v>1835</v>
      </c>
      <c r="Q183" s="144">
        <v>27</v>
      </c>
    </row>
    <row r="184" spans="1:17" s="72" customFormat="1">
      <c r="A184" s="66"/>
      <c r="B184" s="66" t="s">
        <v>1057</v>
      </c>
      <c r="C184" s="225" t="s">
        <v>1559</v>
      </c>
      <c r="D184" s="66" t="s">
        <v>2208</v>
      </c>
      <c r="E184" s="68">
        <v>1.7010700000000001</v>
      </c>
      <c r="F184" s="74">
        <v>1</v>
      </c>
      <c r="G184" s="74">
        <v>1</v>
      </c>
      <c r="H184" s="68">
        <f t="shared" si="4"/>
        <v>1.7010700000000001</v>
      </c>
      <c r="I184" s="70">
        <f t="shared" si="5"/>
        <v>1.7010700000000001</v>
      </c>
      <c r="J184" s="71">
        <f>ROUND((H184*'2-Calculator'!$D$26),2)</f>
        <v>11201.55</v>
      </c>
      <c r="K184" s="71">
        <f>ROUND((I184*'2-Calculator'!$D$26),2)</f>
        <v>11201.55</v>
      </c>
      <c r="L184" s="69">
        <v>8.7799999999999994</v>
      </c>
      <c r="M184" s="66" t="s">
        <v>2550</v>
      </c>
      <c r="N184" s="66" t="s">
        <v>2551</v>
      </c>
      <c r="O184" s="66"/>
      <c r="P184" s="66" t="s">
        <v>1835</v>
      </c>
      <c r="Q184" s="144">
        <v>14</v>
      </c>
    </row>
    <row r="185" spans="1:17" s="72" customFormat="1">
      <c r="A185" s="66"/>
      <c r="B185" s="66" t="s">
        <v>1056</v>
      </c>
      <c r="C185" s="225" t="s">
        <v>1559</v>
      </c>
      <c r="D185" s="66" t="s">
        <v>2208</v>
      </c>
      <c r="E185" s="68">
        <v>3.51884</v>
      </c>
      <c r="F185" s="74">
        <v>1</v>
      </c>
      <c r="G185" s="74">
        <v>1</v>
      </c>
      <c r="H185" s="68">
        <f t="shared" si="4"/>
        <v>3.51884</v>
      </c>
      <c r="I185" s="70">
        <f t="shared" si="5"/>
        <v>3.51884</v>
      </c>
      <c r="J185" s="71">
        <f>ROUND((H185*'2-Calculator'!$D$26),2)</f>
        <v>23171.56</v>
      </c>
      <c r="K185" s="71">
        <f>ROUND((I185*'2-Calculator'!$D$26),2)</f>
        <v>23171.56</v>
      </c>
      <c r="L185" s="69">
        <v>12.06</v>
      </c>
      <c r="M185" s="66" t="s">
        <v>2550</v>
      </c>
      <c r="N185" s="66" t="s">
        <v>2551</v>
      </c>
      <c r="O185" s="66"/>
      <c r="P185" s="66" t="s">
        <v>1835</v>
      </c>
      <c r="Q185" s="144">
        <v>6</v>
      </c>
    </row>
    <row r="186" spans="1:17" s="72" customFormat="1">
      <c r="A186" s="66"/>
      <c r="B186" s="66" t="s">
        <v>1055</v>
      </c>
      <c r="C186" s="225" t="s">
        <v>1560</v>
      </c>
      <c r="D186" s="66" t="s">
        <v>2209</v>
      </c>
      <c r="E186" s="68">
        <v>0.60363999999999995</v>
      </c>
      <c r="F186" s="74">
        <v>1</v>
      </c>
      <c r="G186" s="74">
        <v>1</v>
      </c>
      <c r="H186" s="68">
        <f t="shared" si="4"/>
        <v>0.60363999999999995</v>
      </c>
      <c r="I186" s="70">
        <f t="shared" si="5"/>
        <v>0.60363999999999995</v>
      </c>
      <c r="J186" s="71">
        <f>ROUND((H186*'2-Calculator'!$D$26),2)</f>
        <v>3974.97</v>
      </c>
      <c r="K186" s="71">
        <f>ROUND((I186*'2-Calculator'!$D$26),2)</f>
        <v>3974.97</v>
      </c>
      <c r="L186" s="69">
        <v>4.71</v>
      </c>
      <c r="M186" s="66" t="s">
        <v>2550</v>
      </c>
      <c r="N186" s="66" t="s">
        <v>2551</v>
      </c>
      <c r="O186" s="66"/>
      <c r="P186" s="66" t="s">
        <v>1835</v>
      </c>
      <c r="Q186" s="144">
        <v>1</v>
      </c>
    </row>
    <row r="187" spans="1:17" s="72" customFormat="1">
      <c r="A187" s="66"/>
      <c r="B187" s="66" t="s">
        <v>1054</v>
      </c>
      <c r="C187" s="225" t="s">
        <v>1560</v>
      </c>
      <c r="D187" s="66" t="s">
        <v>2209</v>
      </c>
      <c r="E187" s="68">
        <v>0.77581999999999995</v>
      </c>
      <c r="F187" s="74">
        <v>1</v>
      </c>
      <c r="G187" s="74">
        <v>1</v>
      </c>
      <c r="H187" s="68">
        <f t="shared" si="4"/>
        <v>0.77581999999999995</v>
      </c>
      <c r="I187" s="70">
        <f t="shared" si="5"/>
        <v>0.77581999999999995</v>
      </c>
      <c r="J187" s="71">
        <f>ROUND((H187*'2-Calculator'!$D$26),2)</f>
        <v>5108.7700000000004</v>
      </c>
      <c r="K187" s="71">
        <f>ROUND((I187*'2-Calculator'!$D$26),2)</f>
        <v>5108.7700000000004</v>
      </c>
      <c r="L187" s="69">
        <v>3.89</v>
      </c>
      <c r="M187" s="66" t="s">
        <v>2550</v>
      </c>
      <c r="N187" s="66" t="s">
        <v>2551</v>
      </c>
      <c r="O187" s="66"/>
      <c r="P187" s="66" t="s">
        <v>1835</v>
      </c>
      <c r="Q187" s="144">
        <v>6</v>
      </c>
    </row>
    <row r="188" spans="1:17" s="72" customFormat="1">
      <c r="A188" s="66"/>
      <c r="B188" s="66" t="s">
        <v>1053</v>
      </c>
      <c r="C188" s="225" t="s">
        <v>1560</v>
      </c>
      <c r="D188" s="66" t="s">
        <v>2209</v>
      </c>
      <c r="E188" s="68">
        <v>1.1408</v>
      </c>
      <c r="F188" s="74">
        <v>1</v>
      </c>
      <c r="G188" s="74">
        <v>1</v>
      </c>
      <c r="H188" s="68">
        <f t="shared" si="4"/>
        <v>1.1408</v>
      </c>
      <c r="I188" s="70">
        <f t="shared" si="5"/>
        <v>1.1408</v>
      </c>
      <c r="J188" s="71">
        <f>ROUND((H188*'2-Calculator'!$D$26),2)</f>
        <v>7512.17</v>
      </c>
      <c r="K188" s="71">
        <f>ROUND((I188*'2-Calculator'!$D$26),2)</f>
        <v>7512.17</v>
      </c>
      <c r="L188" s="69">
        <v>7.04</v>
      </c>
      <c r="M188" s="66" t="s">
        <v>2550</v>
      </c>
      <c r="N188" s="66" t="s">
        <v>2551</v>
      </c>
      <c r="O188" s="66"/>
      <c r="P188" s="66" t="s">
        <v>1835</v>
      </c>
      <c r="Q188" s="144">
        <v>8</v>
      </c>
    </row>
    <row r="189" spans="1:17" s="72" customFormat="1">
      <c r="A189" s="66"/>
      <c r="B189" s="66" t="s">
        <v>1052</v>
      </c>
      <c r="C189" s="225" t="s">
        <v>1560</v>
      </c>
      <c r="D189" s="66" t="s">
        <v>2209</v>
      </c>
      <c r="E189" s="68">
        <v>2.2197100000000001</v>
      </c>
      <c r="F189" s="74">
        <v>1</v>
      </c>
      <c r="G189" s="74">
        <v>1</v>
      </c>
      <c r="H189" s="68">
        <f t="shared" si="4"/>
        <v>2.2197100000000001</v>
      </c>
      <c r="I189" s="70">
        <f t="shared" si="5"/>
        <v>2.2197100000000001</v>
      </c>
      <c r="J189" s="71">
        <f>ROUND((H189*'2-Calculator'!$D$26),2)</f>
        <v>14616.79</v>
      </c>
      <c r="K189" s="71">
        <f>ROUND((I189*'2-Calculator'!$D$26),2)</f>
        <v>14616.79</v>
      </c>
      <c r="L189" s="69">
        <v>10.27</v>
      </c>
      <c r="M189" s="66" t="s">
        <v>2550</v>
      </c>
      <c r="N189" s="66" t="s">
        <v>2551</v>
      </c>
      <c r="O189" s="66"/>
      <c r="P189" s="66" t="s">
        <v>1835</v>
      </c>
      <c r="Q189" s="144">
        <v>3</v>
      </c>
    </row>
    <row r="190" spans="1:17" s="72" customFormat="1">
      <c r="A190" s="66"/>
      <c r="B190" s="66" t="s">
        <v>1051</v>
      </c>
      <c r="C190" s="225" t="s">
        <v>1561</v>
      </c>
      <c r="D190" s="66" t="s">
        <v>2210</v>
      </c>
      <c r="E190" s="68">
        <v>0.48559999999999998</v>
      </c>
      <c r="F190" s="74">
        <v>1</v>
      </c>
      <c r="G190" s="74">
        <v>1</v>
      </c>
      <c r="H190" s="68">
        <f t="shared" si="4"/>
        <v>0.48559999999999998</v>
      </c>
      <c r="I190" s="70">
        <f t="shared" si="5"/>
        <v>0.48559999999999998</v>
      </c>
      <c r="J190" s="71">
        <f>ROUND((H190*'2-Calculator'!$D$26),2)</f>
        <v>3197.68</v>
      </c>
      <c r="K190" s="71">
        <f>ROUND((I190*'2-Calculator'!$D$26),2)</f>
        <v>3197.68</v>
      </c>
      <c r="L190" s="69">
        <v>1.95</v>
      </c>
      <c r="M190" s="66" t="s">
        <v>2550</v>
      </c>
      <c r="N190" s="66" t="s">
        <v>2551</v>
      </c>
      <c r="O190" s="66"/>
      <c r="P190" s="66" t="s">
        <v>1835</v>
      </c>
      <c r="Q190" s="144">
        <v>2</v>
      </c>
    </row>
    <row r="191" spans="1:17" s="72" customFormat="1">
      <c r="A191" s="66"/>
      <c r="B191" s="66" t="s">
        <v>1050</v>
      </c>
      <c r="C191" s="225" t="s">
        <v>1561</v>
      </c>
      <c r="D191" s="66" t="s">
        <v>2210</v>
      </c>
      <c r="E191" s="68">
        <v>0.56118999999999997</v>
      </c>
      <c r="F191" s="74">
        <v>1</v>
      </c>
      <c r="G191" s="74">
        <v>1</v>
      </c>
      <c r="H191" s="68">
        <f t="shared" si="4"/>
        <v>0.56118999999999997</v>
      </c>
      <c r="I191" s="70">
        <f t="shared" si="5"/>
        <v>0.56118999999999997</v>
      </c>
      <c r="J191" s="71">
        <f>ROUND((H191*'2-Calculator'!$D$26),2)</f>
        <v>3695.44</v>
      </c>
      <c r="K191" s="71">
        <f>ROUND((I191*'2-Calculator'!$D$26),2)</f>
        <v>3695.44</v>
      </c>
      <c r="L191" s="69">
        <v>2.72</v>
      </c>
      <c r="M191" s="66" t="s">
        <v>2550</v>
      </c>
      <c r="N191" s="66" t="s">
        <v>2551</v>
      </c>
      <c r="O191" s="66"/>
      <c r="P191" s="66" t="s">
        <v>1835</v>
      </c>
      <c r="Q191" s="144">
        <v>9</v>
      </c>
    </row>
    <row r="192" spans="1:17" s="72" customFormat="1">
      <c r="A192" s="66"/>
      <c r="B192" s="66" t="s">
        <v>1049</v>
      </c>
      <c r="C192" s="225" t="s">
        <v>1561</v>
      </c>
      <c r="D192" s="66" t="s">
        <v>2210</v>
      </c>
      <c r="E192" s="68">
        <v>0.69671000000000005</v>
      </c>
      <c r="F192" s="74">
        <v>1</v>
      </c>
      <c r="G192" s="74">
        <v>1</v>
      </c>
      <c r="H192" s="68">
        <f t="shared" si="4"/>
        <v>0.69671000000000005</v>
      </c>
      <c r="I192" s="70">
        <f t="shared" si="5"/>
        <v>0.69671000000000005</v>
      </c>
      <c r="J192" s="71">
        <f>ROUND((H192*'2-Calculator'!$D$26),2)</f>
        <v>4587.84</v>
      </c>
      <c r="K192" s="71">
        <f>ROUND((I192*'2-Calculator'!$D$26),2)</f>
        <v>4587.84</v>
      </c>
      <c r="L192" s="69">
        <v>4.09</v>
      </c>
      <c r="M192" s="66" t="s">
        <v>2550</v>
      </c>
      <c r="N192" s="66" t="s">
        <v>2551</v>
      </c>
      <c r="O192" s="66"/>
      <c r="P192" s="66" t="s">
        <v>1835</v>
      </c>
      <c r="Q192" s="144">
        <v>2</v>
      </c>
    </row>
    <row r="193" spans="1:17" s="72" customFormat="1">
      <c r="A193" s="66"/>
      <c r="B193" s="66" t="s">
        <v>1048</v>
      </c>
      <c r="C193" s="225" t="s">
        <v>1561</v>
      </c>
      <c r="D193" s="66" t="s">
        <v>2210</v>
      </c>
      <c r="E193" s="68">
        <v>1.33657</v>
      </c>
      <c r="F193" s="74">
        <v>1</v>
      </c>
      <c r="G193" s="74">
        <v>1</v>
      </c>
      <c r="H193" s="68">
        <f t="shared" si="4"/>
        <v>1.33657</v>
      </c>
      <c r="I193" s="70">
        <f t="shared" si="5"/>
        <v>1.33657</v>
      </c>
      <c r="J193" s="71">
        <f>ROUND((H193*'2-Calculator'!$D$26),2)</f>
        <v>8801.31</v>
      </c>
      <c r="K193" s="71">
        <f>ROUND((I193*'2-Calculator'!$D$26),2)</f>
        <v>8801.31</v>
      </c>
      <c r="L193" s="69">
        <v>3.5</v>
      </c>
      <c r="M193" s="66" t="s">
        <v>2550</v>
      </c>
      <c r="N193" s="66" t="s">
        <v>2551</v>
      </c>
      <c r="O193" s="66"/>
      <c r="P193" s="66" t="s">
        <v>1835</v>
      </c>
      <c r="Q193" s="144">
        <v>0</v>
      </c>
    </row>
    <row r="194" spans="1:17" s="72" customFormat="1">
      <c r="A194" s="66"/>
      <c r="B194" s="66" t="s">
        <v>1047</v>
      </c>
      <c r="C194" s="225" t="s">
        <v>1562</v>
      </c>
      <c r="D194" s="66" t="s">
        <v>2211</v>
      </c>
      <c r="E194" s="68">
        <v>0.30187000000000003</v>
      </c>
      <c r="F194" s="74">
        <v>1</v>
      </c>
      <c r="G194" s="74">
        <v>1</v>
      </c>
      <c r="H194" s="68">
        <f t="shared" si="4"/>
        <v>0.30187000000000003</v>
      </c>
      <c r="I194" s="70">
        <f t="shared" si="5"/>
        <v>0.30187000000000003</v>
      </c>
      <c r="J194" s="71">
        <f>ROUND((H194*'2-Calculator'!$D$26),2)</f>
        <v>1987.81</v>
      </c>
      <c r="K194" s="71">
        <f>ROUND((I194*'2-Calculator'!$D$26),2)</f>
        <v>1987.81</v>
      </c>
      <c r="L194" s="69">
        <v>1.85</v>
      </c>
      <c r="M194" s="66" t="s">
        <v>2552</v>
      </c>
      <c r="N194" s="66" t="s">
        <v>2553</v>
      </c>
      <c r="O194" s="66"/>
      <c r="P194" s="66" t="s">
        <v>1835</v>
      </c>
      <c r="Q194" s="144">
        <v>185</v>
      </c>
    </row>
    <row r="195" spans="1:17" s="72" customFormat="1">
      <c r="A195" s="66"/>
      <c r="B195" s="66" t="s">
        <v>1046</v>
      </c>
      <c r="C195" s="225" t="s">
        <v>1562</v>
      </c>
      <c r="D195" s="66" t="s">
        <v>2211</v>
      </c>
      <c r="E195" s="68">
        <v>0.44264999999999999</v>
      </c>
      <c r="F195" s="74">
        <v>1</v>
      </c>
      <c r="G195" s="74">
        <v>1</v>
      </c>
      <c r="H195" s="68">
        <f t="shared" si="4"/>
        <v>0.44264999999999999</v>
      </c>
      <c r="I195" s="70">
        <f t="shared" si="5"/>
        <v>0.44264999999999999</v>
      </c>
      <c r="J195" s="71">
        <f>ROUND((H195*'2-Calculator'!$D$26),2)</f>
        <v>2914.85</v>
      </c>
      <c r="K195" s="71">
        <f>ROUND((I195*'2-Calculator'!$D$26),2)</f>
        <v>2914.85</v>
      </c>
      <c r="L195" s="69">
        <v>2.3199999999999998</v>
      </c>
      <c r="M195" s="66" t="s">
        <v>2552</v>
      </c>
      <c r="N195" s="66" t="s">
        <v>2553</v>
      </c>
      <c r="O195" s="66"/>
      <c r="P195" s="66" t="s">
        <v>1835</v>
      </c>
      <c r="Q195" s="144">
        <v>189</v>
      </c>
    </row>
    <row r="196" spans="1:17" s="72" customFormat="1">
      <c r="A196" s="66"/>
      <c r="B196" s="66" t="s">
        <v>1045</v>
      </c>
      <c r="C196" s="225" t="s">
        <v>1562</v>
      </c>
      <c r="D196" s="66" t="s">
        <v>2211</v>
      </c>
      <c r="E196" s="68">
        <v>0.69672999999999996</v>
      </c>
      <c r="F196" s="74">
        <v>1</v>
      </c>
      <c r="G196" s="74">
        <v>1</v>
      </c>
      <c r="H196" s="68">
        <f t="shared" si="4"/>
        <v>0.69672999999999996</v>
      </c>
      <c r="I196" s="70">
        <f t="shared" si="5"/>
        <v>0.69672999999999996</v>
      </c>
      <c r="J196" s="71">
        <f>ROUND((H196*'2-Calculator'!$D$26),2)</f>
        <v>4587.97</v>
      </c>
      <c r="K196" s="71">
        <f>ROUND((I196*'2-Calculator'!$D$26),2)</f>
        <v>4587.97</v>
      </c>
      <c r="L196" s="69">
        <v>3.56</v>
      </c>
      <c r="M196" s="66" t="s">
        <v>2552</v>
      </c>
      <c r="N196" s="66" t="s">
        <v>2553</v>
      </c>
      <c r="O196" s="66"/>
      <c r="P196" s="66" t="s">
        <v>1835</v>
      </c>
      <c r="Q196" s="144">
        <v>47</v>
      </c>
    </row>
    <row r="197" spans="1:17" s="72" customFormat="1">
      <c r="A197" s="66"/>
      <c r="B197" s="66" t="s">
        <v>1044</v>
      </c>
      <c r="C197" s="225" t="s">
        <v>1562</v>
      </c>
      <c r="D197" s="66" t="s">
        <v>2211</v>
      </c>
      <c r="E197" s="68">
        <v>1.47919</v>
      </c>
      <c r="F197" s="74">
        <v>1</v>
      </c>
      <c r="G197" s="74">
        <v>1</v>
      </c>
      <c r="H197" s="68">
        <f t="shared" si="4"/>
        <v>1.47919</v>
      </c>
      <c r="I197" s="70">
        <f t="shared" si="5"/>
        <v>1.47919</v>
      </c>
      <c r="J197" s="71">
        <f>ROUND((H197*'2-Calculator'!$D$26),2)</f>
        <v>9740.4699999999993</v>
      </c>
      <c r="K197" s="71">
        <f>ROUND((I197*'2-Calculator'!$D$26),2)</f>
        <v>9740.4699999999993</v>
      </c>
      <c r="L197" s="69">
        <v>9.15</v>
      </c>
      <c r="M197" s="66" t="s">
        <v>2552</v>
      </c>
      <c r="N197" s="66" t="s">
        <v>2553</v>
      </c>
      <c r="O197" s="66"/>
      <c r="P197" s="66" t="s">
        <v>1835</v>
      </c>
      <c r="Q197" s="144">
        <v>7</v>
      </c>
    </row>
    <row r="198" spans="1:17" s="72" customFormat="1">
      <c r="A198" s="66"/>
      <c r="B198" s="66" t="s">
        <v>1043</v>
      </c>
      <c r="C198" s="225" t="s">
        <v>1563</v>
      </c>
      <c r="D198" s="66" t="s">
        <v>2444</v>
      </c>
      <c r="E198" s="68">
        <v>0.41758000000000001</v>
      </c>
      <c r="F198" s="74">
        <v>1</v>
      </c>
      <c r="G198" s="74">
        <v>1</v>
      </c>
      <c r="H198" s="68">
        <f t="shared" si="4"/>
        <v>0.41758000000000001</v>
      </c>
      <c r="I198" s="70">
        <f t="shared" si="5"/>
        <v>0.41758000000000001</v>
      </c>
      <c r="J198" s="71">
        <f>ROUND((H198*'2-Calculator'!$D$26),2)</f>
        <v>2749.76</v>
      </c>
      <c r="K198" s="71">
        <f>ROUND((I198*'2-Calculator'!$D$26),2)</f>
        <v>2749.76</v>
      </c>
      <c r="L198" s="69">
        <v>2.21</v>
      </c>
      <c r="M198" s="66" t="s">
        <v>2550</v>
      </c>
      <c r="N198" s="66" t="s">
        <v>2551</v>
      </c>
      <c r="O198" s="66"/>
      <c r="P198" s="66" t="s">
        <v>1835</v>
      </c>
      <c r="Q198" s="144">
        <v>14</v>
      </c>
    </row>
    <row r="199" spans="1:17" s="72" customFormat="1">
      <c r="A199" s="66"/>
      <c r="B199" s="66" t="s">
        <v>1042</v>
      </c>
      <c r="C199" s="225" t="s">
        <v>1563</v>
      </c>
      <c r="D199" s="66" t="s">
        <v>2444</v>
      </c>
      <c r="E199" s="68">
        <v>0.59050999999999998</v>
      </c>
      <c r="F199" s="74">
        <v>1</v>
      </c>
      <c r="G199" s="74">
        <v>1</v>
      </c>
      <c r="H199" s="68">
        <f t="shared" si="4"/>
        <v>0.59050999999999998</v>
      </c>
      <c r="I199" s="70">
        <f t="shared" si="5"/>
        <v>0.59050999999999998</v>
      </c>
      <c r="J199" s="71">
        <f>ROUND((H199*'2-Calculator'!$D$26),2)</f>
        <v>3888.51</v>
      </c>
      <c r="K199" s="71">
        <f>ROUND((I199*'2-Calculator'!$D$26),2)</f>
        <v>3888.51</v>
      </c>
      <c r="L199" s="69">
        <v>2.98</v>
      </c>
      <c r="M199" s="66" t="s">
        <v>2550</v>
      </c>
      <c r="N199" s="66" t="s">
        <v>2551</v>
      </c>
      <c r="O199" s="66"/>
      <c r="P199" s="66" t="s">
        <v>1835</v>
      </c>
      <c r="Q199" s="144">
        <v>16</v>
      </c>
    </row>
    <row r="200" spans="1:17" s="72" customFormat="1">
      <c r="A200" s="66"/>
      <c r="B200" s="66" t="s">
        <v>1041</v>
      </c>
      <c r="C200" s="225" t="s">
        <v>1563</v>
      </c>
      <c r="D200" s="66" t="s">
        <v>2444</v>
      </c>
      <c r="E200" s="68">
        <v>0.9476</v>
      </c>
      <c r="F200" s="74">
        <v>1</v>
      </c>
      <c r="G200" s="74">
        <v>1</v>
      </c>
      <c r="H200" s="68">
        <f t="shared" si="4"/>
        <v>0.9476</v>
      </c>
      <c r="I200" s="70">
        <f t="shared" si="5"/>
        <v>0.9476</v>
      </c>
      <c r="J200" s="71">
        <f>ROUND((H200*'2-Calculator'!$D$26),2)</f>
        <v>6239.95</v>
      </c>
      <c r="K200" s="71">
        <f>ROUND((I200*'2-Calculator'!$D$26),2)</f>
        <v>6239.95</v>
      </c>
      <c r="L200" s="69">
        <v>3.93</v>
      </c>
      <c r="M200" s="66" t="s">
        <v>2550</v>
      </c>
      <c r="N200" s="66" t="s">
        <v>2551</v>
      </c>
      <c r="O200" s="66"/>
      <c r="P200" s="66" t="s">
        <v>1835</v>
      </c>
      <c r="Q200" s="144">
        <v>4</v>
      </c>
    </row>
    <row r="201" spans="1:17" s="72" customFormat="1">
      <c r="A201" s="66"/>
      <c r="B201" s="66" t="s">
        <v>1040</v>
      </c>
      <c r="C201" s="225" t="s">
        <v>1563</v>
      </c>
      <c r="D201" s="66" t="s">
        <v>2444</v>
      </c>
      <c r="E201" s="68">
        <v>1.98123</v>
      </c>
      <c r="F201" s="74">
        <v>1</v>
      </c>
      <c r="G201" s="74">
        <v>1</v>
      </c>
      <c r="H201" s="68">
        <f t="shared" si="4"/>
        <v>1.98123</v>
      </c>
      <c r="I201" s="70">
        <f t="shared" si="5"/>
        <v>1.98123</v>
      </c>
      <c r="J201" s="71">
        <f>ROUND((H201*'2-Calculator'!$D$26),2)</f>
        <v>13046.4</v>
      </c>
      <c r="K201" s="71">
        <f>ROUND((I201*'2-Calculator'!$D$26),2)</f>
        <v>13046.4</v>
      </c>
      <c r="L201" s="69">
        <v>15.67</v>
      </c>
      <c r="M201" s="66" t="s">
        <v>2550</v>
      </c>
      <c r="N201" s="66" t="s">
        <v>2551</v>
      </c>
      <c r="O201" s="66"/>
      <c r="P201" s="66" t="s">
        <v>1835</v>
      </c>
      <c r="Q201" s="144">
        <v>1</v>
      </c>
    </row>
    <row r="202" spans="1:17" s="72" customFormat="1">
      <c r="A202" s="66"/>
      <c r="B202" s="66" t="s">
        <v>1039</v>
      </c>
      <c r="C202" s="225" t="s">
        <v>1564</v>
      </c>
      <c r="D202" s="66" t="s">
        <v>2212</v>
      </c>
      <c r="E202" s="68">
        <v>0.42225000000000001</v>
      </c>
      <c r="F202" s="74">
        <v>1</v>
      </c>
      <c r="G202" s="74">
        <v>1</v>
      </c>
      <c r="H202" s="68">
        <f t="shared" si="4"/>
        <v>0.42225000000000001</v>
      </c>
      <c r="I202" s="70">
        <f t="shared" si="5"/>
        <v>0.42225000000000001</v>
      </c>
      <c r="J202" s="71">
        <f>ROUND((H202*'2-Calculator'!$D$26),2)</f>
        <v>2780.52</v>
      </c>
      <c r="K202" s="71">
        <f>ROUND((I202*'2-Calculator'!$D$26),2)</f>
        <v>2780.52</v>
      </c>
      <c r="L202" s="69">
        <v>2.15</v>
      </c>
      <c r="M202" s="66" t="s">
        <v>2550</v>
      </c>
      <c r="N202" s="66" t="s">
        <v>2551</v>
      </c>
      <c r="O202" s="66"/>
      <c r="P202" s="66" t="s">
        <v>1835</v>
      </c>
      <c r="Q202" s="144">
        <v>42</v>
      </c>
    </row>
    <row r="203" spans="1:17" s="72" customFormat="1">
      <c r="A203" s="66"/>
      <c r="B203" s="66" t="s">
        <v>1038</v>
      </c>
      <c r="C203" s="225" t="s">
        <v>1564</v>
      </c>
      <c r="D203" s="66" t="s">
        <v>2212</v>
      </c>
      <c r="E203" s="68">
        <v>0.60038000000000002</v>
      </c>
      <c r="F203" s="74">
        <v>1</v>
      </c>
      <c r="G203" s="74">
        <v>1</v>
      </c>
      <c r="H203" s="68">
        <f t="shared" si="4"/>
        <v>0.60038000000000002</v>
      </c>
      <c r="I203" s="70">
        <f t="shared" si="5"/>
        <v>0.60038000000000002</v>
      </c>
      <c r="J203" s="71">
        <f>ROUND((H203*'2-Calculator'!$D$26),2)</f>
        <v>3953.5</v>
      </c>
      <c r="K203" s="71">
        <f>ROUND((I203*'2-Calculator'!$D$26),2)</f>
        <v>3953.5</v>
      </c>
      <c r="L203" s="69">
        <v>2.8</v>
      </c>
      <c r="M203" s="66" t="s">
        <v>2550</v>
      </c>
      <c r="N203" s="66" t="s">
        <v>2551</v>
      </c>
      <c r="O203" s="66"/>
      <c r="P203" s="66" t="s">
        <v>1835</v>
      </c>
      <c r="Q203" s="144">
        <v>44</v>
      </c>
    </row>
    <row r="204" spans="1:17" s="72" customFormat="1">
      <c r="A204" s="66"/>
      <c r="B204" s="66" t="s">
        <v>1037</v>
      </c>
      <c r="C204" s="225" t="s">
        <v>1564</v>
      </c>
      <c r="D204" s="66" t="s">
        <v>2212</v>
      </c>
      <c r="E204" s="68">
        <v>0.91271999999999998</v>
      </c>
      <c r="F204" s="74">
        <v>1</v>
      </c>
      <c r="G204" s="74">
        <v>1</v>
      </c>
      <c r="H204" s="68">
        <f t="shared" si="4"/>
        <v>0.91271999999999998</v>
      </c>
      <c r="I204" s="70">
        <f t="shared" si="5"/>
        <v>0.91271999999999998</v>
      </c>
      <c r="J204" s="71">
        <f>ROUND((H204*'2-Calculator'!$D$26),2)</f>
        <v>6010.26</v>
      </c>
      <c r="K204" s="71">
        <f>ROUND((I204*'2-Calculator'!$D$26),2)</f>
        <v>6010.26</v>
      </c>
      <c r="L204" s="69">
        <v>4.97</v>
      </c>
      <c r="M204" s="66" t="s">
        <v>2550</v>
      </c>
      <c r="N204" s="66" t="s">
        <v>2551</v>
      </c>
      <c r="O204" s="66"/>
      <c r="P204" s="66" t="s">
        <v>1835</v>
      </c>
      <c r="Q204" s="144">
        <v>28</v>
      </c>
    </row>
    <row r="205" spans="1:17" s="72" customFormat="1">
      <c r="A205" s="66"/>
      <c r="B205" s="66" t="s">
        <v>1036</v>
      </c>
      <c r="C205" s="225" t="s">
        <v>1564</v>
      </c>
      <c r="D205" s="66" t="s">
        <v>2212</v>
      </c>
      <c r="E205" s="68">
        <v>1.8398099999999999</v>
      </c>
      <c r="F205" s="74">
        <v>1</v>
      </c>
      <c r="G205" s="74">
        <v>1</v>
      </c>
      <c r="H205" s="68">
        <f t="shared" si="4"/>
        <v>1.8398099999999999</v>
      </c>
      <c r="I205" s="70">
        <f t="shared" si="5"/>
        <v>1.8398099999999999</v>
      </c>
      <c r="J205" s="71">
        <f>ROUND((H205*'2-Calculator'!$D$26),2)</f>
        <v>12115.15</v>
      </c>
      <c r="K205" s="71">
        <f>ROUND((I205*'2-Calculator'!$D$26),2)</f>
        <v>12115.15</v>
      </c>
      <c r="L205" s="69">
        <v>10.32</v>
      </c>
      <c r="M205" s="66" t="s">
        <v>2550</v>
      </c>
      <c r="N205" s="66" t="s">
        <v>2551</v>
      </c>
      <c r="O205" s="66"/>
      <c r="P205" s="66" t="s">
        <v>1835</v>
      </c>
      <c r="Q205" s="144">
        <v>3</v>
      </c>
    </row>
    <row r="206" spans="1:17" s="72" customFormat="1">
      <c r="A206" s="66"/>
      <c r="B206" s="66" t="s">
        <v>1035</v>
      </c>
      <c r="C206" s="225" t="s">
        <v>1565</v>
      </c>
      <c r="D206" s="66" t="s">
        <v>2213</v>
      </c>
      <c r="E206" s="68">
        <v>1.7520500000000001</v>
      </c>
      <c r="F206" s="74">
        <v>1</v>
      </c>
      <c r="G206" s="74">
        <v>1</v>
      </c>
      <c r="H206" s="68">
        <f t="shared" ref="H206:H269" si="6">ROUND(E206*F206,5)</f>
        <v>1.7520500000000001</v>
      </c>
      <c r="I206" s="70">
        <f t="shared" ref="I206:I269" si="7">ROUND(E206*G206,5)</f>
        <v>1.7520500000000001</v>
      </c>
      <c r="J206" s="71">
        <f>ROUND((H206*'2-Calculator'!$D$26),2)</f>
        <v>11537.25</v>
      </c>
      <c r="K206" s="71">
        <f>ROUND((I206*'2-Calculator'!$D$26),2)</f>
        <v>11537.25</v>
      </c>
      <c r="L206" s="69">
        <v>4.16</v>
      </c>
      <c r="M206" s="66" t="s">
        <v>2552</v>
      </c>
      <c r="N206" s="66" t="s">
        <v>2553</v>
      </c>
      <c r="O206" s="66"/>
      <c r="P206" s="66" t="s">
        <v>1835</v>
      </c>
      <c r="Q206" s="144">
        <v>4</v>
      </c>
    </row>
    <row r="207" spans="1:17" s="72" customFormat="1">
      <c r="A207" s="66"/>
      <c r="B207" s="66" t="s">
        <v>1034</v>
      </c>
      <c r="C207" s="225" t="s">
        <v>1565</v>
      </c>
      <c r="D207" s="66" t="s">
        <v>2213</v>
      </c>
      <c r="E207" s="68">
        <v>2.2013600000000002</v>
      </c>
      <c r="F207" s="74">
        <v>1</v>
      </c>
      <c r="G207" s="74">
        <v>1</v>
      </c>
      <c r="H207" s="68">
        <f t="shared" si="6"/>
        <v>2.2013600000000002</v>
      </c>
      <c r="I207" s="70">
        <f t="shared" si="7"/>
        <v>2.2013600000000002</v>
      </c>
      <c r="J207" s="71">
        <f>ROUND((H207*'2-Calculator'!$D$26),2)</f>
        <v>14495.96</v>
      </c>
      <c r="K207" s="71">
        <f>ROUND((I207*'2-Calculator'!$D$26),2)</f>
        <v>14495.96</v>
      </c>
      <c r="L207" s="69">
        <v>5.13</v>
      </c>
      <c r="M207" s="66" t="s">
        <v>2552</v>
      </c>
      <c r="N207" s="66" t="s">
        <v>2553</v>
      </c>
      <c r="O207" s="66"/>
      <c r="P207" s="66" t="s">
        <v>1835</v>
      </c>
      <c r="Q207" s="144">
        <v>18</v>
      </c>
    </row>
    <row r="208" spans="1:17" s="72" customFormat="1">
      <c r="A208" s="66"/>
      <c r="B208" s="66" t="s">
        <v>1033</v>
      </c>
      <c r="C208" s="225" t="s">
        <v>1565</v>
      </c>
      <c r="D208" s="66" t="s">
        <v>2213</v>
      </c>
      <c r="E208" s="68">
        <v>3.1040800000000002</v>
      </c>
      <c r="F208" s="74">
        <v>1</v>
      </c>
      <c r="G208" s="74">
        <v>1</v>
      </c>
      <c r="H208" s="68">
        <f t="shared" si="6"/>
        <v>3.1040800000000002</v>
      </c>
      <c r="I208" s="70">
        <f t="shared" si="7"/>
        <v>3.1040800000000002</v>
      </c>
      <c r="J208" s="71">
        <f>ROUND((H208*'2-Calculator'!$D$26),2)</f>
        <v>20440.37</v>
      </c>
      <c r="K208" s="71">
        <f>ROUND((I208*'2-Calculator'!$D$26),2)</f>
        <v>20440.37</v>
      </c>
      <c r="L208" s="69">
        <v>8.2799999999999994</v>
      </c>
      <c r="M208" s="66" t="s">
        <v>2552</v>
      </c>
      <c r="N208" s="66" t="s">
        <v>2553</v>
      </c>
      <c r="O208" s="66"/>
      <c r="P208" s="66" t="s">
        <v>1835</v>
      </c>
      <c r="Q208" s="144">
        <v>8</v>
      </c>
    </row>
    <row r="209" spans="1:17" s="72" customFormat="1">
      <c r="A209" s="66"/>
      <c r="B209" s="66" t="s">
        <v>1032</v>
      </c>
      <c r="C209" s="225" t="s">
        <v>1565</v>
      </c>
      <c r="D209" s="66" t="s">
        <v>2213</v>
      </c>
      <c r="E209" s="68">
        <v>5.1991300000000003</v>
      </c>
      <c r="F209" s="74">
        <v>1</v>
      </c>
      <c r="G209" s="74">
        <v>1</v>
      </c>
      <c r="H209" s="68">
        <f t="shared" si="6"/>
        <v>5.1991300000000003</v>
      </c>
      <c r="I209" s="70">
        <f t="shared" si="7"/>
        <v>5.1991300000000003</v>
      </c>
      <c r="J209" s="71">
        <f>ROUND((H209*'2-Calculator'!$D$26),2)</f>
        <v>34236.269999999997</v>
      </c>
      <c r="K209" s="71">
        <f>ROUND((I209*'2-Calculator'!$D$26),2)</f>
        <v>34236.269999999997</v>
      </c>
      <c r="L209" s="69">
        <v>20.16</v>
      </c>
      <c r="M209" s="66" t="s">
        <v>2552</v>
      </c>
      <c r="N209" s="66" t="s">
        <v>2553</v>
      </c>
      <c r="O209" s="66"/>
      <c r="P209" s="66" t="s">
        <v>1835</v>
      </c>
      <c r="Q209" s="144">
        <v>6</v>
      </c>
    </row>
    <row r="210" spans="1:17" s="72" customFormat="1">
      <c r="A210" s="66"/>
      <c r="B210" s="66" t="s">
        <v>1031</v>
      </c>
      <c r="C210" s="225" t="s">
        <v>1566</v>
      </c>
      <c r="D210" s="66" t="s">
        <v>2214</v>
      </c>
      <c r="E210" s="68">
        <v>1.4295500000000001</v>
      </c>
      <c r="F210" s="74">
        <v>1</v>
      </c>
      <c r="G210" s="74">
        <v>1</v>
      </c>
      <c r="H210" s="68">
        <f t="shared" si="6"/>
        <v>1.4295500000000001</v>
      </c>
      <c r="I210" s="70">
        <f t="shared" si="7"/>
        <v>1.4295500000000001</v>
      </c>
      <c r="J210" s="71">
        <f>ROUND((H210*'2-Calculator'!$D$26),2)</f>
        <v>9413.59</v>
      </c>
      <c r="K210" s="71">
        <f>ROUND((I210*'2-Calculator'!$D$26),2)</f>
        <v>9413.59</v>
      </c>
      <c r="L210" s="69">
        <v>3.32</v>
      </c>
      <c r="M210" s="66" t="s">
        <v>2552</v>
      </c>
      <c r="N210" s="66" t="s">
        <v>2553</v>
      </c>
      <c r="O210" s="66"/>
      <c r="P210" s="66" t="s">
        <v>1835</v>
      </c>
      <c r="Q210" s="144">
        <v>11</v>
      </c>
    </row>
    <row r="211" spans="1:17" s="72" customFormat="1">
      <c r="A211" s="66"/>
      <c r="B211" s="66" t="s">
        <v>1030</v>
      </c>
      <c r="C211" s="225" t="s">
        <v>1566</v>
      </c>
      <c r="D211" s="66" t="s">
        <v>2214</v>
      </c>
      <c r="E211" s="68">
        <v>1.8500700000000001</v>
      </c>
      <c r="F211" s="74">
        <v>1</v>
      </c>
      <c r="G211" s="74">
        <v>1</v>
      </c>
      <c r="H211" s="68">
        <f t="shared" si="6"/>
        <v>1.8500700000000001</v>
      </c>
      <c r="I211" s="70">
        <f t="shared" si="7"/>
        <v>1.8500700000000001</v>
      </c>
      <c r="J211" s="71">
        <f>ROUND((H211*'2-Calculator'!$D$26),2)</f>
        <v>12182.71</v>
      </c>
      <c r="K211" s="71">
        <f>ROUND((I211*'2-Calculator'!$D$26),2)</f>
        <v>12182.71</v>
      </c>
      <c r="L211" s="69">
        <v>5.0599999999999996</v>
      </c>
      <c r="M211" s="66" t="s">
        <v>2552</v>
      </c>
      <c r="N211" s="66" t="s">
        <v>2553</v>
      </c>
      <c r="O211" s="66"/>
      <c r="P211" s="66" t="s">
        <v>1835</v>
      </c>
      <c r="Q211" s="144">
        <v>35</v>
      </c>
    </row>
    <row r="212" spans="1:17" s="72" customFormat="1">
      <c r="A212" s="66"/>
      <c r="B212" s="66" t="s">
        <v>1029</v>
      </c>
      <c r="C212" s="225" t="s">
        <v>1566</v>
      </c>
      <c r="D212" s="66" t="s">
        <v>2214</v>
      </c>
      <c r="E212" s="68">
        <v>2.6841699999999999</v>
      </c>
      <c r="F212" s="74">
        <v>1</v>
      </c>
      <c r="G212" s="74">
        <v>1</v>
      </c>
      <c r="H212" s="68">
        <f t="shared" si="6"/>
        <v>2.6841699999999999</v>
      </c>
      <c r="I212" s="70">
        <f t="shared" si="7"/>
        <v>2.6841699999999999</v>
      </c>
      <c r="J212" s="71">
        <f>ROUND((H212*'2-Calculator'!$D$26),2)</f>
        <v>17675.259999999998</v>
      </c>
      <c r="K212" s="71">
        <f>ROUND((I212*'2-Calculator'!$D$26),2)</f>
        <v>17675.259999999998</v>
      </c>
      <c r="L212" s="69">
        <v>9.76</v>
      </c>
      <c r="M212" s="66" t="s">
        <v>2552</v>
      </c>
      <c r="N212" s="66" t="s">
        <v>2553</v>
      </c>
      <c r="O212" s="66"/>
      <c r="P212" s="66" t="s">
        <v>1835</v>
      </c>
      <c r="Q212" s="144">
        <v>24</v>
      </c>
    </row>
    <row r="213" spans="1:17" s="72" customFormat="1">
      <c r="A213" s="66"/>
      <c r="B213" s="66" t="s">
        <v>1028</v>
      </c>
      <c r="C213" s="225" t="s">
        <v>1566</v>
      </c>
      <c r="D213" s="66" t="s">
        <v>2214</v>
      </c>
      <c r="E213" s="68">
        <v>4.6705399999999999</v>
      </c>
      <c r="F213" s="74">
        <v>1</v>
      </c>
      <c r="G213" s="74">
        <v>1</v>
      </c>
      <c r="H213" s="68">
        <f t="shared" si="6"/>
        <v>4.6705399999999999</v>
      </c>
      <c r="I213" s="70">
        <f t="shared" si="7"/>
        <v>4.6705399999999999</v>
      </c>
      <c r="J213" s="71">
        <f>ROUND((H213*'2-Calculator'!$D$26),2)</f>
        <v>30755.51</v>
      </c>
      <c r="K213" s="71">
        <f>ROUND((I213*'2-Calculator'!$D$26),2)</f>
        <v>30755.51</v>
      </c>
      <c r="L213" s="69">
        <v>20.27</v>
      </c>
      <c r="M213" s="66" t="s">
        <v>2552</v>
      </c>
      <c r="N213" s="66" t="s">
        <v>2553</v>
      </c>
      <c r="O213" s="66"/>
      <c r="P213" s="66" t="s">
        <v>1835</v>
      </c>
      <c r="Q213" s="144">
        <v>24</v>
      </c>
    </row>
    <row r="214" spans="1:17" s="72" customFormat="1">
      <c r="A214" s="66"/>
      <c r="B214" s="66" t="s">
        <v>1027</v>
      </c>
      <c r="C214" s="225" t="s">
        <v>1567</v>
      </c>
      <c r="D214" s="66" t="s">
        <v>2445</v>
      </c>
      <c r="E214" s="68">
        <v>2.7657699999999998</v>
      </c>
      <c r="F214" s="74">
        <v>1</v>
      </c>
      <c r="G214" s="74">
        <v>1</v>
      </c>
      <c r="H214" s="68">
        <f t="shared" si="6"/>
        <v>2.7657699999999998</v>
      </c>
      <c r="I214" s="70">
        <f t="shared" si="7"/>
        <v>2.7657699999999998</v>
      </c>
      <c r="J214" s="71">
        <f>ROUND((H214*'2-Calculator'!$D$26),2)</f>
        <v>18212.599999999999</v>
      </c>
      <c r="K214" s="71">
        <f>ROUND((I214*'2-Calculator'!$D$26),2)</f>
        <v>18212.599999999999</v>
      </c>
      <c r="L214" s="69">
        <v>15</v>
      </c>
      <c r="M214" s="66" t="s">
        <v>2552</v>
      </c>
      <c r="N214" s="66" t="s">
        <v>2553</v>
      </c>
      <c r="O214" s="66"/>
      <c r="P214" s="66" t="s">
        <v>1835</v>
      </c>
      <c r="Q214" s="144">
        <v>0</v>
      </c>
    </row>
    <row r="215" spans="1:17" s="72" customFormat="1">
      <c r="A215" s="66"/>
      <c r="B215" s="66" t="s">
        <v>1026</v>
      </c>
      <c r="C215" s="225" t="s">
        <v>1567</v>
      </c>
      <c r="D215" s="66" t="s">
        <v>2445</v>
      </c>
      <c r="E215" s="68">
        <v>2.9160499999999998</v>
      </c>
      <c r="F215" s="74">
        <v>1</v>
      </c>
      <c r="G215" s="74">
        <v>1</v>
      </c>
      <c r="H215" s="68">
        <f t="shared" si="6"/>
        <v>2.9160499999999998</v>
      </c>
      <c r="I215" s="70">
        <f t="shared" si="7"/>
        <v>2.9160499999999998</v>
      </c>
      <c r="J215" s="71">
        <f>ROUND((H215*'2-Calculator'!$D$26),2)</f>
        <v>19202.189999999999</v>
      </c>
      <c r="K215" s="71">
        <f>ROUND((I215*'2-Calculator'!$D$26),2)</f>
        <v>19202.189999999999</v>
      </c>
      <c r="L215" s="69">
        <v>11.89</v>
      </c>
      <c r="M215" s="66" t="s">
        <v>2552</v>
      </c>
      <c r="N215" s="66" t="s">
        <v>2553</v>
      </c>
      <c r="O215" s="66"/>
      <c r="P215" s="66" t="s">
        <v>1835</v>
      </c>
      <c r="Q215" s="144">
        <v>12</v>
      </c>
    </row>
    <row r="216" spans="1:17" s="72" customFormat="1">
      <c r="A216" s="66"/>
      <c r="B216" s="66" t="s">
        <v>1025</v>
      </c>
      <c r="C216" s="225" t="s">
        <v>1567</v>
      </c>
      <c r="D216" s="66" t="s">
        <v>2445</v>
      </c>
      <c r="E216" s="68">
        <v>3.6452300000000002</v>
      </c>
      <c r="F216" s="74">
        <v>1</v>
      </c>
      <c r="G216" s="74">
        <v>1</v>
      </c>
      <c r="H216" s="68">
        <f t="shared" si="6"/>
        <v>3.6452300000000002</v>
      </c>
      <c r="I216" s="70">
        <f t="shared" si="7"/>
        <v>3.6452300000000002</v>
      </c>
      <c r="J216" s="71">
        <f>ROUND((H216*'2-Calculator'!$D$26),2)</f>
        <v>24003.84</v>
      </c>
      <c r="K216" s="71">
        <f>ROUND((I216*'2-Calculator'!$D$26),2)</f>
        <v>24003.84</v>
      </c>
      <c r="L216" s="69">
        <v>18.600000000000001</v>
      </c>
      <c r="M216" s="66" t="s">
        <v>2552</v>
      </c>
      <c r="N216" s="66" t="s">
        <v>2553</v>
      </c>
      <c r="O216" s="66"/>
      <c r="P216" s="66" t="s">
        <v>1835</v>
      </c>
      <c r="Q216" s="144">
        <v>67</v>
      </c>
    </row>
    <row r="217" spans="1:17" s="72" customFormat="1">
      <c r="A217" s="66"/>
      <c r="B217" s="66" t="s">
        <v>1024</v>
      </c>
      <c r="C217" s="225" t="s">
        <v>1567</v>
      </c>
      <c r="D217" s="66" t="s">
        <v>2445</v>
      </c>
      <c r="E217" s="68">
        <v>4.8380200000000002</v>
      </c>
      <c r="F217" s="74">
        <v>1</v>
      </c>
      <c r="G217" s="74">
        <v>1</v>
      </c>
      <c r="H217" s="68">
        <f t="shared" si="6"/>
        <v>4.8380200000000002</v>
      </c>
      <c r="I217" s="70">
        <f t="shared" si="7"/>
        <v>4.8380200000000002</v>
      </c>
      <c r="J217" s="71">
        <f>ROUND((H217*'2-Calculator'!$D$26),2)</f>
        <v>31858.36</v>
      </c>
      <c r="K217" s="71">
        <f>ROUND((I217*'2-Calculator'!$D$26),2)</f>
        <v>31858.36</v>
      </c>
      <c r="L217" s="69">
        <v>21.9</v>
      </c>
      <c r="M217" s="66" t="s">
        <v>2552</v>
      </c>
      <c r="N217" s="66" t="s">
        <v>2553</v>
      </c>
      <c r="O217" s="66"/>
      <c r="P217" s="66" t="s">
        <v>1835</v>
      </c>
      <c r="Q217" s="144">
        <v>60</v>
      </c>
    </row>
    <row r="218" spans="1:17" s="72" customFormat="1">
      <c r="A218" s="66"/>
      <c r="B218" s="66" t="s">
        <v>1023</v>
      </c>
      <c r="C218" s="225" t="s">
        <v>1568</v>
      </c>
      <c r="D218" s="66" t="s">
        <v>2215</v>
      </c>
      <c r="E218" s="68">
        <v>1.1081000000000001</v>
      </c>
      <c r="F218" s="74">
        <v>1</v>
      </c>
      <c r="G218" s="74">
        <v>1</v>
      </c>
      <c r="H218" s="68">
        <f t="shared" si="6"/>
        <v>1.1081000000000001</v>
      </c>
      <c r="I218" s="70">
        <f t="shared" si="7"/>
        <v>1.1081000000000001</v>
      </c>
      <c r="J218" s="71">
        <f>ROUND((H218*'2-Calculator'!$D$26),2)</f>
        <v>7296.84</v>
      </c>
      <c r="K218" s="71">
        <f>ROUND((I218*'2-Calculator'!$D$26),2)</f>
        <v>7296.84</v>
      </c>
      <c r="L218" s="69">
        <v>4.82</v>
      </c>
      <c r="M218" s="66" t="s">
        <v>2552</v>
      </c>
      <c r="N218" s="66" t="s">
        <v>2553</v>
      </c>
      <c r="O218" s="66"/>
      <c r="P218" s="66" t="s">
        <v>1835</v>
      </c>
      <c r="Q218" s="144">
        <v>3</v>
      </c>
    </row>
    <row r="219" spans="1:17" s="72" customFormat="1">
      <c r="A219" s="66"/>
      <c r="B219" s="66" t="s">
        <v>1022</v>
      </c>
      <c r="C219" s="225" t="s">
        <v>1568</v>
      </c>
      <c r="D219" s="66" t="s">
        <v>2215</v>
      </c>
      <c r="E219" s="68">
        <v>1.42422</v>
      </c>
      <c r="F219" s="74">
        <v>1</v>
      </c>
      <c r="G219" s="74">
        <v>1</v>
      </c>
      <c r="H219" s="68">
        <f t="shared" si="6"/>
        <v>1.42422</v>
      </c>
      <c r="I219" s="70">
        <f t="shared" si="7"/>
        <v>1.42422</v>
      </c>
      <c r="J219" s="71">
        <f>ROUND((H219*'2-Calculator'!$D$26),2)</f>
        <v>9378.49</v>
      </c>
      <c r="K219" s="71">
        <f>ROUND((I219*'2-Calculator'!$D$26),2)</f>
        <v>9378.49</v>
      </c>
      <c r="L219" s="69">
        <v>6.77</v>
      </c>
      <c r="M219" s="66" t="s">
        <v>2552</v>
      </c>
      <c r="N219" s="66" t="s">
        <v>2553</v>
      </c>
      <c r="O219" s="66"/>
      <c r="P219" s="66" t="s">
        <v>1835</v>
      </c>
      <c r="Q219" s="144">
        <v>29</v>
      </c>
    </row>
    <row r="220" spans="1:17" s="72" customFormat="1">
      <c r="A220" s="66"/>
      <c r="B220" s="66" t="s">
        <v>1021</v>
      </c>
      <c r="C220" s="225" t="s">
        <v>1568</v>
      </c>
      <c r="D220" s="66" t="s">
        <v>2215</v>
      </c>
      <c r="E220" s="68">
        <v>1.8604499999999999</v>
      </c>
      <c r="F220" s="74">
        <v>1</v>
      </c>
      <c r="G220" s="74">
        <v>1</v>
      </c>
      <c r="H220" s="68">
        <f t="shared" si="6"/>
        <v>1.8604499999999999</v>
      </c>
      <c r="I220" s="70">
        <f t="shared" si="7"/>
        <v>1.8604499999999999</v>
      </c>
      <c r="J220" s="71">
        <f>ROUND((H220*'2-Calculator'!$D$26),2)</f>
        <v>12251.06</v>
      </c>
      <c r="K220" s="71">
        <f>ROUND((I220*'2-Calculator'!$D$26),2)</f>
        <v>12251.06</v>
      </c>
      <c r="L220" s="69">
        <v>9.66</v>
      </c>
      <c r="M220" s="66" t="s">
        <v>2552</v>
      </c>
      <c r="N220" s="66" t="s">
        <v>2553</v>
      </c>
      <c r="O220" s="66"/>
      <c r="P220" s="66" t="s">
        <v>1835</v>
      </c>
      <c r="Q220" s="144">
        <v>39</v>
      </c>
    </row>
    <row r="221" spans="1:17" s="72" customFormat="1">
      <c r="A221" s="66"/>
      <c r="B221" s="66" t="s">
        <v>1020</v>
      </c>
      <c r="C221" s="225" t="s">
        <v>1568</v>
      </c>
      <c r="D221" s="66" t="s">
        <v>2215</v>
      </c>
      <c r="E221" s="68">
        <v>2.46184</v>
      </c>
      <c r="F221" s="74">
        <v>1</v>
      </c>
      <c r="G221" s="74">
        <v>1</v>
      </c>
      <c r="H221" s="68">
        <f t="shared" si="6"/>
        <v>2.46184</v>
      </c>
      <c r="I221" s="70">
        <f t="shared" si="7"/>
        <v>2.46184</v>
      </c>
      <c r="J221" s="71">
        <f>ROUND((H221*'2-Calculator'!$D$26),2)</f>
        <v>16211.22</v>
      </c>
      <c r="K221" s="71">
        <f>ROUND((I221*'2-Calculator'!$D$26),2)</f>
        <v>16211.22</v>
      </c>
      <c r="L221" s="69">
        <v>12.87</v>
      </c>
      <c r="M221" s="66" t="s">
        <v>2552</v>
      </c>
      <c r="N221" s="66" t="s">
        <v>2553</v>
      </c>
      <c r="O221" s="66"/>
      <c r="P221" s="66" t="s">
        <v>1835</v>
      </c>
      <c r="Q221" s="144">
        <v>11</v>
      </c>
    </row>
    <row r="222" spans="1:17" s="72" customFormat="1">
      <c r="A222" s="66"/>
      <c r="B222" s="66" t="s">
        <v>1019</v>
      </c>
      <c r="C222" s="225" t="s">
        <v>1569</v>
      </c>
      <c r="D222" s="66" t="s">
        <v>2216</v>
      </c>
      <c r="E222" s="68">
        <v>0.46594000000000002</v>
      </c>
      <c r="F222" s="74">
        <v>1</v>
      </c>
      <c r="G222" s="74">
        <v>1</v>
      </c>
      <c r="H222" s="68">
        <f t="shared" si="6"/>
        <v>0.46594000000000002</v>
      </c>
      <c r="I222" s="70">
        <f t="shared" si="7"/>
        <v>0.46594000000000002</v>
      </c>
      <c r="J222" s="71">
        <f>ROUND((H222*'2-Calculator'!$D$26),2)</f>
        <v>3068.21</v>
      </c>
      <c r="K222" s="71">
        <f>ROUND((I222*'2-Calculator'!$D$26),2)</f>
        <v>3068.21</v>
      </c>
      <c r="L222" s="69">
        <v>3.2</v>
      </c>
      <c r="M222" s="66" t="s">
        <v>2552</v>
      </c>
      <c r="N222" s="66" t="s">
        <v>2553</v>
      </c>
      <c r="O222" s="66"/>
      <c r="P222" s="66" t="s">
        <v>1835</v>
      </c>
      <c r="Q222" s="144">
        <v>1</v>
      </c>
    </row>
    <row r="223" spans="1:17" s="72" customFormat="1">
      <c r="A223" s="66"/>
      <c r="B223" s="66" t="s">
        <v>1018</v>
      </c>
      <c r="C223" s="225" t="s">
        <v>1569</v>
      </c>
      <c r="D223" s="66" t="s">
        <v>2216</v>
      </c>
      <c r="E223" s="68">
        <v>0.50012000000000001</v>
      </c>
      <c r="F223" s="74">
        <v>1</v>
      </c>
      <c r="G223" s="74">
        <v>1</v>
      </c>
      <c r="H223" s="68">
        <f t="shared" si="6"/>
        <v>0.50012000000000001</v>
      </c>
      <c r="I223" s="70">
        <f t="shared" si="7"/>
        <v>0.50012000000000001</v>
      </c>
      <c r="J223" s="71">
        <f>ROUND((H223*'2-Calculator'!$D$26),2)</f>
        <v>3293.29</v>
      </c>
      <c r="K223" s="71">
        <f>ROUND((I223*'2-Calculator'!$D$26),2)</f>
        <v>3293.29</v>
      </c>
      <c r="L223" s="69">
        <v>9.3800000000000008</v>
      </c>
      <c r="M223" s="66" t="s">
        <v>2552</v>
      </c>
      <c r="N223" s="66" t="s">
        <v>2553</v>
      </c>
      <c r="O223" s="66"/>
      <c r="P223" s="66" t="s">
        <v>1835</v>
      </c>
      <c r="Q223" s="144">
        <v>5</v>
      </c>
    </row>
    <row r="224" spans="1:17" s="72" customFormat="1">
      <c r="A224" s="66"/>
      <c r="B224" s="66" t="s">
        <v>1017</v>
      </c>
      <c r="C224" s="225" t="s">
        <v>1569</v>
      </c>
      <c r="D224" s="66" t="s">
        <v>2216</v>
      </c>
      <c r="E224" s="68">
        <v>0.77185999999999999</v>
      </c>
      <c r="F224" s="74">
        <v>1</v>
      </c>
      <c r="G224" s="74">
        <v>1</v>
      </c>
      <c r="H224" s="68">
        <f t="shared" si="6"/>
        <v>0.77185999999999999</v>
      </c>
      <c r="I224" s="70">
        <f t="shared" si="7"/>
        <v>0.77185999999999999</v>
      </c>
      <c r="J224" s="71">
        <f>ROUND((H224*'2-Calculator'!$D$26),2)</f>
        <v>5082.7</v>
      </c>
      <c r="K224" s="71">
        <f>ROUND((I224*'2-Calculator'!$D$26),2)</f>
        <v>5082.7</v>
      </c>
      <c r="L224" s="69">
        <v>9.77</v>
      </c>
      <c r="M224" s="66" t="s">
        <v>2552</v>
      </c>
      <c r="N224" s="66" t="s">
        <v>2553</v>
      </c>
      <c r="O224" s="66"/>
      <c r="P224" s="66" t="s">
        <v>1835</v>
      </c>
      <c r="Q224" s="144">
        <v>18</v>
      </c>
    </row>
    <row r="225" spans="1:17" s="72" customFormat="1">
      <c r="A225" s="66"/>
      <c r="B225" s="66" t="s">
        <v>1016</v>
      </c>
      <c r="C225" s="225" t="s">
        <v>1569</v>
      </c>
      <c r="D225" s="66" t="s">
        <v>2216</v>
      </c>
      <c r="E225" s="68">
        <v>1.35402</v>
      </c>
      <c r="F225" s="74">
        <v>1</v>
      </c>
      <c r="G225" s="74">
        <v>1</v>
      </c>
      <c r="H225" s="68">
        <f t="shared" si="6"/>
        <v>1.35402</v>
      </c>
      <c r="I225" s="70">
        <f t="shared" si="7"/>
        <v>1.35402</v>
      </c>
      <c r="J225" s="71">
        <f>ROUND((H225*'2-Calculator'!$D$26),2)</f>
        <v>8916.2199999999993</v>
      </c>
      <c r="K225" s="71">
        <f>ROUND((I225*'2-Calculator'!$D$26),2)</f>
        <v>8916.2199999999993</v>
      </c>
      <c r="L225" s="69">
        <v>22.45</v>
      </c>
      <c r="M225" s="66" t="s">
        <v>2552</v>
      </c>
      <c r="N225" s="66" t="s">
        <v>2553</v>
      </c>
      <c r="O225" s="66"/>
      <c r="P225" s="66" t="s">
        <v>1835</v>
      </c>
      <c r="Q225" s="144">
        <v>6</v>
      </c>
    </row>
    <row r="226" spans="1:17" s="72" customFormat="1">
      <c r="A226" s="66"/>
      <c r="B226" s="66" t="s">
        <v>1015</v>
      </c>
      <c r="C226" s="225" t="s">
        <v>1570</v>
      </c>
      <c r="D226" s="66" t="s">
        <v>2217</v>
      </c>
      <c r="E226" s="68">
        <v>0.45191999999999999</v>
      </c>
      <c r="F226" s="74">
        <v>1</v>
      </c>
      <c r="G226" s="74">
        <v>1</v>
      </c>
      <c r="H226" s="68">
        <f t="shared" si="6"/>
        <v>0.45191999999999999</v>
      </c>
      <c r="I226" s="70">
        <f t="shared" si="7"/>
        <v>0.45191999999999999</v>
      </c>
      <c r="J226" s="71">
        <f>ROUND((H226*'2-Calculator'!$D$26),2)</f>
        <v>2975.89</v>
      </c>
      <c r="K226" s="71">
        <f>ROUND((I226*'2-Calculator'!$D$26),2)</f>
        <v>2975.89</v>
      </c>
      <c r="L226" s="69">
        <v>1.85</v>
      </c>
      <c r="M226" s="66" t="s">
        <v>2552</v>
      </c>
      <c r="N226" s="66" t="s">
        <v>2553</v>
      </c>
      <c r="O226" s="66"/>
      <c r="P226" s="66" t="s">
        <v>1835</v>
      </c>
      <c r="Q226" s="144">
        <v>5</v>
      </c>
    </row>
    <row r="227" spans="1:17" s="72" customFormat="1">
      <c r="A227" s="66"/>
      <c r="B227" s="66" t="s">
        <v>1014</v>
      </c>
      <c r="C227" s="225" t="s">
        <v>1570</v>
      </c>
      <c r="D227" s="66" t="s">
        <v>2217</v>
      </c>
      <c r="E227" s="68">
        <v>0.74658999999999998</v>
      </c>
      <c r="F227" s="74">
        <v>1</v>
      </c>
      <c r="G227" s="74">
        <v>1</v>
      </c>
      <c r="H227" s="68">
        <f t="shared" si="6"/>
        <v>0.74658999999999998</v>
      </c>
      <c r="I227" s="70">
        <f t="shared" si="7"/>
        <v>0.74658999999999998</v>
      </c>
      <c r="J227" s="71">
        <f>ROUND((H227*'2-Calculator'!$D$26),2)</f>
        <v>4916.3</v>
      </c>
      <c r="K227" s="71">
        <f>ROUND((I227*'2-Calculator'!$D$26),2)</f>
        <v>4916.3</v>
      </c>
      <c r="L227" s="69">
        <v>4.84</v>
      </c>
      <c r="M227" s="66" t="s">
        <v>2552</v>
      </c>
      <c r="N227" s="66" t="s">
        <v>2553</v>
      </c>
      <c r="O227" s="66"/>
      <c r="P227" s="66" t="s">
        <v>1835</v>
      </c>
      <c r="Q227" s="144">
        <v>204</v>
      </c>
    </row>
    <row r="228" spans="1:17" s="72" customFormat="1">
      <c r="A228" s="66"/>
      <c r="B228" s="66" t="s">
        <v>1013</v>
      </c>
      <c r="C228" s="225" t="s">
        <v>1570</v>
      </c>
      <c r="D228" s="66" t="s">
        <v>2217</v>
      </c>
      <c r="E228" s="68">
        <v>1.1005799999999999</v>
      </c>
      <c r="F228" s="74">
        <v>1</v>
      </c>
      <c r="G228" s="74">
        <v>1</v>
      </c>
      <c r="H228" s="68">
        <f t="shared" si="6"/>
        <v>1.1005799999999999</v>
      </c>
      <c r="I228" s="70">
        <f t="shared" si="7"/>
        <v>1.1005799999999999</v>
      </c>
      <c r="J228" s="71">
        <f>ROUND((H228*'2-Calculator'!$D$26),2)</f>
        <v>7247.32</v>
      </c>
      <c r="K228" s="71">
        <f>ROUND((I228*'2-Calculator'!$D$26),2)</f>
        <v>7247.32</v>
      </c>
      <c r="L228" s="69">
        <v>5.6</v>
      </c>
      <c r="M228" s="66" t="s">
        <v>2552</v>
      </c>
      <c r="N228" s="66" t="s">
        <v>2553</v>
      </c>
      <c r="O228" s="66"/>
      <c r="P228" s="66" t="s">
        <v>1835</v>
      </c>
      <c r="Q228" s="144">
        <v>259</v>
      </c>
    </row>
    <row r="229" spans="1:17" s="72" customFormat="1">
      <c r="A229" s="66"/>
      <c r="B229" s="66" t="s">
        <v>1012</v>
      </c>
      <c r="C229" s="225" t="s">
        <v>1570</v>
      </c>
      <c r="D229" s="66" t="s">
        <v>2217</v>
      </c>
      <c r="E229" s="68">
        <v>1.9656400000000001</v>
      </c>
      <c r="F229" s="74">
        <v>1</v>
      </c>
      <c r="G229" s="74">
        <v>1</v>
      </c>
      <c r="H229" s="68">
        <f t="shared" si="6"/>
        <v>1.9656400000000001</v>
      </c>
      <c r="I229" s="70">
        <f t="shared" si="7"/>
        <v>1.9656400000000001</v>
      </c>
      <c r="J229" s="71">
        <f>ROUND((H229*'2-Calculator'!$D$26),2)</f>
        <v>12943.74</v>
      </c>
      <c r="K229" s="71">
        <f>ROUND((I229*'2-Calculator'!$D$26),2)</f>
        <v>12943.74</v>
      </c>
      <c r="L229" s="69">
        <v>9.01</v>
      </c>
      <c r="M229" s="66" t="s">
        <v>2552</v>
      </c>
      <c r="N229" s="66" t="s">
        <v>2553</v>
      </c>
      <c r="O229" s="66"/>
      <c r="P229" s="66" t="s">
        <v>1835</v>
      </c>
      <c r="Q229" s="144">
        <v>184</v>
      </c>
    </row>
    <row r="230" spans="1:17" s="72" customFormat="1">
      <c r="A230" s="66"/>
      <c r="B230" s="66" t="s">
        <v>1011</v>
      </c>
      <c r="C230" s="225" t="s">
        <v>1571</v>
      </c>
      <c r="D230" s="66" t="s">
        <v>2038</v>
      </c>
      <c r="E230" s="68">
        <v>0.66710999999999998</v>
      </c>
      <c r="F230" s="74">
        <v>1</v>
      </c>
      <c r="G230" s="74">
        <v>1</v>
      </c>
      <c r="H230" s="68">
        <f t="shared" si="6"/>
        <v>0.66710999999999998</v>
      </c>
      <c r="I230" s="70">
        <f t="shared" si="7"/>
        <v>0.66710999999999998</v>
      </c>
      <c r="J230" s="71">
        <f>ROUND((H230*'2-Calculator'!$D$26),2)</f>
        <v>4392.92</v>
      </c>
      <c r="K230" s="71">
        <f>ROUND((I230*'2-Calculator'!$D$26),2)</f>
        <v>4392.92</v>
      </c>
      <c r="L230" s="69">
        <v>2.5499999999999998</v>
      </c>
      <c r="M230" s="66" t="s">
        <v>2552</v>
      </c>
      <c r="N230" s="66" t="s">
        <v>2553</v>
      </c>
      <c r="O230" s="66"/>
      <c r="P230" s="66" t="s">
        <v>1835</v>
      </c>
      <c r="Q230" s="144">
        <v>33</v>
      </c>
    </row>
    <row r="231" spans="1:17" s="72" customFormat="1">
      <c r="A231" s="66"/>
      <c r="B231" s="66" t="s">
        <v>1010</v>
      </c>
      <c r="C231" s="225" t="s">
        <v>1571</v>
      </c>
      <c r="D231" s="66" t="s">
        <v>2038</v>
      </c>
      <c r="E231" s="68">
        <v>0.85052000000000005</v>
      </c>
      <c r="F231" s="74">
        <v>1</v>
      </c>
      <c r="G231" s="74">
        <v>1</v>
      </c>
      <c r="H231" s="68">
        <f t="shared" si="6"/>
        <v>0.85052000000000005</v>
      </c>
      <c r="I231" s="70">
        <f t="shared" si="7"/>
        <v>0.85052000000000005</v>
      </c>
      <c r="J231" s="71">
        <f>ROUND((H231*'2-Calculator'!$D$26),2)</f>
        <v>5600.67</v>
      </c>
      <c r="K231" s="71">
        <f>ROUND((I231*'2-Calculator'!$D$26),2)</f>
        <v>5600.67</v>
      </c>
      <c r="L231" s="69">
        <v>3.38</v>
      </c>
      <c r="M231" s="66" t="s">
        <v>2552</v>
      </c>
      <c r="N231" s="66" t="s">
        <v>2553</v>
      </c>
      <c r="O231" s="66"/>
      <c r="P231" s="66" t="s">
        <v>1835</v>
      </c>
      <c r="Q231" s="144">
        <v>84</v>
      </c>
    </row>
    <row r="232" spans="1:17" s="72" customFormat="1">
      <c r="A232" s="66"/>
      <c r="B232" s="66" t="s">
        <v>1009</v>
      </c>
      <c r="C232" s="225" t="s">
        <v>1571</v>
      </c>
      <c r="D232" s="66" t="s">
        <v>2038</v>
      </c>
      <c r="E232" s="68">
        <v>1.2244999999999999</v>
      </c>
      <c r="F232" s="74">
        <v>1</v>
      </c>
      <c r="G232" s="74">
        <v>1</v>
      </c>
      <c r="H232" s="68">
        <f t="shared" si="6"/>
        <v>1.2244999999999999</v>
      </c>
      <c r="I232" s="70">
        <f t="shared" si="7"/>
        <v>1.2244999999999999</v>
      </c>
      <c r="J232" s="71">
        <f>ROUND((H232*'2-Calculator'!$D$26),2)</f>
        <v>8063.33</v>
      </c>
      <c r="K232" s="71">
        <f>ROUND((I232*'2-Calculator'!$D$26),2)</f>
        <v>8063.33</v>
      </c>
      <c r="L232" s="69">
        <v>4.91</v>
      </c>
      <c r="M232" s="66" t="s">
        <v>2552</v>
      </c>
      <c r="N232" s="66" t="s">
        <v>2553</v>
      </c>
      <c r="O232" s="66"/>
      <c r="P232" s="66" t="s">
        <v>1835</v>
      </c>
      <c r="Q232" s="144">
        <v>46</v>
      </c>
    </row>
    <row r="233" spans="1:17" s="72" customFormat="1">
      <c r="A233" s="66"/>
      <c r="B233" s="66" t="s">
        <v>1008</v>
      </c>
      <c r="C233" s="225" t="s">
        <v>1571</v>
      </c>
      <c r="D233" s="66" t="s">
        <v>2038</v>
      </c>
      <c r="E233" s="68">
        <v>2.1174599999999999</v>
      </c>
      <c r="F233" s="74">
        <v>1</v>
      </c>
      <c r="G233" s="74">
        <v>1</v>
      </c>
      <c r="H233" s="68">
        <f t="shared" si="6"/>
        <v>2.1174599999999999</v>
      </c>
      <c r="I233" s="70">
        <f t="shared" si="7"/>
        <v>2.1174599999999999</v>
      </c>
      <c r="J233" s="71">
        <f>ROUND((H233*'2-Calculator'!$D$26),2)</f>
        <v>13943.47</v>
      </c>
      <c r="K233" s="71">
        <f>ROUND((I233*'2-Calculator'!$D$26),2)</f>
        <v>13943.47</v>
      </c>
      <c r="L233" s="69">
        <v>8.08</v>
      </c>
      <c r="M233" s="66" t="s">
        <v>2552</v>
      </c>
      <c r="N233" s="66" t="s">
        <v>2553</v>
      </c>
      <c r="O233" s="66"/>
      <c r="P233" s="66" t="s">
        <v>1835</v>
      </c>
      <c r="Q233" s="144">
        <v>12</v>
      </c>
    </row>
    <row r="234" spans="1:17" s="72" customFormat="1">
      <c r="A234" s="66"/>
      <c r="B234" s="66" t="s">
        <v>1007</v>
      </c>
      <c r="C234" s="225" t="s">
        <v>1572</v>
      </c>
      <c r="D234" s="66" t="s">
        <v>2218</v>
      </c>
      <c r="E234" s="68">
        <v>0.62936000000000003</v>
      </c>
      <c r="F234" s="74">
        <v>1</v>
      </c>
      <c r="G234" s="74">
        <v>1</v>
      </c>
      <c r="H234" s="68">
        <f t="shared" si="6"/>
        <v>0.62936000000000003</v>
      </c>
      <c r="I234" s="70">
        <f t="shared" si="7"/>
        <v>0.62936000000000003</v>
      </c>
      <c r="J234" s="71">
        <f>ROUND((H234*'2-Calculator'!$D$26),2)</f>
        <v>4144.34</v>
      </c>
      <c r="K234" s="71">
        <f>ROUND((I234*'2-Calculator'!$D$26),2)</f>
        <v>4144.34</v>
      </c>
      <c r="L234" s="69">
        <v>2.84</v>
      </c>
      <c r="M234" s="66" t="s">
        <v>2552</v>
      </c>
      <c r="N234" s="66" t="s">
        <v>2553</v>
      </c>
      <c r="O234" s="66"/>
      <c r="P234" s="66" t="s">
        <v>1835</v>
      </c>
      <c r="Q234" s="144">
        <v>9</v>
      </c>
    </row>
    <row r="235" spans="1:17" s="72" customFormat="1">
      <c r="A235" s="66"/>
      <c r="B235" s="66" t="s">
        <v>1006</v>
      </c>
      <c r="C235" s="225" t="s">
        <v>1572</v>
      </c>
      <c r="D235" s="66" t="s">
        <v>2218</v>
      </c>
      <c r="E235" s="68">
        <v>0.80571000000000004</v>
      </c>
      <c r="F235" s="74">
        <v>1</v>
      </c>
      <c r="G235" s="74">
        <v>1</v>
      </c>
      <c r="H235" s="68">
        <f t="shared" si="6"/>
        <v>0.80571000000000004</v>
      </c>
      <c r="I235" s="70">
        <f t="shared" si="7"/>
        <v>0.80571000000000004</v>
      </c>
      <c r="J235" s="71">
        <f>ROUND((H235*'2-Calculator'!$D$26),2)</f>
        <v>5305.6</v>
      </c>
      <c r="K235" s="71">
        <f>ROUND((I235*'2-Calculator'!$D$26),2)</f>
        <v>5305.6</v>
      </c>
      <c r="L235" s="69">
        <v>3.54</v>
      </c>
      <c r="M235" s="66" t="s">
        <v>2552</v>
      </c>
      <c r="N235" s="66" t="s">
        <v>2553</v>
      </c>
      <c r="O235" s="66"/>
      <c r="P235" s="66" t="s">
        <v>1835</v>
      </c>
      <c r="Q235" s="144">
        <v>18</v>
      </c>
    </row>
    <row r="236" spans="1:17" s="72" customFormat="1">
      <c r="A236" s="66"/>
      <c r="B236" s="66" t="s">
        <v>1005</v>
      </c>
      <c r="C236" s="225" t="s">
        <v>1572</v>
      </c>
      <c r="D236" s="66" t="s">
        <v>2218</v>
      </c>
      <c r="E236" s="68">
        <v>1.1939200000000001</v>
      </c>
      <c r="F236" s="74">
        <v>1</v>
      </c>
      <c r="G236" s="74">
        <v>1</v>
      </c>
      <c r="H236" s="68">
        <f t="shared" si="6"/>
        <v>1.1939200000000001</v>
      </c>
      <c r="I236" s="70">
        <f t="shared" si="7"/>
        <v>1.1939200000000001</v>
      </c>
      <c r="J236" s="71">
        <f>ROUND((H236*'2-Calculator'!$D$26),2)</f>
        <v>7861.96</v>
      </c>
      <c r="K236" s="71">
        <f>ROUND((I236*'2-Calculator'!$D$26),2)</f>
        <v>7861.96</v>
      </c>
      <c r="L236" s="69">
        <v>4.91</v>
      </c>
      <c r="M236" s="66" t="s">
        <v>2552</v>
      </c>
      <c r="N236" s="66" t="s">
        <v>2553</v>
      </c>
      <c r="O236" s="66"/>
      <c r="P236" s="66" t="s">
        <v>1835</v>
      </c>
      <c r="Q236" s="144">
        <v>12</v>
      </c>
    </row>
    <row r="237" spans="1:17" s="72" customFormat="1">
      <c r="A237" s="66"/>
      <c r="B237" s="66" t="s">
        <v>1004</v>
      </c>
      <c r="C237" s="225" t="s">
        <v>1572</v>
      </c>
      <c r="D237" s="66" t="s">
        <v>2218</v>
      </c>
      <c r="E237" s="68">
        <v>2.2673899999999998</v>
      </c>
      <c r="F237" s="74">
        <v>1</v>
      </c>
      <c r="G237" s="74">
        <v>1</v>
      </c>
      <c r="H237" s="68">
        <f t="shared" si="6"/>
        <v>2.2673899999999998</v>
      </c>
      <c r="I237" s="70">
        <f t="shared" si="7"/>
        <v>2.2673899999999998</v>
      </c>
      <c r="J237" s="71">
        <f>ROUND((H237*'2-Calculator'!$D$26),2)</f>
        <v>14930.76</v>
      </c>
      <c r="K237" s="71">
        <f>ROUND((I237*'2-Calculator'!$D$26),2)</f>
        <v>14930.76</v>
      </c>
      <c r="L237" s="69">
        <v>8.1199999999999992</v>
      </c>
      <c r="M237" s="66" t="s">
        <v>2552</v>
      </c>
      <c r="N237" s="66" t="s">
        <v>2553</v>
      </c>
      <c r="O237" s="66"/>
      <c r="P237" s="66" t="s">
        <v>1835</v>
      </c>
      <c r="Q237" s="144">
        <v>10</v>
      </c>
    </row>
    <row r="238" spans="1:17" s="72" customFormat="1">
      <c r="A238" s="66"/>
      <c r="B238" s="66" t="s">
        <v>1003</v>
      </c>
      <c r="C238" s="225" t="s">
        <v>1573</v>
      </c>
      <c r="D238" s="66" t="s">
        <v>2219</v>
      </c>
      <c r="E238" s="68">
        <v>0.72211000000000003</v>
      </c>
      <c r="F238" s="74">
        <v>1</v>
      </c>
      <c r="G238" s="74">
        <v>1</v>
      </c>
      <c r="H238" s="68">
        <f t="shared" si="6"/>
        <v>0.72211000000000003</v>
      </c>
      <c r="I238" s="70">
        <f t="shared" si="7"/>
        <v>0.72211000000000003</v>
      </c>
      <c r="J238" s="71">
        <f>ROUND((H238*'2-Calculator'!$D$26),2)</f>
        <v>4755.09</v>
      </c>
      <c r="K238" s="71">
        <f>ROUND((I238*'2-Calculator'!$D$26),2)</f>
        <v>4755.09</v>
      </c>
      <c r="L238" s="69">
        <v>3</v>
      </c>
      <c r="M238" s="66" t="s">
        <v>2552</v>
      </c>
      <c r="N238" s="66" t="s">
        <v>2553</v>
      </c>
      <c r="O238" s="66"/>
      <c r="P238" s="66" t="s">
        <v>1835</v>
      </c>
      <c r="Q238" s="144">
        <v>2</v>
      </c>
    </row>
    <row r="239" spans="1:17" s="72" customFormat="1">
      <c r="A239" s="66"/>
      <c r="B239" s="66" t="s">
        <v>1002</v>
      </c>
      <c r="C239" s="225" t="s">
        <v>1573</v>
      </c>
      <c r="D239" s="66" t="s">
        <v>2219</v>
      </c>
      <c r="E239" s="68">
        <v>0.82709999999999995</v>
      </c>
      <c r="F239" s="74">
        <v>1</v>
      </c>
      <c r="G239" s="74">
        <v>1</v>
      </c>
      <c r="H239" s="68">
        <f t="shared" si="6"/>
        <v>0.82709999999999995</v>
      </c>
      <c r="I239" s="70">
        <f t="shared" si="7"/>
        <v>0.82709999999999995</v>
      </c>
      <c r="J239" s="71">
        <f>ROUND((H239*'2-Calculator'!$D$26),2)</f>
        <v>5446.45</v>
      </c>
      <c r="K239" s="71">
        <f>ROUND((I239*'2-Calculator'!$D$26),2)</f>
        <v>5446.45</v>
      </c>
      <c r="L239" s="69">
        <v>3.97</v>
      </c>
      <c r="M239" s="66" t="s">
        <v>2552</v>
      </c>
      <c r="N239" s="66" t="s">
        <v>2553</v>
      </c>
      <c r="O239" s="66"/>
      <c r="P239" s="66" t="s">
        <v>1835</v>
      </c>
      <c r="Q239" s="144">
        <v>33</v>
      </c>
    </row>
    <row r="240" spans="1:17" s="72" customFormat="1">
      <c r="A240" s="66"/>
      <c r="B240" s="66" t="s">
        <v>1001</v>
      </c>
      <c r="C240" s="225" t="s">
        <v>1573</v>
      </c>
      <c r="D240" s="66" t="s">
        <v>2219</v>
      </c>
      <c r="E240" s="68">
        <v>1.2132099999999999</v>
      </c>
      <c r="F240" s="74">
        <v>1</v>
      </c>
      <c r="G240" s="74">
        <v>1</v>
      </c>
      <c r="H240" s="68">
        <f t="shared" si="6"/>
        <v>1.2132099999999999</v>
      </c>
      <c r="I240" s="70">
        <f t="shared" si="7"/>
        <v>1.2132099999999999</v>
      </c>
      <c r="J240" s="71">
        <f>ROUND((H240*'2-Calculator'!$D$26),2)</f>
        <v>7988.99</v>
      </c>
      <c r="K240" s="71">
        <f>ROUND((I240*'2-Calculator'!$D$26),2)</f>
        <v>7988.99</v>
      </c>
      <c r="L240" s="69">
        <v>5.65</v>
      </c>
      <c r="M240" s="66" t="s">
        <v>2552</v>
      </c>
      <c r="N240" s="66" t="s">
        <v>2553</v>
      </c>
      <c r="O240" s="66"/>
      <c r="P240" s="66" t="s">
        <v>1835</v>
      </c>
      <c r="Q240" s="144">
        <v>62</v>
      </c>
    </row>
    <row r="241" spans="1:17" s="72" customFormat="1">
      <c r="A241" s="66"/>
      <c r="B241" s="66" t="s">
        <v>1000</v>
      </c>
      <c r="C241" s="225" t="s">
        <v>1573</v>
      </c>
      <c r="D241" s="66" t="s">
        <v>2219</v>
      </c>
      <c r="E241" s="68">
        <v>1.9655100000000001</v>
      </c>
      <c r="F241" s="74">
        <v>1</v>
      </c>
      <c r="G241" s="74">
        <v>1</v>
      </c>
      <c r="H241" s="68">
        <f t="shared" si="6"/>
        <v>1.9655100000000001</v>
      </c>
      <c r="I241" s="70">
        <f t="shared" si="7"/>
        <v>1.9655100000000001</v>
      </c>
      <c r="J241" s="71">
        <f>ROUND((H241*'2-Calculator'!$D$26),2)</f>
        <v>12942.88</v>
      </c>
      <c r="K241" s="71">
        <f>ROUND((I241*'2-Calculator'!$D$26),2)</f>
        <v>12942.88</v>
      </c>
      <c r="L241" s="69">
        <v>8.2799999999999994</v>
      </c>
      <c r="M241" s="66" t="s">
        <v>2552</v>
      </c>
      <c r="N241" s="66" t="s">
        <v>2553</v>
      </c>
      <c r="O241" s="66"/>
      <c r="P241" s="66" t="s">
        <v>1835</v>
      </c>
      <c r="Q241" s="144">
        <v>12</v>
      </c>
    </row>
    <row r="242" spans="1:17" s="72" customFormat="1">
      <c r="A242" s="66"/>
      <c r="B242" s="66" t="s">
        <v>999</v>
      </c>
      <c r="C242" s="225" t="s">
        <v>1574</v>
      </c>
      <c r="D242" s="66" t="s">
        <v>2220</v>
      </c>
      <c r="E242" s="68">
        <v>0.62858000000000003</v>
      </c>
      <c r="F242" s="74">
        <v>1</v>
      </c>
      <c r="G242" s="74">
        <v>1</v>
      </c>
      <c r="H242" s="68">
        <f t="shared" si="6"/>
        <v>0.62858000000000003</v>
      </c>
      <c r="I242" s="70">
        <f t="shared" si="7"/>
        <v>0.62858000000000003</v>
      </c>
      <c r="J242" s="71">
        <f>ROUND((H242*'2-Calculator'!$D$26),2)</f>
        <v>4139.2</v>
      </c>
      <c r="K242" s="71">
        <f>ROUND((I242*'2-Calculator'!$D$26),2)</f>
        <v>4139.2</v>
      </c>
      <c r="L242" s="69">
        <v>3.78</v>
      </c>
      <c r="M242" s="66" t="s">
        <v>2552</v>
      </c>
      <c r="N242" s="66" t="s">
        <v>2553</v>
      </c>
      <c r="O242" s="66"/>
      <c r="P242" s="66" t="s">
        <v>1835</v>
      </c>
      <c r="Q242" s="144">
        <v>9</v>
      </c>
    </row>
    <row r="243" spans="1:17" s="72" customFormat="1">
      <c r="A243" s="66"/>
      <c r="B243" s="66" t="s">
        <v>998</v>
      </c>
      <c r="C243" s="225" t="s">
        <v>1574</v>
      </c>
      <c r="D243" s="66" t="s">
        <v>2220</v>
      </c>
      <c r="E243" s="68">
        <v>0.82454000000000005</v>
      </c>
      <c r="F243" s="74">
        <v>1</v>
      </c>
      <c r="G243" s="74">
        <v>1</v>
      </c>
      <c r="H243" s="68">
        <f t="shared" si="6"/>
        <v>0.82454000000000005</v>
      </c>
      <c r="I243" s="70">
        <f t="shared" si="7"/>
        <v>0.82454000000000005</v>
      </c>
      <c r="J243" s="71">
        <f>ROUND((H243*'2-Calculator'!$D$26),2)</f>
        <v>5429.6</v>
      </c>
      <c r="K243" s="71">
        <f>ROUND((I243*'2-Calculator'!$D$26),2)</f>
        <v>5429.6</v>
      </c>
      <c r="L243" s="69">
        <v>4.55</v>
      </c>
      <c r="M243" s="66" t="s">
        <v>2552</v>
      </c>
      <c r="N243" s="66" t="s">
        <v>2553</v>
      </c>
      <c r="O243" s="66"/>
      <c r="P243" s="66" t="s">
        <v>1835</v>
      </c>
      <c r="Q243" s="144">
        <v>70</v>
      </c>
    </row>
    <row r="244" spans="1:17" s="72" customFormat="1">
      <c r="A244" s="66"/>
      <c r="B244" s="66" t="s">
        <v>997</v>
      </c>
      <c r="C244" s="225" t="s">
        <v>1574</v>
      </c>
      <c r="D244" s="66" t="s">
        <v>2220</v>
      </c>
      <c r="E244" s="68">
        <v>1.1743300000000001</v>
      </c>
      <c r="F244" s="74">
        <v>1</v>
      </c>
      <c r="G244" s="74">
        <v>1</v>
      </c>
      <c r="H244" s="68">
        <f t="shared" si="6"/>
        <v>1.1743300000000001</v>
      </c>
      <c r="I244" s="70">
        <f t="shared" si="7"/>
        <v>1.1743300000000001</v>
      </c>
      <c r="J244" s="71">
        <f>ROUND((H244*'2-Calculator'!$D$26),2)</f>
        <v>7732.96</v>
      </c>
      <c r="K244" s="71">
        <f>ROUND((I244*'2-Calculator'!$D$26),2)</f>
        <v>7732.96</v>
      </c>
      <c r="L244" s="69">
        <v>6.49</v>
      </c>
      <c r="M244" s="66" t="s">
        <v>2552</v>
      </c>
      <c r="N244" s="66" t="s">
        <v>2553</v>
      </c>
      <c r="O244" s="66"/>
      <c r="P244" s="66" t="s">
        <v>1835</v>
      </c>
      <c r="Q244" s="144">
        <v>133</v>
      </c>
    </row>
    <row r="245" spans="1:17" s="72" customFormat="1">
      <c r="A245" s="66"/>
      <c r="B245" s="66" t="s">
        <v>996</v>
      </c>
      <c r="C245" s="225" t="s">
        <v>1574</v>
      </c>
      <c r="D245" s="66" t="s">
        <v>2220</v>
      </c>
      <c r="E245" s="68">
        <v>1.97567</v>
      </c>
      <c r="F245" s="74">
        <v>1</v>
      </c>
      <c r="G245" s="74">
        <v>1</v>
      </c>
      <c r="H245" s="68">
        <f t="shared" si="6"/>
        <v>1.97567</v>
      </c>
      <c r="I245" s="70">
        <f t="shared" si="7"/>
        <v>1.97567</v>
      </c>
      <c r="J245" s="71">
        <f>ROUND((H245*'2-Calculator'!$D$26),2)</f>
        <v>13009.79</v>
      </c>
      <c r="K245" s="71">
        <f>ROUND((I245*'2-Calculator'!$D$26),2)</f>
        <v>13009.79</v>
      </c>
      <c r="L245" s="69">
        <v>9.35</v>
      </c>
      <c r="M245" s="66" t="s">
        <v>2552</v>
      </c>
      <c r="N245" s="66" t="s">
        <v>2553</v>
      </c>
      <c r="O245" s="66"/>
      <c r="P245" s="66" t="s">
        <v>1835</v>
      </c>
      <c r="Q245" s="144">
        <v>50</v>
      </c>
    </row>
    <row r="246" spans="1:17" s="72" customFormat="1">
      <c r="A246" s="66"/>
      <c r="B246" s="66" t="s">
        <v>995</v>
      </c>
      <c r="C246" s="225" t="s">
        <v>1575</v>
      </c>
      <c r="D246" s="66" t="s">
        <v>2039</v>
      </c>
      <c r="E246" s="68">
        <v>0.26851000000000003</v>
      </c>
      <c r="F246" s="74">
        <v>1</v>
      </c>
      <c r="G246" s="74">
        <v>1</v>
      </c>
      <c r="H246" s="68">
        <f t="shared" si="6"/>
        <v>0.26851000000000003</v>
      </c>
      <c r="I246" s="70">
        <f t="shared" si="7"/>
        <v>0.26851000000000003</v>
      </c>
      <c r="J246" s="71">
        <f>ROUND((H246*'2-Calculator'!$D$26),2)</f>
        <v>1768.14</v>
      </c>
      <c r="K246" s="71">
        <f>ROUND((I246*'2-Calculator'!$D$26),2)</f>
        <v>1768.14</v>
      </c>
      <c r="L246" s="69">
        <v>2.3199999999999998</v>
      </c>
      <c r="M246" s="66" t="s">
        <v>2552</v>
      </c>
      <c r="N246" s="66" t="s">
        <v>2553</v>
      </c>
      <c r="O246" s="66"/>
      <c r="P246" s="66" t="s">
        <v>1835</v>
      </c>
      <c r="Q246" s="144">
        <v>425</v>
      </c>
    </row>
    <row r="247" spans="1:17" s="72" customFormat="1">
      <c r="A247" s="66"/>
      <c r="B247" s="66" t="s">
        <v>994</v>
      </c>
      <c r="C247" s="225" t="s">
        <v>1575</v>
      </c>
      <c r="D247" s="66" t="s">
        <v>2039</v>
      </c>
      <c r="E247" s="68">
        <v>0.39350000000000002</v>
      </c>
      <c r="F247" s="74">
        <v>1</v>
      </c>
      <c r="G247" s="74">
        <v>1</v>
      </c>
      <c r="H247" s="68">
        <f t="shared" si="6"/>
        <v>0.39350000000000002</v>
      </c>
      <c r="I247" s="70">
        <f t="shared" si="7"/>
        <v>0.39350000000000002</v>
      </c>
      <c r="J247" s="71">
        <f>ROUND((H247*'2-Calculator'!$D$26),2)</f>
        <v>2591.1999999999998</v>
      </c>
      <c r="K247" s="71">
        <f>ROUND((I247*'2-Calculator'!$D$26),2)</f>
        <v>2591.1999999999998</v>
      </c>
      <c r="L247" s="69">
        <v>3.01</v>
      </c>
      <c r="M247" s="66" t="s">
        <v>2552</v>
      </c>
      <c r="N247" s="66" t="s">
        <v>2553</v>
      </c>
      <c r="O247" s="66"/>
      <c r="P247" s="66" t="s">
        <v>1835</v>
      </c>
      <c r="Q247" s="144">
        <v>283</v>
      </c>
    </row>
    <row r="248" spans="1:17" s="72" customFormat="1">
      <c r="A248" s="66"/>
      <c r="B248" s="66" t="s">
        <v>993</v>
      </c>
      <c r="C248" s="225" t="s">
        <v>1575</v>
      </c>
      <c r="D248" s="66" t="s">
        <v>2039</v>
      </c>
      <c r="E248" s="68">
        <v>0.85634999999999994</v>
      </c>
      <c r="F248" s="74">
        <v>1</v>
      </c>
      <c r="G248" s="74">
        <v>1</v>
      </c>
      <c r="H248" s="68">
        <f t="shared" si="6"/>
        <v>0.85634999999999994</v>
      </c>
      <c r="I248" s="70">
        <f t="shared" si="7"/>
        <v>0.85634999999999994</v>
      </c>
      <c r="J248" s="71">
        <f>ROUND((H248*'2-Calculator'!$D$26),2)</f>
        <v>5639.06</v>
      </c>
      <c r="K248" s="71">
        <f>ROUND((I248*'2-Calculator'!$D$26),2)</f>
        <v>5639.06</v>
      </c>
      <c r="L248" s="69">
        <v>4.8</v>
      </c>
      <c r="M248" s="66" t="s">
        <v>2552</v>
      </c>
      <c r="N248" s="66" t="s">
        <v>2553</v>
      </c>
      <c r="O248" s="66"/>
      <c r="P248" s="66" t="s">
        <v>1835</v>
      </c>
      <c r="Q248" s="144">
        <v>79</v>
      </c>
    </row>
    <row r="249" spans="1:17" s="72" customFormat="1">
      <c r="A249" s="66"/>
      <c r="B249" s="66" t="s">
        <v>992</v>
      </c>
      <c r="C249" s="225" t="s">
        <v>1575</v>
      </c>
      <c r="D249" s="66" t="s">
        <v>2039</v>
      </c>
      <c r="E249" s="68">
        <v>2.1262599999999998</v>
      </c>
      <c r="F249" s="74">
        <v>1</v>
      </c>
      <c r="G249" s="74">
        <v>1</v>
      </c>
      <c r="H249" s="68">
        <f t="shared" si="6"/>
        <v>2.1262599999999998</v>
      </c>
      <c r="I249" s="70">
        <f t="shared" si="7"/>
        <v>2.1262599999999998</v>
      </c>
      <c r="J249" s="71">
        <f>ROUND((H249*'2-Calculator'!$D$26),2)</f>
        <v>14001.42</v>
      </c>
      <c r="K249" s="71">
        <f>ROUND((I249*'2-Calculator'!$D$26),2)</f>
        <v>14001.42</v>
      </c>
      <c r="L249" s="69">
        <v>8.86</v>
      </c>
      <c r="M249" s="66" t="s">
        <v>2552</v>
      </c>
      <c r="N249" s="66" t="s">
        <v>2553</v>
      </c>
      <c r="O249" s="66"/>
      <c r="P249" s="66" t="s">
        <v>1835</v>
      </c>
      <c r="Q249" s="144">
        <v>11</v>
      </c>
    </row>
    <row r="250" spans="1:17" s="72" customFormat="1">
      <c r="A250" s="66"/>
      <c r="B250" s="66" t="s">
        <v>991</v>
      </c>
      <c r="C250" s="225" t="s">
        <v>1576</v>
      </c>
      <c r="D250" s="66" t="s">
        <v>2221</v>
      </c>
      <c r="E250" s="68">
        <v>0.44177</v>
      </c>
      <c r="F250" s="74">
        <v>1</v>
      </c>
      <c r="G250" s="74">
        <v>1</v>
      </c>
      <c r="H250" s="68">
        <f t="shared" si="6"/>
        <v>0.44177</v>
      </c>
      <c r="I250" s="70">
        <f t="shared" si="7"/>
        <v>0.44177</v>
      </c>
      <c r="J250" s="71">
        <f>ROUND((H250*'2-Calculator'!$D$26),2)</f>
        <v>2909.06</v>
      </c>
      <c r="K250" s="71">
        <f>ROUND((I250*'2-Calculator'!$D$26),2)</f>
        <v>2909.06</v>
      </c>
      <c r="L250" s="69">
        <v>2.4900000000000002</v>
      </c>
      <c r="M250" s="66" t="s">
        <v>2552</v>
      </c>
      <c r="N250" s="66" t="s">
        <v>2553</v>
      </c>
      <c r="O250" s="66"/>
      <c r="P250" s="66" t="s">
        <v>1835</v>
      </c>
      <c r="Q250" s="144">
        <v>538</v>
      </c>
    </row>
    <row r="251" spans="1:17" s="72" customFormat="1">
      <c r="A251" s="66"/>
      <c r="B251" s="66" t="s">
        <v>990</v>
      </c>
      <c r="C251" s="225" t="s">
        <v>1576</v>
      </c>
      <c r="D251" s="66" t="s">
        <v>2221</v>
      </c>
      <c r="E251" s="68">
        <v>0.62975999999999999</v>
      </c>
      <c r="F251" s="74">
        <v>1</v>
      </c>
      <c r="G251" s="74">
        <v>1</v>
      </c>
      <c r="H251" s="68">
        <f t="shared" si="6"/>
        <v>0.62975999999999999</v>
      </c>
      <c r="I251" s="70">
        <f t="shared" si="7"/>
        <v>0.62975999999999999</v>
      </c>
      <c r="J251" s="71">
        <f>ROUND((H251*'2-Calculator'!$D$26),2)</f>
        <v>4146.97</v>
      </c>
      <c r="K251" s="71">
        <f>ROUND((I251*'2-Calculator'!$D$26),2)</f>
        <v>4146.97</v>
      </c>
      <c r="L251" s="69">
        <v>3.15</v>
      </c>
      <c r="M251" s="66" t="s">
        <v>2552</v>
      </c>
      <c r="N251" s="66" t="s">
        <v>2553</v>
      </c>
      <c r="O251" s="66"/>
      <c r="P251" s="66" t="s">
        <v>1835</v>
      </c>
      <c r="Q251" s="144">
        <v>738</v>
      </c>
    </row>
    <row r="252" spans="1:17" s="72" customFormat="1">
      <c r="A252" s="66"/>
      <c r="B252" s="66" t="s">
        <v>989</v>
      </c>
      <c r="C252" s="225" t="s">
        <v>1576</v>
      </c>
      <c r="D252" s="66" t="s">
        <v>2221</v>
      </c>
      <c r="E252" s="68">
        <v>0.96038000000000001</v>
      </c>
      <c r="F252" s="74">
        <v>1</v>
      </c>
      <c r="G252" s="74">
        <v>1</v>
      </c>
      <c r="H252" s="68">
        <f t="shared" si="6"/>
        <v>0.96038000000000001</v>
      </c>
      <c r="I252" s="70">
        <f t="shared" si="7"/>
        <v>0.96038000000000001</v>
      </c>
      <c r="J252" s="71">
        <f>ROUND((H252*'2-Calculator'!$D$26),2)</f>
        <v>6324.1</v>
      </c>
      <c r="K252" s="71">
        <f>ROUND((I252*'2-Calculator'!$D$26),2)</f>
        <v>6324.1</v>
      </c>
      <c r="L252" s="69">
        <v>4.84</v>
      </c>
      <c r="M252" s="66" t="s">
        <v>2552</v>
      </c>
      <c r="N252" s="66" t="s">
        <v>2553</v>
      </c>
      <c r="O252" s="66"/>
      <c r="P252" s="66" t="s">
        <v>1835</v>
      </c>
      <c r="Q252" s="144">
        <v>318</v>
      </c>
    </row>
    <row r="253" spans="1:17" s="72" customFormat="1">
      <c r="A253" s="66"/>
      <c r="B253" s="66" t="s">
        <v>988</v>
      </c>
      <c r="C253" s="225" t="s">
        <v>1576</v>
      </c>
      <c r="D253" s="66" t="s">
        <v>2221</v>
      </c>
      <c r="E253" s="68">
        <v>1.76048</v>
      </c>
      <c r="F253" s="74">
        <v>1</v>
      </c>
      <c r="G253" s="74">
        <v>1</v>
      </c>
      <c r="H253" s="68">
        <f t="shared" si="6"/>
        <v>1.76048</v>
      </c>
      <c r="I253" s="70">
        <f t="shared" si="7"/>
        <v>1.76048</v>
      </c>
      <c r="J253" s="71">
        <f>ROUND((H253*'2-Calculator'!$D$26),2)</f>
        <v>11592.76</v>
      </c>
      <c r="K253" s="71">
        <f>ROUND((I253*'2-Calculator'!$D$26),2)</f>
        <v>11592.76</v>
      </c>
      <c r="L253" s="69">
        <v>8.07</v>
      </c>
      <c r="M253" s="66" t="s">
        <v>2552</v>
      </c>
      <c r="N253" s="66" t="s">
        <v>2553</v>
      </c>
      <c r="O253" s="66"/>
      <c r="P253" s="66" t="s">
        <v>1835</v>
      </c>
      <c r="Q253" s="144">
        <v>63</v>
      </c>
    </row>
    <row r="254" spans="1:17" s="72" customFormat="1">
      <c r="A254" s="66"/>
      <c r="B254" s="66" t="s">
        <v>987</v>
      </c>
      <c r="C254" s="225" t="s">
        <v>1577</v>
      </c>
      <c r="D254" s="66" t="s">
        <v>2446</v>
      </c>
      <c r="E254" s="68">
        <v>0.51524999999999999</v>
      </c>
      <c r="F254" s="74">
        <v>1</v>
      </c>
      <c r="G254" s="74">
        <v>1</v>
      </c>
      <c r="H254" s="68">
        <f t="shared" si="6"/>
        <v>0.51524999999999999</v>
      </c>
      <c r="I254" s="70">
        <f t="shared" si="7"/>
        <v>0.51524999999999999</v>
      </c>
      <c r="J254" s="71">
        <f>ROUND((H254*'2-Calculator'!$D$26),2)</f>
        <v>3392.92</v>
      </c>
      <c r="K254" s="71">
        <f>ROUND((I254*'2-Calculator'!$D$26),2)</f>
        <v>3392.92</v>
      </c>
      <c r="L254" s="69">
        <v>2.67</v>
      </c>
      <c r="M254" s="66" t="s">
        <v>2552</v>
      </c>
      <c r="N254" s="66" t="s">
        <v>2553</v>
      </c>
      <c r="O254" s="66"/>
      <c r="P254" s="66" t="s">
        <v>1835</v>
      </c>
      <c r="Q254" s="144">
        <v>151</v>
      </c>
    </row>
    <row r="255" spans="1:17" s="72" customFormat="1">
      <c r="A255" s="66"/>
      <c r="B255" s="66" t="s">
        <v>986</v>
      </c>
      <c r="C255" s="225" t="s">
        <v>1577</v>
      </c>
      <c r="D255" s="66" t="s">
        <v>2446</v>
      </c>
      <c r="E255" s="68">
        <v>0.64029999999999998</v>
      </c>
      <c r="F255" s="74">
        <v>1</v>
      </c>
      <c r="G255" s="74">
        <v>1</v>
      </c>
      <c r="H255" s="68">
        <f t="shared" si="6"/>
        <v>0.64029999999999998</v>
      </c>
      <c r="I255" s="70">
        <f t="shared" si="7"/>
        <v>0.64029999999999998</v>
      </c>
      <c r="J255" s="71">
        <f>ROUND((H255*'2-Calculator'!$D$26),2)</f>
        <v>4216.38</v>
      </c>
      <c r="K255" s="71">
        <f>ROUND((I255*'2-Calculator'!$D$26),2)</f>
        <v>4216.38</v>
      </c>
      <c r="L255" s="69">
        <v>3.28</v>
      </c>
      <c r="M255" s="66" t="s">
        <v>2552</v>
      </c>
      <c r="N255" s="66" t="s">
        <v>2553</v>
      </c>
      <c r="O255" s="66"/>
      <c r="P255" s="66" t="s">
        <v>1835</v>
      </c>
      <c r="Q255" s="144">
        <v>409</v>
      </c>
    </row>
    <row r="256" spans="1:17" s="72" customFormat="1">
      <c r="A256" s="66"/>
      <c r="B256" s="66" t="s">
        <v>985</v>
      </c>
      <c r="C256" s="225" t="s">
        <v>1577</v>
      </c>
      <c r="D256" s="66" t="s">
        <v>2446</v>
      </c>
      <c r="E256" s="68">
        <v>0.85184000000000004</v>
      </c>
      <c r="F256" s="74">
        <v>1</v>
      </c>
      <c r="G256" s="74">
        <v>1</v>
      </c>
      <c r="H256" s="68">
        <f t="shared" si="6"/>
        <v>0.85184000000000004</v>
      </c>
      <c r="I256" s="70">
        <f t="shared" si="7"/>
        <v>0.85184000000000004</v>
      </c>
      <c r="J256" s="71">
        <f>ROUND((H256*'2-Calculator'!$D$26),2)</f>
        <v>5609.37</v>
      </c>
      <c r="K256" s="71">
        <f>ROUND((I256*'2-Calculator'!$D$26),2)</f>
        <v>5609.37</v>
      </c>
      <c r="L256" s="69">
        <v>4.38</v>
      </c>
      <c r="M256" s="66" t="s">
        <v>2552</v>
      </c>
      <c r="N256" s="66" t="s">
        <v>2553</v>
      </c>
      <c r="O256" s="66"/>
      <c r="P256" s="66" t="s">
        <v>1835</v>
      </c>
      <c r="Q256" s="144">
        <v>437</v>
      </c>
    </row>
    <row r="257" spans="1:17" s="72" customFormat="1">
      <c r="A257" s="66"/>
      <c r="B257" s="66" t="s">
        <v>984</v>
      </c>
      <c r="C257" s="225" t="s">
        <v>1577</v>
      </c>
      <c r="D257" s="66" t="s">
        <v>2446</v>
      </c>
      <c r="E257" s="68">
        <v>1.60026</v>
      </c>
      <c r="F257" s="74">
        <v>1</v>
      </c>
      <c r="G257" s="74">
        <v>1</v>
      </c>
      <c r="H257" s="68">
        <f t="shared" si="6"/>
        <v>1.60026</v>
      </c>
      <c r="I257" s="70">
        <f t="shared" si="7"/>
        <v>1.60026</v>
      </c>
      <c r="J257" s="71">
        <f>ROUND((H257*'2-Calculator'!$D$26),2)</f>
        <v>10537.71</v>
      </c>
      <c r="K257" s="71">
        <f>ROUND((I257*'2-Calculator'!$D$26),2)</f>
        <v>10537.71</v>
      </c>
      <c r="L257" s="69">
        <v>6.82</v>
      </c>
      <c r="M257" s="66" t="s">
        <v>2552</v>
      </c>
      <c r="N257" s="66" t="s">
        <v>2553</v>
      </c>
      <c r="O257" s="66"/>
      <c r="P257" s="66" t="s">
        <v>1835</v>
      </c>
      <c r="Q257" s="144">
        <v>71</v>
      </c>
    </row>
    <row r="258" spans="1:17" s="72" customFormat="1">
      <c r="A258" s="66"/>
      <c r="B258" s="66" t="s">
        <v>983</v>
      </c>
      <c r="C258" s="225" t="s">
        <v>1578</v>
      </c>
      <c r="D258" s="66" t="s">
        <v>2040</v>
      </c>
      <c r="E258" s="68">
        <v>0.34183999999999998</v>
      </c>
      <c r="F258" s="74">
        <v>1</v>
      </c>
      <c r="G258" s="74">
        <v>1</v>
      </c>
      <c r="H258" s="68">
        <f t="shared" si="6"/>
        <v>0.34183999999999998</v>
      </c>
      <c r="I258" s="70">
        <f t="shared" si="7"/>
        <v>0.34183999999999998</v>
      </c>
      <c r="J258" s="71">
        <f>ROUND((H258*'2-Calculator'!$D$26),2)</f>
        <v>2251.02</v>
      </c>
      <c r="K258" s="71">
        <f>ROUND((I258*'2-Calculator'!$D$26),2)</f>
        <v>2251.02</v>
      </c>
      <c r="L258" s="69">
        <v>2.0499999999999998</v>
      </c>
      <c r="M258" s="66" t="s">
        <v>2552</v>
      </c>
      <c r="N258" s="66" t="s">
        <v>2553</v>
      </c>
      <c r="O258" s="66"/>
      <c r="P258" s="66" t="s">
        <v>1835</v>
      </c>
      <c r="Q258" s="144">
        <v>525</v>
      </c>
    </row>
    <row r="259" spans="1:17" s="72" customFormat="1">
      <c r="A259" s="66"/>
      <c r="B259" s="66" t="s">
        <v>982</v>
      </c>
      <c r="C259" s="225" t="s">
        <v>1578</v>
      </c>
      <c r="D259" s="66" t="s">
        <v>2040</v>
      </c>
      <c r="E259" s="68">
        <v>0.49818000000000001</v>
      </c>
      <c r="F259" s="74">
        <v>1</v>
      </c>
      <c r="G259" s="74">
        <v>1</v>
      </c>
      <c r="H259" s="68">
        <f t="shared" si="6"/>
        <v>0.49818000000000001</v>
      </c>
      <c r="I259" s="70">
        <f t="shared" si="7"/>
        <v>0.49818000000000001</v>
      </c>
      <c r="J259" s="71">
        <f>ROUND((H259*'2-Calculator'!$D$26),2)</f>
        <v>3280.52</v>
      </c>
      <c r="K259" s="71">
        <f>ROUND((I259*'2-Calculator'!$D$26),2)</f>
        <v>3280.52</v>
      </c>
      <c r="L259" s="69">
        <v>2.8</v>
      </c>
      <c r="M259" s="66" t="s">
        <v>2552</v>
      </c>
      <c r="N259" s="66" t="s">
        <v>2553</v>
      </c>
      <c r="O259" s="66"/>
      <c r="P259" s="66" t="s">
        <v>1835</v>
      </c>
      <c r="Q259" s="144">
        <v>366</v>
      </c>
    </row>
    <row r="260" spans="1:17" s="72" customFormat="1">
      <c r="A260" s="66"/>
      <c r="B260" s="66" t="s">
        <v>981</v>
      </c>
      <c r="C260" s="225" t="s">
        <v>1578</v>
      </c>
      <c r="D260" s="66" t="s">
        <v>2040</v>
      </c>
      <c r="E260" s="68">
        <v>0.72450000000000003</v>
      </c>
      <c r="F260" s="74">
        <v>1</v>
      </c>
      <c r="G260" s="74">
        <v>1</v>
      </c>
      <c r="H260" s="68">
        <f t="shared" si="6"/>
        <v>0.72450000000000003</v>
      </c>
      <c r="I260" s="70">
        <f t="shared" si="7"/>
        <v>0.72450000000000003</v>
      </c>
      <c r="J260" s="71">
        <f>ROUND((H260*'2-Calculator'!$D$26),2)</f>
        <v>4770.83</v>
      </c>
      <c r="K260" s="71">
        <f>ROUND((I260*'2-Calculator'!$D$26),2)</f>
        <v>4770.83</v>
      </c>
      <c r="L260" s="69">
        <v>3.83</v>
      </c>
      <c r="M260" s="66" t="s">
        <v>2552</v>
      </c>
      <c r="N260" s="66" t="s">
        <v>2553</v>
      </c>
      <c r="O260" s="66"/>
      <c r="P260" s="66" t="s">
        <v>1835</v>
      </c>
      <c r="Q260" s="144">
        <v>87</v>
      </c>
    </row>
    <row r="261" spans="1:17" s="72" customFormat="1">
      <c r="A261" s="66"/>
      <c r="B261" s="66" t="s">
        <v>980</v>
      </c>
      <c r="C261" s="225" t="s">
        <v>1578</v>
      </c>
      <c r="D261" s="66" t="s">
        <v>2040</v>
      </c>
      <c r="E261" s="68">
        <v>1.38317</v>
      </c>
      <c r="F261" s="74">
        <v>1</v>
      </c>
      <c r="G261" s="74">
        <v>1</v>
      </c>
      <c r="H261" s="68">
        <f t="shared" si="6"/>
        <v>1.38317</v>
      </c>
      <c r="I261" s="70">
        <f t="shared" si="7"/>
        <v>1.38317</v>
      </c>
      <c r="J261" s="71">
        <f>ROUND((H261*'2-Calculator'!$D$26),2)</f>
        <v>9108.17</v>
      </c>
      <c r="K261" s="71">
        <f>ROUND((I261*'2-Calculator'!$D$26),2)</f>
        <v>9108.17</v>
      </c>
      <c r="L261" s="69">
        <v>5.55</v>
      </c>
      <c r="M261" s="66" t="s">
        <v>2552</v>
      </c>
      <c r="N261" s="66" t="s">
        <v>2553</v>
      </c>
      <c r="O261" s="66"/>
      <c r="P261" s="66" t="s">
        <v>1835</v>
      </c>
      <c r="Q261" s="144">
        <v>8</v>
      </c>
    </row>
    <row r="262" spans="1:17" s="72" customFormat="1">
      <c r="A262" s="66"/>
      <c r="B262" s="66" t="s">
        <v>979</v>
      </c>
      <c r="C262" s="225" t="s">
        <v>1579</v>
      </c>
      <c r="D262" s="66" t="s">
        <v>2222</v>
      </c>
      <c r="E262" s="68">
        <v>0.59945000000000004</v>
      </c>
      <c r="F262" s="74">
        <v>1</v>
      </c>
      <c r="G262" s="74">
        <v>1</v>
      </c>
      <c r="H262" s="68">
        <f t="shared" si="6"/>
        <v>0.59945000000000004</v>
      </c>
      <c r="I262" s="70">
        <f t="shared" si="7"/>
        <v>0.59945000000000004</v>
      </c>
      <c r="J262" s="71">
        <f>ROUND((H262*'2-Calculator'!$D$26),2)</f>
        <v>3947.38</v>
      </c>
      <c r="K262" s="71">
        <f>ROUND((I262*'2-Calculator'!$D$26),2)</f>
        <v>3947.38</v>
      </c>
      <c r="L262" s="69">
        <v>2.98</v>
      </c>
      <c r="M262" s="66" t="s">
        <v>2552</v>
      </c>
      <c r="N262" s="66" t="s">
        <v>2553</v>
      </c>
      <c r="O262" s="66"/>
      <c r="P262" s="66" t="s">
        <v>1835</v>
      </c>
      <c r="Q262" s="144">
        <v>4</v>
      </c>
    </row>
    <row r="263" spans="1:17" s="72" customFormat="1">
      <c r="A263" s="66"/>
      <c r="B263" s="66" t="s">
        <v>978</v>
      </c>
      <c r="C263" s="225" t="s">
        <v>1579</v>
      </c>
      <c r="D263" s="66" t="s">
        <v>2222</v>
      </c>
      <c r="E263" s="68">
        <v>0.72746999999999995</v>
      </c>
      <c r="F263" s="74">
        <v>1</v>
      </c>
      <c r="G263" s="74">
        <v>1</v>
      </c>
      <c r="H263" s="68">
        <f t="shared" si="6"/>
        <v>0.72746999999999995</v>
      </c>
      <c r="I263" s="70">
        <f t="shared" si="7"/>
        <v>0.72746999999999995</v>
      </c>
      <c r="J263" s="71">
        <f>ROUND((H263*'2-Calculator'!$D$26),2)</f>
        <v>4790.3900000000003</v>
      </c>
      <c r="K263" s="71">
        <f>ROUND((I263*'2-Calculator'!$D$26),2)</f>
        <v>4790.3900000000003</v>
      </c>
      <c r="L263" s="69">
        <v>4.25</v>
      </c>
      <c r="M263" s="66" t="s">
        <v>2552</v>
      </c>
      <c r="N263" s="66" t="s">
        <v>2553</v>
      </c>
      <c r="O263" s="66"/>
      <c r="P263" s="66" t="s">
        <v>1835</v>
      </c>
      <c r="Q263" s="144">
        <v>16</v>
      </c>
    </row>
    <row r="264" spans="1:17" s="72" customFormat="1">
      <c r="A264" s="66"/>
      <c r="B264" s="66" t="s">
        <v>977</v>
      </c>
      <c r="C264" s="225" t="s">
        <v>1579</v>
      </c>
      <c r="D264" s="66" t="s">
        <v>2222</v>
      </c>
      <c r="E264" s="68">
        <v>1.06385</v>
      </c>
      <c r="F264" s="74">
        <v>1</v>
      </c>
      <c r="G264" s="74">
        <v>1</v>
      </c>
      <c r="H264" s="68">
        <f t="shared" si="6"/>
        <v>1.06385</v>
      </c>
      <c r="I264" s="70">
        <f t="shared" si="7"/>
        <v>1.06385</v>
      </c>
      <c r="J264" s="71">
        <f>ROUND((H264*'2-Calculator'!$D$26),2)</f>
        <v>7005.45</v>
      </c>
      <c r="K264" s="71">
        <f>ROUND((I264*'2-Calculator'!$D$26),2)</f>
        <v>7005.45</v>
      </c>
      <c r="L264" s="69">
        <v>5.67</v>
      </c>
      <c r="M264" s="66" t="s">
        <v>2552</v>
      </c>
      <c r="N264" s="66" t="s">
        <v>2553</v>
      </c>
      <c r="O264" s="66"/>
      <c r="P264" s="66" t="s">
        <v>1835</v>
      </c>
      <c r="Q264" s="144">
        <v>20</v>
      </c>
    </row>
    <row r="265" spans="1:17" s="72" customFormat="1">
      <c r="A265" s="66"/>
      <c r="B265" s="66" t="s">
        <v>976</v>
      </c>
      <c r="C265" s="225" t="s">
        <v>1579</v>
      </c>
      <c r="D265" s="66" t="s">
        <v>2222</v>
      </c>
      <c r="E265" s="68">
        <v>1.94326</v>
      </c>
      <c r="F265" s="74">
        <v>1</v>
      </c>
      <c r="G265" s="74">
        <v>1</v>
      </c>
      <c r="H265" s="68">
        <f t="shared" si="6"/>
        <v>1.94326</v>
      </c>
      <c r="I265" s="70">
        <f t="shared" si="7"/>
        <v>1.94326</v>
      </c>
      <c r="J265" s="71">
        <f>ROUND((H265*'2-Calculator'!$D$26),2)</f>
        <v>12796.37</v>
      </c>
      <c r="K265" s="71">
        <f>ROUND((I265*'2-Calculator'!$D$26),2)</f>
        <v>12796.37</v>
      </c>
      <c r="L265" s="69">
        <v>9.2200000000000006</v>
      </c>
      <c r="M265" s="66" t="s">
        <v>2552</v>
      </c>
      <c r="N265" s="66" t="s">
        <v>2553</v>
      </c>
      <c r="O265" s="66"/>
      <c r="P265" s="66" t="s">
        <v>1835</v>
      </c>
      <c r="Q265" s="144">
        <v>8</v>
      </c>
    </row>
    <row r="266" spans="1:17" s="72" customFormat="1">
      <c r="A266" s="66"/>
      <c r="B266" s="66" t="s">
        <v>975</v>
      </c>
      <c r="C266" s="225" t="s">
        <v>1580</v>
      </c>
      <c r="D266" s="66" t="s">
        <v>2223</v>
      </c>
      <c r="E266" s="68">
        <v>0.47474</v>
      </c>
      <c r="F266" s="74">
        <v>1</v>
      </c>
      <c r="G266" s="74">
        <v>1</v>
      </c>
      <c r="H266" s="68">
        <f t="shared" si="6"/>
        <v>0.47474</v>
      </c>
      <c r="I266" s="70">
        <f t="shared" si="7"/>
        <v>0.47474</v>
      </c>
      <c r="J266" s="71">
        <f>ROUND((H266*'2-Calculator'!$D$26),2)</f>
        <v>3126.16</v>
      </c>
      <c r="K266" s="71">
        <f>ROUND((I266*'2-Calculator'!$D$26),2)</f>
        <v>3126.16</v>
      </c>
      <c r="L266" s="69">
        <v>2.96</v>
      </c>
      <c r="M266" s="66" t="s">
        <v>2552</v>
      </c>
      <c r="N266" s="66" t="s">
        <v>2553</v>
      </c>
      <c r="O266" s="66"/>
      <c r="P266" s="66" t="s">
        <v>1835</v>
      </c>
      <c r="Q266" s="144">
        <v>38</v>
      </c>
    </row>
    <row r="267" spans="1:17" s="72" customFormat="1">
      <c r="A267" s="66"/>
      <c r="B267" s="66" t="s">
        <v>974</v>
      </c>
      <c r="C267" s="225" t="s">
        <v>1580</v>
      </c>
      <c r="D267" s="66" t="s">
        <v>2223</v>
      </c>
      <c r="E267" s="68">
        <v>0.66857999999999995</v>
      </c>
      <c r="F267" s="74">
        <v>1</v>
      </c>
      <c r="G267" s="74">
        <v>1</v>
      </c>
      <c r="H267" s="68">
        <f t="shared" si="6"/>
        <v>0.66857999999999995</v>
      </c>
      <c r="I267" s="70">
        <f t="shared" si="7"/>
        <v>0.66857999999999995</v>
      </c>
      <c r="J267" s="71">
        <f>ROUND((H267*'2-Calculator'!$D$26),2)</f>
        <v>4402.6000000000004</v>
      </c>
      <c r="K267" s="71">
        <f>ROUND((I267*'2-Calculator'!$D$26),2)</f>
        <v>4402.6000000000004</v>
      </c>
      <c r="L267" s="69">
        <v>3.24</v>
      </c>
      <c r="M267" s="66" t="s">
        <v>2552</v>
      </c>
      <c r="N267" s="66" t="s">
        <v>2553</v>
      </c>
      <c r="O267" s="66"/>
      <c r="P267" s="66" t="s">
        <v>1835</v>
      </c>
      <c r="Q267" s="144">
        <v>68</v>
      </c>
    </row>
    <row r="268" spans="1:17" s="72" customFormat="1">
      <c r="A268" s="66"/>
      <c r="B268" s="66" t="s">
        <v>973</v>
      </c>
      <c r="C268" s="225" t="s">
        <v>1580</v>
      </c>
      <c r="D268" s="66" t="s">
        <v>2223</v>
      </c>
      <c r="E268" s="68">
        <v>0.99565999999999999</v>
      </c>
      <c r="F268" s="74">
        <v>1</v>
      </c>
      <c r="G268" s="74">
        <v>1</v>
      </c>
      <c r="H268" s="68">
        <f t="shared" si="6"/>
        <v>0.99565999999999999</v>
      </c>
      <c r="I268" s="70">
        <f t="shared" si="7"/>
        <v>0.99565999999999999</v>
      </c>
      <c r="J268" s="71">
        <f>ROUND((H268*'2-Calculator'!$D$26),2)</f>
        <v>6556.42</v>
      </c>
      <c r="K268" s="71">
        <f>ROUND((I268*'2-Calculator'!$D$26),2)</f>
        <v>6556.42</v>
      </c>
      <c r="L268" s="69">
        <v>5.33</v>
      </c>
      <c r="M268" s="66" t="s">
        <v>2552</v>
      </c>
      <c r="N268" s="66" t="s">
        <v>2553</v>
      </c>
      <c r="O268" s="66"/>
      <c r="P268" s="66" t="s">
        <v>1835</v>
      </c>
      <c r="Q268" s="144">
        <v>50</v>
      </c>
    </row>
    <row r="269" spans="1:17" s="72" customFormat="1">
      <c r="A269" s="66"/>
      <c r="B269" s="66" t="s">
        <v>972</v>
      </c>
      <c r="C269" s="225" t="s">
        <v>1580</v>
      </c>
      <c r="D269" s="66" t="s">
        <v>2223</v>
      </c>
      <c r="E269" s="68">
        <v>1.67422</v>
      </c>
      <c r="F269" s="74">
        <v>1</v>
      </c>
      <c r="G269" s="74">
        <v>1</v>
      </c>
      <c r="H269" s="68">
        <f t="shared" si="6"/>
        <v>1.67422</v>
      </c>
      <c r="I269" s="70">
        <f t="shared" si="7"/>
        <v>1.67422</v>
      </c>
      <c r="J269" s="71">
        <f>ROUND((H269*'2-Calculator'!$D$26),2)</f>
        <v>11024.74</v>
      </c>
      <c r="K269" s="71">
        <f>ROUND((I269*'2-Calculator'!$D$26),2)</f>
        <v>11024.74</v>
      </c>
      <c r="L269" s="69">
        <v>9.2899999999999991</v>
      </c>
      <c r="M269" s="66" t="s">
        <v>2552</v>
      </c>
      <c r="N269" s="66" t="s">
        <v>2553</v>
      </c>
      <c r="O269" s="66"/>
      <c r="P269" s="66" t="s">
        <v>1835</v>
      </c>
      <c r="Q269" s="144">
        <v>25</v>
      </c>
    </row>
    <row r="270" spans="1:17" s="72" customFormat="1">
      <c r="A270" s="66"/>
      <c r="B270" s="66" t="s">
        <v>971</v>
      </c>
      <c r="C270" s="225" t="s">
        <v>1581</v>
      </c>
      <c r="D270" s="66" t="s">
        <v>2224</v>
      </c>
      <c r="E270" s="68">
        <v>0.46561999999999998</v>
      </c>
      <c r="F270" s="74">
        <v>1</v>
      </c>
      <c r="G270" s="74">
        <v>1</v>
      </c>
      <c r="H270" s="68">
        <f t="shared" ref="H270:H333" si="8">ROUND(E270*F270,5)</f>
        <v>0.46561999999999998</v>
      </c>
      <c r="I270" s="70">
        <f t="shared" ref="I270:I333" si="9">ROUND(E270*G270,5)</f>
        <v>0.46561999999999998</v>
      </c>
      <c r="J270" s="71">
        <f>ROUND((H270*'2-Calculator'!$D$26),2)</f>
        <v>3066.11</v>
      </c>
      <c r="K270" s="71">
        <f>ROUND((I270*'2-Calculator'!$D$26),2)</f>
        <v>3066.11</v>
      </c>
      <c r="L270" s="69">
        <v>2.59</v>
      </c>
      <c r="M270" s="66" t="s">
        <v>2552</v>
      </c>
      <c r="N270" s="66" t="s">
        <v>2553</v>
      </c>
      <c r="O270" s="66"/>
      <c r="P270" s="66" t="s">
        <v>1835</v>
      </c>
      <c r="Q270" s="144">
        <v>36</v>
      </c>
    </row>
    <row r="271" spans="1:17" s="72" customFormat="1">
      <c r="A271" s="66"/>
      <c r="B271" s="66" t="s">
        <v>970</v>
      </c>
      <c r="C271" s="225" t="s">
        <v>1581</v>
      </c>
      <c r="D271" s="66" t="s">
        <v>2224</v>
      </c>
      <c r="E271" s="68">
        <v>0.56799999999999995</v>
      </c>
      <c r="F271" s="74">
        <v>1</v>
      </c>
      <c r="G271" s="74">
        <v>1</v>
      </c>
      <c r="H271" s="68">
        <f t="shared" si="8"/>
        <v>0.56799999999999995</v>
      </c>
      <c r="I271" s="70">
        <f t="shared" si="9"/>
        <v>0.56799999999999995</v>
      </c>
      <c r="J271" s="71">
        <f>ROUND((H271*'2-Calculator'!$D$26),2)</f>
        <v>3740.28</v>
      </c>
      <c r="K271" s="71">
        <f>ROUND((I271*'2-Calculator'!$D$26),2)</f>
        <v>3740.28</v>
      </c>
      <c r="L271" s="69">
        <v>3.04</v>
      </c>
      <c r="M271" s="66" t="s">
        <v>2552</v>
      </c>
      <c r="N271" s="66" t="s">
        <v>2553</v>
      </c>
      <c r="O271" s="66"/>
      <c r="P271" s="66" t="s">
        <v>1835</v>
      </c>
      <c r="Q271" s="144">
        <v>39</v>
      </c>
    </row>
    <row r="272" spans="1:17" s="72" customFormat="1">
      <c r="A272" s="66"/>
      <c r="B272" s="66" t="s">
        <v>969</v>
      </c>
      <c r="C272" s="225" t="s">
        <v>1581</v>
      </c>
      <c r="D272" s="66" t="s">
        <v>2224</v>
      </c>
      <c r="E272" s="68">
        <v>0.75754999999999995</v>
      </c>
      <c r="F272" s="74">
        <v>1</v>
      </c>
      <c r="G272" s="74">
        <v>1</v>
      </c>
      <c r="H272" s="68">
        <f t="shared" si="8"/>
        <v>0.75754999999999995</v>
      </c>
      <c r="I272" s="70">
        <f t="shared" si="9"/>
        <v>0.75754999999999995</v>
      </c>
      <c r="J272" s="71">
        <f>ROUND((H272*'2-Calculator'!$D$26),2)</f>
        <v>4988.47</v>
      </c>
      <c r="K272" s="71">
        <f>ROUND((I272*'2-Calculator'!$D$26),2)</f>
        <v>4988.47</v>
      </c>
      <c r="L272" s="69">
        <v>4.58</v>
      </c>
      <c r="M272" s="66" t="s">
        <v>2552</v>
      </c>
      <c r="N272" s="66" t="s">
        <v>2553</v>
      </c>
      <c r="O272" s="66"/>
      <c r="P272" s="66" t="s">
        <v>1835</v>
      </c>
      <c r="Q272" s="144">
        <v>18</v>
      </c>
    </row>
    <row r="273" spans="1:17" s="72" customFormat="1">
      <c r="A273" s="66"/>
      <c r="B273" s="66" t="s">
        <v>968</v>
      </c>
      <c r="C273" s="225" t="s">
        <v>1581</v>
      </c>
      <c r="D273" s="66" t="s">
        <v>2224</v>
      </c>
      <c r="E273" s="68">
        <v>1.2234499999999999</v>
      </c>
      <c r="F273" s="74">
        <v>1</v>
      </c>
      <c r="G273" s="74">
        <v>1</v>
      </c>
      <c r="H273" s="68">
        <f t="shared" si="8"/>
        <v>1.2234499999999999</v>
      </c>
      <c r="I273" s="70">
        <f t="shared" si="9"/>
        <v>1.2234499999999999</v>
      </c>
      <c r="J273" s="71">
        <f>ROUND((H273*'2-Calculator'!$D$26),2)</f>
        <v>8056.42</v>
      </c>
      <c r="K273" s="71">
        <f>ROUND((I273*'2-Calculator'!$D$26),2)</f>
        <v>8056.42</v>
      </c>
      <c r="L273" s="69">
        <v>13</v>
      </c>
      <c r="M273" s="66" t="s">
        <v>2552</v>
      </c>
      <c r="N273" s="66" t="s">
        <v>2553</v>
      </c>
      <c r="O273" s="66"/>
      <c r="P273" s="66" t="s">
        <v>1835</v>
      </c>
      <c r="Q273" s="144">
        <v>4</v>
      </c>
    </row>
    <row r="274" spans="1:17" s="72" customFormat="1">
      <c r="A274" s="66"/>
      <c r="B274" s="66" t="s">
        <v>2225</v>
      </c>
      <c r="C274" s="225" t="s">
        <v>2418</v>
      </c>
      <c r="D274" s="66" t="s">
        <v>2226</v>
      </c>
      <c r="E274" s="68">
        <v>0.44377</v>
      </c>
      <c r="F274" s="74">
        <v>1</v>
      </c>
      <c r="G274" s="74">
        <v>1</v>
      </c>
      <c r="H274" s="68">
        <f t="shared" si="8"/>
        <v>0.44377</v>
      </c>
      <c r="I274" s="70">
        <f t="shared" si="9"/>
        <v>0.44377</v>
      </c>
      <c r="J274" s="71">
        <f>ROUND((H274*'2-Calculator'!$D$26),2)</f>
        <v>2922.23</v>
      </c>
      <c r="K274" s="71">
        <f>ROUND((I274*'2-Calculator'!$D$26),2)</f>
        <v>2922.23</v>
      </c>
      <c r="L274" s="69">
        <v>2.15</v>
      </c>
      <c r="M274" s="66" t="s">
        <v>2552</v>
      </c>
      <c r="N274" s="66" t="s">
        <v>2553</v>
      </c>
      <c r="O274" s="66"/>
      <c r="P274" s="66" t="s">
        <v>1835</v>
      </c>
      <c r="Q274" s="144">
        <v>54</v>
      </c>
    </row>
    <row r="275" spans="1:17" s="72" customFormat="1">
      <c r="A275" s="66"/>
      <c r="B275" s="66" t="s">
        <v>2227</v>
      </c>
      <c r="C275" s="225" t="s">
        <v>2418</v>
      </c>
      <c r="D275" s="66" t="s">
        <v>2226</v>
      </c>
      <c r="E275" s="68">
        <v>0.54505000000000003</v>
      </c>
      <c r="F275" s="74">
        <v>1</v>
      </c>
      <c r="G275" s="74">
        <v>1</v>
      </c>
      <c r="H275" s="68">
        <f t="shared" si="8"/>
        <v>0.54505000000000003</v>
      </c>
      <c r="I275" s="70">
        <f t="shared" si="9"/>
        <v>0.54505000000000003</v>
      </c>
      <c r="J275" s="71">
        <f>ROUND((H275*'2-Calculator'!$D$26),2)</f>
        <v>3589.15</v>
      </c>
      <c r="K275" s="71">
        <f>ROUND((I275*'2-Calculator'!$D$26),2)</f>
        <v>3589.15</v>
      </c>
      <c r="L275" s="69">
        <v>2.74</v>
      </c>
      <c r="M275" s="66" t="s">
        <v>2552</v>
      </c>
      <c r="N275" s="66" t="s">
        <v>2553</v>
      </c>
      <c r="O275" s="66"/>
      <c r="P275" s="66" t="s">
        <v>1835</v>
      </c>
      <c r="Q275" s="144">
        <v>83</v>
      </c>
    </row>
    <row r="276" spans="1:17" s="72" customFormat="1">
      <c r="A276" s="66"/>
      <c r="B276" s="66" t="s">
        <v>2228</v>
      </c>
      <c r="C276" s="225" t="s">
        <v>2418</v>
      </c>
      <c r="D276" s="66" t="s">
        <v>2226</v>
      </c>
      <c r="E276" s="68">
        <v>0.74717</v>
      </c>
      <c r="F276" s="74">
        <v>1</v>
      </c>
      <c r="G276" s="74">
        <v>1</v>
      </c>
      <c r="H276" s="68">
        <f t="shared" si="8"/>
        <v>0.74717</v>
      </c>
      <c r="I276" s="70">
        <f t="shared" si="9"/>
        <v>0.74717</v>
      </c>
      <c r="J276" s="71">
        <f>ROUND((H276*'2-Calculator'!$D$26),2)</f>
        <v>4920.1099999999997</v>
      </c>
      <c r="K276" s="71">
        <f>ROUND((I276*'2-Calculator'!$D$26),2)</f>
        <v>4920.1099999999997</v>
      </c>
      <c r="L276" s="69">
        <v>3.41</v>
      </c>
      <c r="M276" s="66" t="s">
        <v>2552</v>
      </c>
      <c r="N276" s="66" t="s">
        <v>2553</v>
      </c>
      <c r="O276" s="66"/>
      <c r="P276" s="66" t="s">
        <v>1835</v>
      </c>
      <c r="Q276" s="144">
        <v>43</v>
      </c>
    </row>
    <row r="277" spans="1:17" s="72" customFormat="1">
      <c r="A277" s="66"/>
      <c r="B277" s="66" t="s">
        <v>2229</v>
      </c>
      <c r="C277" s="225" t="s">
        <v>2418</v>
      </c>
      <c r="D277" s="66" t="s">
        <v>2226</v>
      </c>
      <c r="E277" s="68">
        <v>1.3045199999999999</v>
      </c>
      <c r="F277" s="74">
        <v>1</v>
      </c>
      <c r="G277" s="74">
        <v>1</v>
      </c>
      <c r="H277" s="68">
        <f t="shared" si="8"/>
        <v>1.3045199999999999</v>
      </c>
      <c r="I277" s="70">
        <f t="shared" si="9"/>
        <v>1.3045199999999999</v>
      </c>
      <c r="J277" s="71">
        <f>ROUND((H277*'2-Calculator'!$D$26),2)</f>
        <v>8590.26</v>
      </c>
      <c r="K277" s="71">
        <f>ROUND((I277*'2-Calculator'!$D$26),2)</f>
        <v>8590.26</v>
      </c>
      <c r="L277" s="69">
        <v>5.87</v>
      </c>
      <c r="M277" s="66" t="s">
        <v>2552</v>
      </c>
      <c r="N277" s="66" t="s">
        <v>2553</v>
      </c>
      <c r="O277" s="66"/>
      <c r="P277" s="66" t="s">
        <v>1835</v>
      </c>
      <c r="Q277" s="144">
        <v>4</v>
      </c>
    </row>
    <row r="278" spans="1:17" s="72" customFormat="1">
      <c r="A278" s="66"/>
      <c r="B278" s="66" t="s">
        <v>967</v>
      </c>
      <c r="C278" s="225" t="s">
        <v>1582</v>
      </c>
      <c r="D278" s="66" t="s">
        <v>2230</v>
      </c>
      <c r="E278" s="68">
        <v>3.2852000000000001</v>
      </c>
      <c r="F278" s="74">
        <v>1</v>
      </c>
      <c r="G278" s="74">
        <v>1</v>
      </c>
      <c r="H278" s="68">
        <f t="shared" si="8"/>
        <v>3.2852000000000001</v>
      </c>
      <c r="I278" s="70">
        <f t="shared" si="9"/>
        <v>3.2852000000000001</v>
      </c>
      <c r="J278" s="71">
        <f>ROUND((H278*'2-Calculator'!$D$26),2)</f>
        <v>21633.040000000001</v>
      </c>
      <c r="K278" s="71">
        <f>ROUND((I278*'2-Calculator'!$D$26),2)</f>
        <v>21633.040000000001</v>
      </c>
      <c r="L278" s="69">
        <v>4.5</v>
      </c>
      <c r="M278" s="66" t="s">
        <v>2550</v>
      </c>
      <c r="N278" s="66" t="s">
        <v>2554</v>
      </c>
      <c r="O278" s="66"/>
      <c r="P278" s="66" t="s">
        <v>1835</v>
      </c>
      <c r="Q278" s="144">
        <v>7</v>
      </c>
    </row>
    <row r="279" spans="1:17" s="72" customFormat="1">
      <c r="A279" s="66"/>
      <c r="B279" s="66" t="s">
        <v>966</v>
      </c>
      <c r="C279" s="225" t="s">
        <v>1582</v>
      </c>
      <c r="D279" s="66" t="s">
        <v>2230</v>
      </c>
      <c r="E279" s="68">
        <v>3.7299199999999999</v>
      </c>
      <c r="F279" s="74">
        <v>1</v>
      </c>
      <c r="G279" s="74">
        <v>1</v>
      </c>
      <c r="H279" s="68">
        <f t="shared" si="8"/>
        <v>3.7299199999999999</v>
      </c>
      <c r="I279" s="70">
        <f t="shared" si="9"/>
        <v>3.7299199999999999</v>
      </c>
      <c r="J279" s="71">
        <f>ROUND((H279*'2-Calculator'!$D$26),2)</f>
        <v>24561.52</v>
      </c>
      <c r="K279" s="71">
        <f>ROUND((I279*'2-Calculator'!$D$26),2)</f>
        <v>24561.52</v>
      </c>
      <c r="L279" s="69">
        <v>5.79</v>
      </c>
      <c r="M279" s="66" t="s">
        <v>2550</v>
      </c>
      <c r="N279" s="66" t="s">
        <v>2554</v>
      </c>
      <c r="O279" s="66"/>
      <c r="P279" s="66" t="s">
        <v>1835</v>
      </c>
      <c r="Q279" s="144">
        <v>29</v>
      </c>
    </row>
    <row r="280" spans="1:17" s="72" customFormat="1">
      <c r="A280" s="66"/>
      <c r="B280" s="66" t="s">
        <v>965</v>
      </c>
      <c r="C280" s="225" t="s">
        <v>1582</v>
      </c>
      <c r="D280" s="66" t="s">
        <v>2230</v>
      </c>
      <c r="E280" s="68">
        <v>4.8643799999999997</v>
      </c>
      <c r="F280" s="74">
        <v>1</v>
      </c>
      <c r="G280" s="74">
        <v>1</v>
      </c>
      <c r="H280" s="68">
        <f t="shared" si="8"/>
        <v>4.8643799999999997</v>
      </c>
      <c r="I280" s="70">
        <f t="shared" si="9"/>
        <v>4.8643799999999997</v>
      </c>
      <c r="J280" s="71">
        <f>ROUND((H280*'2-Calculator'!$D$26),2)</f>
        <v>32031.94</v>
      </c>
      <c r="K280" s="71">
        <f>ROUND((I280*'2-Calculator'!$D$26),2)</f>
        <v>32031.94</v>
      </c>
      <c r="L280" s="69">
        <v>8.98</v>
      </c>
      <c r="M280" s="66" t="s">
        <v>2550</v>
      </c>
      <c r="N280" s="66" t="s">
        <v>2554</v>
      </c>
      <c r="O280" s="66"/>
      <c r="P280" s="66" t="s">
        <v>1835</v>
      </c>
      <c r="Q280" s="144">
        <v>51</v>
      </c>
    </row>
    <row r="281" spans="1:17" s="72" customFormat="1">
      <c r="A281" s="66"/>
      <c r="B281" s="66" t="s">
        <v>964</v>
      </c>
      <c r="C281" s="225" t="s">
        <v>1582</v>
      </c>
      <c r="D281" s="66" t="s">
        <v>2230</v>
      </c>
      <c r="E281" s="68">
        <v>8.4492499999999993</v>
      </c>
      <c r="F281" s="74">
        <v>1</v>
      </c>
      <c r="G281" s="74">
        <v>1</v>
      </c>
      <c r="H281" s="68">
        <f t="shared" si="8"/>
        <v>8.4492499999999993</v>
      </c>
      <c r="I281" s="70">
        <f t="shared" si="9"/>
        <v>8.4492499999999993</v>
      </c>
      <c r="J281" s="71">
        <f>ROUND((H281*'2-Calculator'!$D$26),2)</f>
        <v>55638.31</v>
      </c>
      <c r="K281" s="71">
        <f>ROUND((I281*'2-Calculator'!$D$26),2)</f>
        <v>55638.31</v>
      </c>
      <c r="L281" s="69">
        <v>20.67</v>
      </c>
      <c r="M281" s="66" t="s">
        <v>2550</v>
      </c>
      <c r="N281" s="66" t="s">
        <v>2554</v>
      </c>
      <c r="O281" s="66"/>
      <c r="P281" s="66" t="s">
        <v>1835</v>
      </c>
      <c r="Q281" s="144">
        <v>16</v>
      </c>
    </row>
    <row r="282" spans="1:17" s="72" customFormat="1">
      <c r="A282" s="66"/>
      <c r="B282" s="66" t="s">
        <v>963</v>
      </c>
      <c r="C282" s="225" t="s">
        <v>1583</v>
      </c>
      <c r="D282" s="66" t="s">
        <v>2231</v>
      </c>
      <c r="E282" s="68">
        <v>3.8331599999999999</v>
      </c>
      <c r="F282" s="74">
        <v>1</v>
      </c>
      <c r="G282" s="74">
        <v>1</v>
      </c>
      <c r="H282" s="68">
        <f t="shared" si="8"/>
        <v>3.8331599999999999</v>
      </c>
      <c r="I282" s="70">
        <f t="shared" si="9"/>
        <v>3.8331599999999999</v>
      </c>
      <c r="J282" s="71">
        <f>ROUND((H282*'2-Calculator'!$D$26),2)</f>
        <v>25241.360000000001</v>
      </c>
      <c r="K282" s="71">
        <f>ROUND((I282*'2-Calculator'!$D$26),2)</f>
        <v>25241.360000000001</v>
      </c>
      <c r="L282" s="69">
        <v>3.46</v>
      </c>
      <c r="M282" s="66" t="s">
        <v>2550</v>
      </c>
      <c r="N282" s="66" t="s">
        <v>2554</v>
      </c>
      <c r="O282" s="66"/>
      <c r="P282" s="66" t="s">
        <v>1835</v>
      </c>
      <c r="Q282" s="144">
        <v>19</v>
      </c>
    </row>
    <row r="283" spans="1:17" s="72" customFormat="1">
      <c r="A283" s="66"/>
      <c r="B283" s="66" t="s">
        <v>962</v>
      </c>
      <c r="C283" s="225" t="s">
        <v>1583</v>
      </c>
      <c r="D283" s="66" t="s">
        <v>2231</v>
      </c>
      <c r="E283" s="68">
        <v>5.00739</v>
      </c>
      <c r="F283" s="74">
        <v>1</v>
      </c>
      <c r="G283" s="74">
        <v>1</v>
      </c>
      <c r="H283" s="68">
        <f t="shared" si="8"/>
        <v>5.00739</v>
      </c>
      <c r="I283" s="70">
        <f t="shared" si="9"/>
        <v>5.00739</v>
      </c>
      <c r="J283" s="71">
        <f>ROUND((H283*'2-Calculator'!$D$26),2)</f>
        <v>32973.660000000003</v>
      </c>
      <c r="K283" s="71">
        <f>ROUND((I283*'2-Calculator'!$D$26),2)</f>
        <v>32973.660000000003</v>
      </c>
      <c r="L283" s="69">
        <v>8.66</v>
      </c>
      <c r="M283" s="66" t="s">
        <v>2550</v>
      </c>
      <c r="N283" s="66" t="s">
        <v>2554</v>
      </c>
      <c r="O283" s="66"/>
      <c r="P283" s="66" t="s">
        <v>1835</v>
      </c>
      <c r="Q283" s="144">
        <v>17</v>
      </c>
    </row>
    <row r="284" spans="1:17" s="72" customFormat="1">
      <c r="A284" s="66"/>
      <c r="B284" s="66" t="s">
        <v>961</v>
      </c>
      <c r="C284" s="225" t="s">
        <v>1583</v>
      </c>
      <c r="D284" s="66" t="s">
        <v>2231</v>
      </c>
      <c r="E284" s="68">
        <v>7.9840099999999996</v>
      </c>
      <c r="F284" s="74">
        <v>1</v>
      </c>
      <c r="G284" s="74">
        <v>1</v>
      </c>
      <c r="H284" s="68">
        <f t="shared" si="8"/>
        <v>7.9840099999999996</v>
      </c>
      <c r="I284" s="70">
        <f t="shared" si="9"/>
        <v>7.9840099999999996</v>
      </c>
      <c r="J284" s="71">
        <f>ROUND((H284*'2-Calculator'!$D$26),2)</f>
        <v>52574.71</v>
      </c>
      <c r="K284" s="71">
        <f>ROUND((I284*'2-Calculator'!$D$26),2)</f>
        <v>52574.71</v>
      </c>
      <c r="L284" s="69">
        <v>13.03</v>
      </c>
      <c r="M284" s="66" t="s">
        <v>2550</v>
      </c>
      <c r="N284" s="66" t="s">
        <v>2554</v>
      </c>
      <c r="O284" s="66"/>
      <c r="P284" s="66" t="s">
        <v>1835</v>
      </c>
      <c r="Q284" s="144">
        <v>8</v>
      </c>
    </row>
    <row r="285" spans="1:17" s="72" customFormat="1">
      <c r="A285" s="66"/>
      <c r="B285" s="66" t="s">
        <v>960</v>
      </c>
      <c r="C285" s="225" t="s">
        <v>1583</v>
      </c>
      <c r="D285" s="66" t="s">
        <v>2231</v>
      </c>
      <c r="E285" s="68">
        <v>20.322510000000001</v>
      </c>
      <c r="F285" s="74">
        <v>1</v>
      </c>
      <c r="G285" s="74">
        <v>1</v>
      </c>
      <c r="H285" s="68">
        <f t="shared" si="8"/>
        <v>20.322510000000001</v>
      </c>
      <c r="I285" s="70">
        <f t="shared" si="9"/>
        <v>20.322510000000001</v>
      </c>
      <c r="J285" s="71">
        <f>ROUND((H285*'2-Calculator'!$D$26),2)</f>
        <v>133823.73000000001</v>
      </c>
      <c r="K285" s="71">
        <f>ROUND((I285*'2-Calculator'!$D$26),2)</f>
        <v>133823.73000000001</v>
      </c>
      <c r="L285" s="69">
        <v>28.24</v>
      </c>
      <c r="M285" s="66" t="s">
        <v>2550</v>
      </c>
      <c r="N285" s="66" t="s">
        <v>2554</v>
      </c>
      <c r="O285" s="66"/>
      <c r="P285" s="66" t="s">
        <v>1835</v>
      </c>
      <c r="Q285" s="144">
        <v>5</v>
      </c>
    </row>
    <row r="286" spans="1:17" s="72" customFormat="1">
      <c r="A286" s="66"/>
      <c r="B286" s="66" t="s">
        <v>959</v>
      </c>
      <c r="C286" s="225" t="s">
        <v>1584</v>
      </c>
      <c r="D286" s="66" t="s">
        <v>2447</v>
      </c>
      <c r="E286" s="68">
        <v>4.1113400000000002</v>
      </c>
      <c r="F286" s="74">
        <v>1</v>
      </c>
      <c r="G286" s="74">
        <v>1</v>
      </c>
      <c r="H286" s="68">
        <f t="shared" si="8"/>
        <v>4.1113400000000002</v>
      </c>
      <c r="I286" s="70">
        <f t="shared" si="9"/>
        <v>4.1113400000000002</v>
      </c>
      <c r="J286" s="71">
        <f>ROUND((H286*'2-Calculator'!$D$26),2)</f>
        <v>27073.17</v>
      </c>
      <c r="K286" s="71">
        <f>ROUND((I286*'2-Calculator'!$D$26),2)</f>
        <v>27073.17</v>
      </c>
      <c r="L286" s="69">
        <v>6.75</v>
      </c>
      <c r="M286" s="66" t="s">
        <v>2550</v>
      </c>
      <c r="N286" s="66" t="s">
        <v>2554</v>
      </c>
      <c r="O286" s="66"/>
      <c r="P286" s="66" t="s">
        <v>1835</v>
      </c>
      <c r="Q286" s="144">
        <v>0</v>
      </c>
    </row>
    <row r="287" spans="1:17" s="72" customFormat="1">
      <c r="A287" s="66"/>
      <c r="B287" s="66" t="s">
        <v>958</v>
      </c>
      <c r="C287" s="225" t="s">
        <v>1584</v>
      </c>
      <c r="D287" s="66" t="s">
        <v>2447</v>
      </c>
      <c r="E287" s="68">
        <v>4.96997</v>
      </c>
      <c r="F287" s="74">
        <v>1</v>
      </c>
      <c r="G287" s="74">
        <v>1</v>
      </c>
      <c r="H287" s="68">
        <f t="shared" si="8"/>
        <v>4.96997</v>
      </c>
      <c r="I287" s="70">
        <f t="shared" si="9"/>
        <v>4.96997</v>
      </c>
      <c r="J287" s="71">
        <f>ROUND((H287*'2-Calculator'!$D$26),2)</f>
        <v>32727.25</v>
      </c>
      <c r="K287" s="71">
        <f>ROUND((I287*'2-Calculator'!$D$26),2)</f>
        <v>32727.25</v>
      </c>
      <c r="L287" s="69">
        <v>8.5</v>
      </c>
      <c r="M287" s="66" t="s">
        <v>2550</v>
      </c>
      <c r="N287" s="66" t="s">
        <v>2554</v>
      </c>
      <c r="O287" s="66"/>
      <c r="P287" s="66" t="s">
        <v>1835</v>
      </c>
      <c r="Q287" s="144">
        <v>0</v>
      </c>
    </row>
    <row r="288" spans="1:17" s="72" customFormat="1">
      <c r="A288" s="66"/>
      <c r="B288" s="66" t="s">
        <v>957</v>
      </c>
      <c r="C288" s="225" t="s">
        <v>1584</v>
      </c>
      <c r="D288" s="66" t="s">
        <v>2447</v>
      </c>
      <c r="E288" s="68">
        <v>6.2394600000000002</v>
      </c>
      <c r="F288" s="74">
        <v>1</v>
      </c>
      <c r="G288" s="74">
        <v>1</v>
      </c>
      <c r="H288" s="68">
        <f t="shared" si="8"/>
        <v>6.2394600000000002</v>
      </c>
      <c r="I288" s="70">
        <f t="shared" si="9"/>
        <v>6.2394600000000002</v>
      </c>
      <c r="J288" s="71">
        <f>ROUND((H288*'2-Calculator'!$D$26),2)</f>
        <v>41086.839999999997</v>
      </c>
      <c r="K288" s="71">
        <f>ROUND((I288*'2-Calculator'!$D$26),2)</f>
        <v>41086.839999999997</v>
      </c>
      <c r="L288" s="69">
        <v>11.55</v>
      </c>
      <c r="M288" s="66" t="s">
        <v>2550</v>
      </c>
      <c r="N288" s="66" t="s">
        <v>2554</v>
      </c>
      <c r="O288" s="66"/>
      <c r="P288" s="66" t="s">
        <v>1835</v>
      </c>
      <c r="Q288" s="144">
        <v>2</v>
      </c>
    </row>
    <row r="289" spans="1:17" s="72" customFormat="1">
      <c r="A289" s="66"/>
      <c r="B289" s="66" t="s">
        <v>956</v>
      </c>
      <c r="C289" s="225" t="s">
        <v>1584</v>
      </c>
      <c r="D289" s="66" t="s">
        <v>2447</v>
      </c>
      <c r="E289" s="68">
        <v>9.3716899999999992</v>
      </c>
      <c r="F289" s="74">
        <v>1</v>
      </c>
      <c r="G289" s="74">
        <v>1</v>
      </c>
      <c r="H289" s="68">
        <f t="shared" si="8"/>
        <v>9.3716899999999992</v>
      </c>
      <c r="I289" s="70">
        <f t="shared" si="9"/>
        <v>9.3716899999999992</v>
      </c>
      <c r="J289" s="71">
        <f>ROUND((H289*'2-Calculator'!$D$26),2)</f>
        <v>61712.58</v>
      </c>
      <c r="K289" s="71">
        <f>ROUND((I289*'2-Calculator'!$D$26),2)</f>
        <v>61712.58</v>
      </c>
      <c r="L289" s="69">
        <v>20.49</v>
      </c>
      <c r="M289" s="66" t="s">
        <v>2550</v>
      </c>
      <c r="N289" s="66" t="s">
        <v>2554</v>
      </c>
      <c r="O289" s="66"/>
      <c r="P289" s="66" t="s">
        <v>1835</v>
      </c>
      <c r="Q289" s="144">
        <v>2</v>
      </c>
    </row>
    <row r="290" spans="1:17" s="72" customFormat="1">
      <c r="A290" s="66"/>
      <c r="B290" s="66" t="s">
        <v>955</v>
      </c>
      <c r="C290" s="225" t="s">
        <v>1585</v>
      </c>
      <c r="D290" s="66" t="s">
        <v>2448</v>
      </c>
      <c r="E290" s="68">
        <v>3.70045</v>
      </c>
      <c r="F290" s="74">
        <v>1</v>
      </c>
      <c r="G290" s="74">
        <v>1</v>
      </c>
      <c r="H290" s="68">
        <f t="shared" si="8"/>
        <v>3.70045</v>
      </c>
      <c r="I290" s="70">
        <f t="shared" si="9"/>
        <v>3.70045</v>
      </c>
      <c r="J290" s="71">
        <f>ROUND((H290*'2-Calculator'!$D$26),2)</f>
        <v>24367.46</v>
      </c>
      <c r="K290" s="71">
        <f>ROUND((I290*'2-Calculator'!$D$26),2)</f>
        <v>24367.46</v>
      </c>
      <c r="L290" s="69">
        <v>4.68</v>
      </c>
      <c r="M290" s="66" t="s">
        <v>2550</v>
      </c>
      <c r="N290" s="66" t="s">
        <v>2554</v>
      </c>
      <c r="O290" s="66"/>
      <c r="P290" s="66" t="s">
        <v>1835</v>
      </c>
      <c r="Q290" s="144">
        <v>4</v>
      </c>
    </row>
    <row r="291" spans="1:17" s="72" customFormat="1">
      <c r="A291" s="66"/>
      <c r="B291" s="66" t="s">
        <v>954</v>
      </c>
      <c r="C291" s="225" t="s">
        <v>1585</v>
      </c>
      <c r="D291" s="66" t="s">
        <v>2448</v>
      </c>
      <c r="E291" s="68">
        <v>4.3004800000000003</v>
      </c>
      <c r="F291" s="74">
        <v>1</v>
      </c>
      <c r="G291" s="74">
        <v>1</v>
      </c>
      <c r="H291" s="68">
        <f t="shared" si="8"/>
        <v>4.3004800000000003</v>
      </c>
      <c r="I291" s="70">
        <f t="shared" si="9"/>
        <v>4.3004800000000003</v>
      </c>
      <c r="J291" s="71">
        <f>ROUND((H291*'2-Calculator'!$D$26),2)</f>
        <v>28318.66</v>
      </c>
      <c r="K291" s="71">
        <f>ROUND((I291*'2-Calculator'!$D$26),2)</f>
        <v>28318.66</v>
      </c>
      <c r="L291" s="69">
        <v>5.94</v>
      </c>
      <c r="M291" s="66" t="s">
        <v>2550</v>
      </c>
      <c r="N291" s="66" t="s">
        <v>2554</v>
      </c>
      <c r="O291" s="66"/>
      <c r="P291" s="66" t="s">
        <v>1835</v>
      </c>
      <c r="Q291" s="144">
        <v>10</v>
      </c>
    </row>
    <row r="292" spans="1:17" s="72" customFormat="1">
      <c r="A292" s="66"/>
      <c r="B292" s="66" t="s">
        <v>953</v>
      </c>
      <c r="C292" s="225" t="s">
        <v>1585</v>
      </c>
      <c r="D292" s="66" t="s">
        <v>2448</v>
      </c>
      <c r="E292" s="68">
        <v>5.2676299999999996</v>
      </c>
      <c r="F292" s="74">
        <v>1</v>
      </c>
      <c r="G292" s="74">
        <v>1</v>
      </c>
      <c r="H292" s="68">
        <f t="shared" si="8"/>
        <v>5.2676299999999996</v>
      </c>
      <c r="I292" s="70">
        <f t="shared" si="9"/>
        <v>5.2676299999999996</v>
      </c>
      <c r="J292" s="71">
        <f>ROUND((H292*'2-Calculator'!$D$26),2)</f>
        <v>34687.339999999997</v>
      </c>
      <c r="K292" s="71">
        <f>ROUND((I292*'2-Calculator'!$D$26),2)</f>
        <v>34687.339999999997</v>
      </c>
      <c r="L292" s="69">
        <v>8.44</v>
      </c>
      <c r="M292" s="66" t="s">
        <v>2550</v>
      </c>
      <c r="N292" s="66" t="s">
        <v>2554</v>
      </c>
      <c r="O292" s="66"/>
      <c r="P292" s="66" t="s">
        <v>1835</v>
      </c>
      <c r="Q292" s="144">
        <v>17</v>
      </c>
    </row>
    <row r="293" spans="1:17" s="72" customFormat="1">
      <c r="A293" s="66"/>
      <c r="B293" s="66" t="s">
        <v>952</v>
      </c>
      <c r="C293" s="225" t="s">
        <v>1585</v>
      </c>
      <c r="D293" s="66" t="s">
        <v>2448</v>
      </c>
      <c r="E293" s="68">
        <v>8.1882900000000003</v>
      </c>
      <c r="F293" s="74">
        <v>1</v>
      </c>
      <c r="G293" s="74">
        <v>1</v>
      </c>
      <c r="H293" s="68">
        <f t="shared" si="8"/>
        <v>8.1882900000000003</v>
      </c>
      <c r="I293" s="70">
        <f t="shared" si="9"/>
        <v>8.1882900000000003</v>
      </c>
      <c r="J293" s="71">
        <f>ROUND((H293*'2-Calculator'!$D$26),2)</f>
        <v>53919.89</v>
      </c>
      <c r="K293" s="71">
        <f>ROUND((I293*'2-Calculator'!$D$26),2)</f>
        <v>53919.89</v>
      </c>
      <c r="L293" s="69">
        <v>18.84</v>
      </c>
      <c r="M293" s="66" t="s">
        <v>2550</v>
      </c>
      <c r="N293" s="66" t="s">
        <v>2554</v>
      </c>
      <c r="O293" s="66"/>
      <c r="P293" s="66" t="s">
        <v>1835</v>
      </c>
      <c r="Q293" s="144">
        <v>6</v>
      </c>
    </row>
    <row r="294" spans="1:17" s="72" customFormat="1">
      <c r="A294" s="66"/>
      <c r="B294" s="66" t="s">
        <v>951</v>
      </c>
      <c r="C294" s="225" t="s">
        <v>1586</v>
      </c>
      <c r="D294" s="66" t="s">
        <v>2041</v>
      </c>
      <c r="E294" s="68">
        <v>4.0449099999999998</v>
      </c>
      <c r="F294" s="74">
        <v>1</v>
      </c>
      <c r="G294" s="74">
        <v>1</v>
      </c>
      <c r="H294" s="68">
        <f t="shared" si="8"/>
        <v>4.0449099999999998</v>
      </c>
      <c r="I294" s="70">
        <f t="shared" si="9"/>
        <v>4.0449099999999998</v>
      </c>
      <c r="J294" s="71">
        <f>ROUND((H294*'2-Calculator'!$D$26),2)</f>
        <v>26635.73</v>
      </c>
      <c r="K294" s="71">
        <f>ROUND((I294*'2-Calculator'!$D$26),2)</f>
        <v>26635.73</v>
      </c>
      <c r="L294" s="69">
        <v>7</v>
      </c>
      <c r="M294" s="66" t="s">
        <v>2550</v>
      </c>
      <c r="N294" s="66" t="s">
        <v>2554</v>
      </c>
      <c r="O294" s="66"/>
      <c r="P294" s="66" t="s">
        <v>1835</v>
      </c>
      <c r="Q294" s="144">
        <v>0</v>
      </c>
    </row>
    <row r="295" spans="1:17" s="72" customFormat="1">
      <c r="A295" s="66"/>
      <c r="B295" s="66" t="s">
        <v>950</v>
      </c>
      <c r="C295" s="225" t="s">
        <v>1586</v>
      </c>
      <c r="D295" s="66" t="s">
        <v>2041</v>
      </c>
      <c r="E295" s="68">
        <v>4.4190500000000004</v>
      </c>
      <c r="F295" s="74">
        <v>1</v>
      </c>
      <c r="G295" s="74">
        <v>1</v>
      </c>
      <c r="H295" s="68">
        <f t="shared" si="8"/>
        <v>4.4190500000000004</v>
      </c>
      <c r="I295" s="70">
        <f t="shared" si="9"/>
        <v>4.4190500000000004</v>
      </c>
      <c r="J295" s="71">
        <f>ROUND((H295*'2-Calculator'!$D$26),2)</f>
        <v>29099.439999999999</v>
      </c>
      <c r="K295" s="71">
        <f>ROUND((I295*'2-Calculator'!$D$26),2)</f>
        <v>29099.439999999999</v>
      </c>
      <c r="L295" s="69">
        <v>8.1</v>
      </c>
      <c r="M295" s="66" t="s">
        <v>2550</v>
      </c>
      <c r="N295" s="66" t="s">
        <v>2554</v>
      </c>
      <c r="O295" s="66"/>
      <c r="P295" s="66" t="s">
        <v>1835</v>
      </c>
      <c r="Q295" s="144">
        <v>12</v>
      </c>
    </row>
    <row r="296" spans="1:17" s="72" customFormat="1">
      <c r="A296" s="66"/>
      <c r="B296" s="66" t="s">
        <v>949</v>
      </c>
      <c r="C296" s="225" t="s">
        <v>1586</v>
      </c>
      <c r="D296" s="66" t="s">
        <v>2041</v>
      </c>
      <c r="E296" s="68">
        <v>5.3559700000000001</v>
      </c>
      <c r="F296" s="74">
        <v>1</v>
      </c>
      <c r="G296" s="74">
        <v>1</v>
      </c>
      <c r="H296" s="68">
        <f t="shared" si="8"/>
        <v>5.3559700000000001</v>
      </c>
      <c r="I296" s="70">
        <f t="shared" si="9"/>
        <v>5.3559700000000001</v>
      </c>
      <c r="J296" s="71">
        <f>ROUND((H296*'2-Calculator'!$D$26),2)</f>
        <v>35269.06</v>
      </c>
      <c r="K296" s="71">
        <f>ROUND((I296*'2-Calculator'!$D$26),2)</f>
        <v>35269.06</v>
      </c>
      <c r="L296" s="69">
        <v>10.119999999999999</v>
      </c>
      <c r="M296" s="66" t="s">
        <v>2550</v>
      </c>
      <c r="N296" s="66" t="s">
        <v>2554</v>
      </c>
      <c r="O296" s="66"/>
      <c r="P296" s="66" t="s">
        <v>1835</v>
      </c>
      <c r="Q296" s="144">
        <v>17</v>
      </c>
    </row>
    <row r="297" spans="1:17" s="72" customFormat="1">
      <c r="A297" s="66"/>
      <c r="B297" s="66" t="s">
        <v>948</v>
      </c>
      <c r="C297" s="225" t="s">
        <v>1586</v>
      </c>
      <c r="D297" s="66" t="s">
        <v>2041</v>
      </c>
      <c r="E297" s="68">
        <v>7.47201</v>
      </c>
      <c r="F297" s="74">
        <v>1</v>
      </c>
      <c r="G297" s="74">
        <v>1</v>
      </c>
      <c r="H297" s="68">
        <f t="shared" si="8"/>
        <v>7.47201</v>
      </c>
      <c r="I297" s="70">
        <f t="shared" si="9"/>
        <v>7.47201</v>
      </c>
      <c r="J297" s="71">
        <f>ROUND((H297*'2-Calculator'!$D$26),2)</f>
        <v>49203.19</v>
      </c>
      <c r="K297" s="71">
        <f>ROUND((I297*'2-Calculator'!$D$26),2)</f>
        <v>49203.19</v>
      </c>
      <c r="L297" s="69">
        <v>15.25</v>
      </c>
      <c r="M297" s="66" t="s">
        <v>2550</v>
      </c>
      <c r="N297" s="66" t="s">
        <v>2554</v>
      </c>
      <c r="O297" s="66"/>
      <c r="P297" s="66" t="s">
        <v>1835</v>
      </c>
      <c r="Q297" s="144">
        <v>13</v>
      </c>
    </row>
    <row r="298" spans="1:17" s="72" customFormat="1">
      <c r="A298" s="66"/>
      <c r="B298" s="66" t="s">
        <v>947</v>
      </c>
      <c r="C298" s="225" t="s">
        <v>1587</v>
      </c>
      <c r="D298" s="66" t="s">
        <v>2042</v>
      </c>
      <c r="E298" s="68">
        <v>3.3958699999999999</v>
      </c>
      <c r="F298" s="74">
        <v>1</v>
      </c>
      <c r="G298" s="74">
        <v>1</v>
      </c>
      <c r="H298" s="68">
        <f t="shared" si="8"/>
        <v>3.3958699999999999</v>
      </c>
      <c r="I298" s="70">
        <f t="shared" si="9"/>
        <v>3.3958699999999999</v>
      </c>
      <c r="J298" s="71">
        <f>ROUND((H298*'2-Calculator'!$D$26),2)</f>
        <v>22361.8</v>
      </c>
      <c r="K298" s="71">
        <f>ROUND((I298*'2-Calculator'!$D$26),2)</f>
        <v>22361.8</v>
      </c>
      <c r="L298" s="69">
        <v>5.1100000000000003</v>
      </c>
      <c r="M298" s="66" t="s">
        <v>2550</v>
      </c>
      <c r="N298" s="66" t="s">
        <v>2554</v>
      </c>
      <c r="O298" s="66"/>
      <c r="P298" s="66" t="s">
        <v>1835</v>
      </c>
      <c r="Q298" s="144">
        <v>1</v>
      </c>
    </row>
    <row r="299" spans="1:17" s="72" customFormat="1">
      <c r="A299" s="66"/>
      <c r="B299" s="66" t="s">
        <v>946</v>
      </c>
      <c r="C299" s="225" t="s">
        <v>1587</v>
      </c>
      <c r="D299" s="66" t="s">
        <v>2042</v>
      </c>
      <c r="E299" s="68">
        <v>3.7810000000000001</v>
      </c>
      <c r="F299" s="74">
        <v>1</v>
      </c>
      <c r="G299" s="74">
        <v>1</v>
      </c>
      <c r="H299" s="68">
        <f t="shared" si="8"/>
        <v>3.7810000000000001</v>
      </c>
      <c r="I299" s="70">
        <f t="shared" si="9"/>
        <v>3.7810000000000001</v>
      </c>
      <c r="J299" s="71">
        <f>ROUND((H299*'2-Calculator'!$D$26),2)</f>
        <v>24897.89</v>
      </c>
      <c r="K299" s="71">
        <f>ROUND((I299*'2-Calculator'!$D$26),2)</f>
        <v>24897.89</v>
      </c>
      <c r="L299" s="69">
        <v>5.91</v>
      </c>
      <c r="M299" s="66" t="s">
        <v>2550</v>
      </c>
      <c r="N299" s="66" t="s">
        <v>2554</v>
      </c>
      <c r="O299" s="66"/>
      <c r="P299" s="66" t="s">
        <v>1835</v>
      </c>
      <c r="Q299" s="144">
        <v>26</v>
      </c>
    </row>
    <row r="300" spans="1:17" s="72" customFormat="1">
      <c r="A300" s="66"/>
      <c r="B300" s="66" t="s">
        <v>945</v>
      </c>
      <c r="C300" s="225" t="s">
        <v>1587</v>
      </c>
      <c r="D300" s="66" t="s">
        <v>2042</v>
      </c>
      <c r="E300" s="68">
        <v>4.5689500000000001</v>
      </c>
      <c r="F300" s="74">
        <v>1</v>
      </c>
      <c r="G300" s="74">
        <v>1</v>
      </c>
      <c r="H300" s="68">
        <f t="shared" si="8"/>
        <v>4.5689500000000001</v>
      </c>
      <c r="I300" s="70">
        <f t="shared" si="9"/>
        <v>4.5689500000000001</v>
      </c>
      <c r="J300" s="71">
        <f>ROUND((H300*'2-Calculator'!$D$26),2)</f>
        <v>30086.54</v>
      </c>
      <c r="K300" s="71">
        <f>ROUND((I300*'2-Calculator'!$D$26),2)</f>
        <v>30086.54</v>
      </c>
      <c r="L300" s="69">
        <v>8.02</v>
      </c>
      <c r="M300" s="66" t="s">
        <v>2550</v>
      </c>
      <c r="N300" s="66" t="s">
        <v>2554</v>
      </c>
      <c r="O300" s="66"/>
      <c r="P300" s="66" t="s">
        <v>1835</v>
      </c>
      <c r="Q300" s="144">
        <v>43</v>
      </c>
    </row>
    <row r="301" spans="1:17" s="72" customFormat="1">
      <c r="A301" s="66"/>
      <c r="B301" s="66" t="s">
        <v>944</v>
      </c>
      <c r="C301" s="225" t="s">
        <v>1587</v>
      </c>
      <c r="D301" s="66" t="s">
        <v>2042</v>
      </c>
      <c r="E301" s="68">
        <v>6.65212</v>
      </c>
      <c r="F301" s="74">
        <v>1</v>
      </c>
      <c r="G301" s="74">
        <v>1</v>
      </c>
      <c r="H301" s="68">
        <f t="shared" si="8"/>
        <v>6.65212</v>
      </c>
      <c r="I301" s="70">
        <f t="shared" si="9"/>
        <v>6.65212</v>
      </c>
      <c r="J301" s="71">
        <f>ROUND((H301*'2-Calculator'!$D$26),2)</f>
        <v>43804.21</v>
      </c>
      <c r="K301" s="71">
        <f>ROUND((I301*'2-Calculator'!$D$26),2)</f>
        <v>43804.21</v>
      </c>
      <c r="L301" s="69">
        <v>14.88</v>
      </c>
      <c r="M301" s="66" t="s">
        <v>2550</v>
      </c>
      <c r="N301" s="66" t="s">
        <v>2554</v>
      </c>
      <c r="O301" s="66"/>
      <c r="P301" s="66" t="s">
        <v>1835</v>
      </c>
      <c r="Q301" s="144">
        <v>7</v>
      </c>
    </row>
    <row r="302" spans="1:17" s="72" customFormat="1">
      <c r="A302" s="66"/>
      <c r="B302" s="66" t="s">
        <v>943</v>
      </c>
      <c r="C302" s="225" t="s">
        <v>1588</v>
      </c>
      <c r="D302" s="66" t="s">
        <v>2449</v>
      </c>
      <c r="E302" s="68">
        <v>2.4032</v>
      </c>
      <c r="F302" s="74">
        <v>1</v>
      </c>
      <c r="G302" s="74">
        <v>1</v>
      </c>
      <c r="H302" s="68">
        <f t="shared" si="8"/>
        <v>2.4032</v>
      </c>
      <c r="I302" s="70">
        <f t="shared" si="9"/>
        <v>2.4032</v>
      </c>
      <c r="J302" s="71">
        <f>ROUND((H302*'2-Calculator'!$D$26),2)</f>
        <v>15825.07</v>
      </c>
      <c r="K302" s="71">
        <f>ROUND((I302*'2-Calculator'!$D$26),2)</f>
        <v>15825.07</v>
      </c>
      <c r="L302" s="69">
        <v>2.2799999999999998</v>
      </c>
      <c r="M302" s="66" t="s">
        <v>2550</v>
      </c>
      <c r="N302" s="66" t="s">
        <v>2554</v>
      </c>
      <c r="O302" s="66"/>
      <c r="P302" s="66" t="s">
        <v>1835</v>
      </c>
      <c r="Q302" s="144">
        <v>4</v>
      </c>
    </row>
    <row r="303" spans="1:17" s="72" customFormat="1">
      <c r="A303" s="66"/>
      <c r="B303" s="66" t="s">
        <v>942</v>
      </c>
      <c r="C303" s="225" t="s">
        <v>1588</v>
      </c>
      <c r="D303" s="66" t="s">
        <v>2449</v>
      </c>
      <c r="E303" s="68">
        <v>2.7028099999999999</v>
      </c>
      <c r="F303" s="74">
        <v>1</v>
      </c>
      <c r="G303" s="74">
        <v>1</v>
      </c>
      <c r="H303" s="68">
        <f t="shared" si="8"/>
        <v>2.7028099999999999</v>
      </c>
      <c r="I303" s="70">
        <f t="shared" si="9"/>
        <v>2.7028099999999999</v>
      </c>
      <c r="J303" s="71">
        <f>ROUND((H303*'2-Calculator'!$D$26),2)</f>
        <v>17798</v>
      </c>
      <c r="K303" s="71">
        <f>ROUND((I303*'2-Calculator'!$D$26),2)</f>
        <v>17798</v>
      </c>
      <c r="L303" s="69">
        <v>3.15</v>
      </c>
      <c r="M303" s="66" t="s">
        <v>2550</v>
      </c>
      <c r="N303" s="66" t="s">
        <v>2554</v>
      </c>
      <c r="O303" s="66"/>
      <c r="P303" s="66" t="s">
        <v>1835</v>
      </c>
      <c r="Q303" s="144">
        <v>11</v>
      </c>
    </row>
    <row r="304" spans="1:17" s="72" customFormat="1">
      <c r="A304" s="66"/>
      <c r="B304" s="66" t="s">
        <v>941</v>
      </c>
      <c r="C304" s="225" t="s">
        <v>1588</v>
      </c>
      <c r="D304" s="66" t="s">
        <v>2449</v>
      </c>
      <c r="E304" s="68">
        <v>3.8299699999999999</v>
      </c>
      <c r="F304" s="74">
        <v>1</v>
      </c>
      <c r="G304" s="74">
        <v>1</v>
      </c>
      <c r="H304" s="68">
        <f t="shared" si="8"/>
        <v>3.8299699999999999</v>
      </c>
      <c r="I304" s="70">
        <f t="shared" si="9"/>
        <v>3.8299699999999999</v>
      </c>
      <c r="J304" s="71">
        <f>ROUND((H304*'2-Calculator'!$D$26),2)</f>
        <v>25220.35</v>
      </c>
      <c r="K304" s="71">
        <f>ROUND((I304*'2-Calculator'!$D$26),2)</f>
        <v>25220.35</v>
      </c>
      <c r="L304" s="69">
        <v>7.52</v>
      </c>
      <c r="M304" s="66" t="s">
        <v>2550</v>
      </c>
      <c r="N304" s="66" t="s">
        <v>2554</v>
      </c>
      <c r="O304" s="66"/>
      <c r="P304" s="66" t="s">
        <v>1835</v>
      </c>
      <c r="Q304" s="144">
        <v>5</v>
      </c>
    </row>
    <row r="305" spans="1:17" s="72" customFormat="1">
      <c r="A305" s="66"/>
      <c r="B305" s="66" t="s">
        <v>940</v>
      </c>
      <c r="C305" s="225" t="s">
        <v>1588</v>
      </c>
      <c r="D305" s="66" t="s">
        <v>2449</v>
      </c>
      <c r="E305" s="68">
        <v>6.4618500000000001</v>
      </c>
      <c r="F305" s="74">
        <v>1</v>
      </c>
      <c r="G305" s="74">
        <v>1</v>
      </c>
      <c r="H305" s="68">
        <f t="shared" si="8"/>
        <v>6.4618500000000001</v>
      </c>
      <c r="I305" s="70">
        <f t="shared" si="9"/>
        <v>6.4618500000000001</v>
      </c>
      <c r="J305" s="71">
        <f>ROUND((H305*'2-Calculator'!$D$26),2)</f>
        <v>42551.28</v>
      </c>
      <c r="K305" s="71">
        <f>ROUND((I305*'2-Calculator'!$D$26),2)</f>
        <v>42551.28</v>
      </c>
      <c r="L305" s="69">
        <v>17.7</v>
      </c>
      <c r="M305" s="66" t="s">
        <v>2550</v>
      </c>
      <c r="N305" s="66" t="s">
        <v>2554</v>
      </c>
      <c r="O305" s="66"/>
      <c r="P305" s="66" t="s">
        <v>1835</v>
      </c>
      <c r="Q305" s="144">
        <v>4</v>
      </c>
    </row>
    <row r="306" spans="1:17" s="72" customFormat="1">
      <c r="A306" s="66"/>
      <c r="B306" s="66" t="s">
        <v>939</v>
      </c>
      <c r="C306" s="225" t="s">
        <v>1589</v>
      </c>
      <c r="D306" s="66" t="s">
        <v>2232</v>
      </c>
      <c r="E306" s="68">
        <v>1.75726</v>
      </c>
      <c r="F306" s="74">
        <v>1</v>
      </c>
      <c r="G306" s="74">
        <v>1</v>
      </c>
      <c r="H306" s="68">
        <f t="shared" si="8"/>
        <v>1.75726</v>
      </c>
      <c r="I306" s="70">
        <f t="shared" si="9"/>
        <v>1.75726</v>
      </c>
      <c r="J306" s="71">
        <f>ROUND((H306*'2-Calculator'!$D$26),2)</f>
        <v>11571.56</v>
      </c>
      <c r="K306" s="71">
        <f>ROUND((I306*'2-Calculator'!$D$26),2)</f>
        <v>11571.56</v>
      </c>
      <c r="L306" s="69">
        <v>4.1399999999999997</v>
      </c>
      <c r="M306" s="66" t="s">
        <v>2550</v>
      </c>
      <c r="N306" s="66" t="s">
        <v>2554</v>
      </c>
      <c r="O306" s="66"/>
      <c r="P306" s="66" t="s">
        <v>1835</v>
      </c>
      <c r="Q306" s="144">
        <v>1</v>
      </c>
    </row>
    <row r="307" spans="1:17" s="72" customFormat="1">
      <c r="A307" s="66"/>
      <c r="B307" s="66" t="s">
        <v>938</v>
      </c>
      <c r="C307" s="225" t="s">
        <v>1589</v>
      </c>
      <c r="D307" s="66" t="s">
        <v>2232</v>
      </c>
      <c r="E307" s="68">
        <v>2.21576</v>
      </c>
      <c r="F307" s="74">
        <v>1</v>
      </c>
      <c r="G307" s="74">
        <v>1</v>
      </c>
      <c r="H307" s="68">
        <f t="shared" si="8"/>
        <v>2.21576</v>
      </c>
      <c r="I307" s="70">
        <f t="shared" si="9"/>
        <v>2.21576</v>
      </c>
      <c r="J307" s="71">
        <f>ROUND((H307*'2-Calculator'!$D$26),2)</f>
        <v>14590.78</v>
      </c>
      <c r="K307" s="71">
        <f>ROUND((I307*'2-Calculator'!$D$26),2)</f>
        <v>14590.78</v>
      </c>
      <c r="L307" s="69">
        <v>5.17</v>
      </c>
      <c r="M307" s="66" t="s">
        <v>2550</v>
      </c>
      <c r="N307" s="66" t="s">
        <v>2554</v>
      </c>
      <c r="O307" s="66"/>
      <c r="P307" s="66" t="s">
        <v>1835</v>
      </c>
      <c r="Q307" s="144">
        <v>11</v>
      </c>
    </row>
    <row r="308" spans="1:17" s="72" customFormat="1">
      <c r="A308" s="66"/>
      <c r="B308" s="66" t="s">
        <v>937</v>
      </c>
      <c r="C308" s="225" t="s">
        <v>1589</v>
      </c>
      <c r="D308" s="66" t="s">
        <v>2232</v>
      </c>
      <c r="E308" s="68">
        <v>3.5282499999999999</v>
      </c>
      <c r="F308" s="74">
        <v>1</v>
      </c>
      <c r="G308" s="74">
        <v>1</v>
      </c>
      <c r="H308" s="68">
        <f t="shared" si="8"/>
        <v>3.5282499999999999</v>
      </c>
      <c r="I308" s="70">
        <f t="shared" si="9"/>
        <v>3.5282499999999999</v>
      </c>
      <c r="J308" s="71">
        <f>ROUND((H308*'2-Calculator'!$D$26),2)</f>
        <v>23233.53</v>
      </c>
      <c r="K308" s="71">
        <f>ROUND((I308*'2-Calculator'!$D$26),2)</f>
        <v>23233.53</v>
      </c>
      <c r="L308" s="69">
        <v>8.4600000000000009</v>
      </c>
      <c r="M308" s="66" t="s">
        <v>2550</v>
      </c>
      <c r="N308" s="66" t="s">
        <v>2554</v>
      </c>
      <c r="O308" s="66"/>
      <c r="P308" s="66" t="s">
        <v>1835</v>
      </c>
      <c r="Q308" s="144">
        <v>16</v>
      </c>
    </row>
    <row r="309" spans="1:17" s="72" customFormat="1">
      <c r="A309" s="66"/>
      <c r="B309" s="66" t="s">
        <v>936</v>
      </c>
      <c r="C309" s="225" t="s">
        <v>1589</v>
      </c>
      <c r="D309" s="66" t="s">
        <v>2232</v>
      </c>
      <c r="E309" s="68">
        <v>6.1524900000000002</v>
      </c>
      <c r="F309" s="74">
        <v>1</v>
      </c>
      <c r="G309" s="74">
        <v>1</v>
      </c>
      <c r="H309" s="68">
        <f t="shared" si="8"/>
        <v>6.1524900000000002</v>
      </c>
      <c r="I309" s="70">
        <f t="shared" si="9"/>
        <v>6.1524900000000002</v>
      </c>
      <c r="J309" s="71">
        <f>ROUND((H309*'2-Calculator'!$D$26),2)</f>
        <v>40514.15</v>
      </c>
      <c r="K309" s="71">
        <f>ROUND((I309*'2-Calculator'!$D$26),2)</f>
        <v>40514.15</v>
      </c>
      <c r="L309" s="69">
        <v>12.27</v>
      </c>
      <c r="M309" s="66" t="s">
        <v>2550</v>
      </c>
      <c r="N309" s="66" t="s">
        <v>2554</v>
      </c>
      <c r="O309" s="66"/>
      <c r="P309" s="66" t="s">
        <v>1835</v>
      </c>
      <c r="Q309" s="144">
        <v>11</v>
      </c>
    </row>
    <row r="310" spans="1:17" s="72" customFormat="1">
      <c r="A310" s="66"/>
      <c r="B310" s="66" t="s">
        <v>935</v>
      </c>
      <c r="C310" s="225" t="s">
        <v>1590</v>
      </c>
      <c r="D310" s="66" t="s">
        <v>2450</v>
      </c>
      <c r="E310" s="68">
        <v>2.4646599999999999</v>
      </c>
      <c r="F310" s="74">
        <v>1</v>
      </c>
      <c r="G310" s="74">
        <v>1</v>
      </c>
      <c r="H310" s="68">
        <f t="shared" si="8"/>
        <v>2.4646599999999999</v>
      </c>
      <c r="I310" s="70">
        <f t="shared" si="9"/>
        <v>2.4646599999999999</v>
      </c>
      <c r="J310" s="71">
        <f>ROUND((H310*'2-Calculator'!$D$26),2)</f>
        <v>16229.79</v>
      </c>
      <c r="K310" s="71">
        <f>ROUND((I310*'2-Calculator'!$D$26),2)</f>
        <v>16229.79</v>
      </c>
      <c r="L310" s="69">
        <v>5</v>
      </c>
      <c r="M310" s="66" t="s">
        <v>2550</v>
      </c>
      <c r="N310" s="66" t="s">
        <v>2554</v>
      </c>
      <c r="O310" s="66"/>
      <c r="P310" s="66" t="s">
        <v>1835</v>
      </c>
      <c r="Q310" s="144">
        <v>0</v>
      </c>
    </row>
    <row r="311" spans="1:17" s="72" customFormat="1">
      <c r="A311" s="66"/>
      <c r="B311" s="66" t="s">
        <v>934</v>
      </c>
      <c r="C311" s="225" t="s">
        <v>1590</v>
      </c>
      <c r="D311" s="66" t="s">
        <v>2450</v>
      </c>
      <c r="E311" s="68">
        <v>2.4820500000000001</v>
      </c>
      <c r="F311" s="74">
        <v>1</v>
      </c>
      <c r="G311" s="74">
        <v>1</v>
      </c>
      <c r="H311" s="68">
        <f t="shared" si="8"/>
        <v>2.4820500000000001</v>
      </c>
      <c r="I311" s="70">
        <f t="shared" si="9"/>
        <v>2.4820500000000001</v>
      </c>
      <c r="J311" s="71">
        <f>ROUND((H311*'2-Calculator'!$D$26),2)</f>
        <v>16344.3</v>
      </c>
      <c r="K311" s="71">
        <f>ROUND((I311*'2-Calculator'!$D$26),2)</f>
        <v>16344.3</v>
      </c>
      <c r="L311" s="69">
        <v>5.5</v>
      </c>
      <c r="M311" s="66" t="s">
        <v>2550</v>
      </c>
      <c r="N311" s="66" t="s">
        <v>2554</v>
      </c>
      <c r="O311" s="66"/>
      <c r="P311" s="66" t="s">
        <v>1835</v>
      </c>
      <c r="Q311" s="144">
        <v>0</v>
      </c>
    </row>
    <row r="312" spans="1:17" s="72" customFormat="1">
      <c r="A312" s="66"/>
      <c r="B312" s="66" t="s">
        <v>933</v>
      </c>
      <c r="C312" s="225" t="s">
        <v>1590</v>
      </c>
      <c r="D312" s="66" t="s">
        <v>2450</v>
      </c>
      <c r="E312" s="68">
        <v>2.9125899999999998</v>
      </c>
      <c r="F312" s="74">
        <v>1</v>
      </c>
      <c r="G312" s="74">
        <v>1</v>
      </c>
      <c r="H312" s="68">
        <f t="shared" si="8"/>
        <v>2.9125899999999998</v>
      </c>
      <c r="I312" s="70">
        <f t="shared" si="9"/>
        <v>2.9125899999999998</v>
      </c>
      <c r="J312" s="71">
        <f>ROUND((H312*'2-Calculator'!$D$26),2)</f>
        <v>19179.41</v>
      </c>
      <c r="K312" s="71">
        <f>ROUND((I312*'2-Calculator'!$D$26),2)</f>
        <v>19179.41</v>
      </c>
      <c r="L312" s="69">
        <v>9.19</v>
      </c>
      <c r="M312" s="66" t="s">
        <v>2550</v>
      </c>
      <c r="N312" s="66" t="s">
        <v>2554</v>
      </c>
      <c r="O312" s="66"/>
      <c r="P312" s="66" t="s">
        <v>1835</v>
      </c>
      <c r="Q312" s="144">
        <v>0</v>
      </c>
    </row>
    <row r="313" spans="1:17" s="72" customFormat="1">
      <c r="A313" s="66"/>
      <c r="B313" s="66" t="s">
        <v>932</v>
      </c>
      <c r="C313" s="225" t="s">
        <v>1590</v>
      </c>
      <c r="D313" s="66" t="s">
        <v>2450</v>
      </c>
      <c r="E313" s="68">
        <v>4.7440499999999997</v>
      </c>
      <c r="F313" s="74">
        <v>1</v>
      </c>
      <c r="G313" s="74">
        <v>1</v>
      </c>
      <c r="H313" s="68">
        <f t="shared" si="8"/>
        <v>4.7440499999999997</v>
      </c>
      <c r="I313" s="70">
        <f t="shared" si="9"/>
        <v>4.7440499999999997</v>
      </c>
      <c r="J313" s="71">
        <f>ROUND((H313*'2-Calculator'!$D$26),2)</f>
        <v>31239.57</v>
      </c>
      <c r="K313" s="71">
        <f>ROUND((I313*'2-Calculator'!$D$26),2)</f>
        <v>31239.57</v>
      </c>
      <c r="L313" s="69">
        <v>10.86</v>
      </c>
      <c r="M313" s="66" t="s">
        <v>2550</v>
      </c>
      <c r="N313" s="66" t="s">
        <v>2554</v>
      </c>
      <c r="O313" s="66"/>
      <c r="P313" s="66" t="s">
        <v>1835</v>
      </c>
      <c r="Q313" s="144">
        <v>0</v>
      </c>
    </row>
    <row r="314" spans="1:17" s="72" customFormat="1">
      <c r="A314" s="66"/>
      <c r="B314" s="66" t="s">
        <v>931</v>
      </c>
      <c r="C314" s="225" t="s">
        <v>1591</v>
      </c>
      <c r="D314" s="66" t="s">
        <v>2451</v>
      </c>
      <c r="E314" s="68">
        <v>1.3261099999999999</v>
      </c>
      <c r="F314" s="74">
        <v>1</v>
      </c>
      <c r="G314" s="74">
        <v>1</v>
      </c>
      <c r="H314" s="68">
        <f t="shared" si="8"/>
        <v>1.3261099999999999</v>
      </c>
      <c r="I314" s="70">
        <f t="shared" si="9"/>
        <v>1.3261099999999999</v>
      </c>
      <c r="J314" s="71">
        <f>ROUND((H314*'2-Calculator'!$D$26),2)</f>
        <v>8732.43</v>
      </c>
      <c r="K314" s="71">
        <f>ROUND((I314*'2-Calculator'!$D$26),2)</f>
        <v>8732.43</v>
      </c>
      <c r="L314" s="69">
        <v>2.5</v>
      </c>
      <c r="M314" s="66" t="s">
        <v>2550</v>
      </c>
      <c r="N314" s="66" t="s">
        <v>2554</v>
      </c>
      <c r="O314" s="66"/>
      <c r="P314" s="66" t="s">
        <v>1835</v>
      </c>
      <c r="Q314" s="144">
        <v>3</v>
      </c>
    </row>
    <row r="315" spans="1:17" s="72" customFormat="1">
      <c r="A315" s="66"/>
      <c r="B315" s="66" t="s">
        <v>930</v>
      </c>
      <c r="C315" s="225" t="s">
        <v>1591</v>
      </c>
      <c r="D315" s="66" t="s">
        <v>2451</v>
      </c>
      <c r="E315" s="68">
        <v>1.6807399999999999</v>
      </c>
      <c r="F315" s="74">
        <v>1</v>
      </c>
      <c r="G315" s="74">
        <v>1</v>
      </c>
      <c r="H315" s="68">
        <f t="shared" si="8"/>
        <v>1.6807399999999999</v>
      </c>
      <c r="I315" s="70">
        <f t="shared" si="9"/>
        <v>1.6807399999999999</v>
      </c>
      <c r="J315" s="71">
        <f>ROUND((H315*'2-Calculator'!$D$26),2)</f>
        <v>11067.67</v>
      </c>
      <c r="K315" s="71">
        <f>ROUND((I315*'2-Calculator'!$D$26),2)</f>
        <v>11067.67</v>
      </c>
      <c r="L315" s="69">
        <v>3.35</v>
      </c>
      <c r="M315" s="66" t="s">
        <v>2550</v>
      </c>
      <c r="N315" s="66" t="s">
        <v>2554</v>
      </c>
      <c r="O315" s="66"/>
      <c r="P315" s="66" t="s">
        <v>1835</v>
      </c>
      <c r="Q315" s="144">
        <v>10</v>
      </c>
    </row>
    <row r="316" spans="1:17" s="72" customFormat="1">
      <c r="A316" s="66"/>
      <c r="B316" s="66" t="s">
        <v>929</v>
      </c>
      <c r="C316" s="225" t="s">
        <v>1591</v>
      </c>
      <c r="D316" s="66" t="s">
        <v>2451</v>
      </c>
      <c r="E316" s="68">
        <v>2.2348400000000002</v>
      </c>
      <c r="F316" s="74">
        <v>1</v>
      </c>
      <c r="G316" s="74">
        <v>1</v>
      </c>
      <c r="H316" s="68">
        <f t="shared" si="8"/>
        <v>2.2348400000000002</v>
      </c>
      <c r="I316" s="70">
        <f t="shared" si="9"/>
        <v>2.2348400000000002</v>
      </c>
      <c r="J316" s="71">
        <f>ROUND((H316*'2-Calculator'!$D$26),2)</f>
        <v>14716.42</v>
      </c>
      <c r="K316" s="71">
        <f>ROUND((I316*'2-Calculator'!$D$26),2)</f>
        <v>14716.42</v>
      </c>
      <c r="L316" s="69">
        <v>5.57</v>
      </c>
      <c r="M316" s="66" t="s">
        <v>2550</v>
      </c>
      <c r="N316" s="66" t="s">
        <v>2554</v>
      </c>
      <c r="O316" s="66"/>
      <c r="P316" s="66" t="s">
        <v>1835</v>
      </c>
      <c r="Q316" s="144">
        <v>4</v>
      </c>
    </row>
    <row r="317" spans="1:17" s="72" customFormat="1">
      <c r="A317" s="66"/>
      <c r="B317" s="66" t="s">
        <v>928</v>
      </c>
      <c r="C317" s="225" t="s">
        <v>1591</v>
      </c>
      <c r="D317" s="66" t="s">
        <v>2451</v>
      </c>
      <c r="E317" s="68">
        <v>3.7153100000000001</v>
      </c>
      <c r="F317" s="74">
        <v>1</v>
      </c>
      <c r="G317" s="74">
        <v>1</v>
      </c>
      <c r="H317" s="68">
        <f t="shared" si="8"/>
        <v>3.7153100000000001</v>
      </c>
      <c r="I317" s="70">
        <f t="shared" si="9"/>
        <v>3.7153100000000001</v>
      </c>
      <c r="J317" s="71">
        <f>ROUND((H317*'2-Calculator'!$D$26),2)</f>
        <v>24465.32</v>
      </c>
      <c r="K317" s="71">
        <f>ROUND((I317*'2-Calculator'!$D$26),2)</f>
        <v>24465.32</v>
      </c>
      <c r="L317" s="69">
        <v>13.42</v>
      </c>
      <c r="M317" s="66" t="s">
        <v>2550</v>
      </c>
      <c r="N317" s="66" t="s">
        <v>2554</v>
      </c>
      <c r="O317" s="66"/>
      <c r="P317" s="66" t="s">
        <v>1835</v>
      </c>
      <c r="Q317" s="144">
        <v>3</v>
      </c>
    </row>
    <row r="318" spans="1:17" s="72" customFormat="1">
      <c r="A318" s="66"/>
      <c r="B318" s="66" t="s">
        <v>927</v>
      </c>
      <c r="C318" s="225" t="s">
        <v>1592</v>
      </c>
      <c r="D318" s="66" t="s">
        <v>2452</v>
      </c>
      <c r="E318" s="68">
        <v>2.05762</v>
      </c>
      <c r="F318" s="74">
        <v>1</v>
      </c>
      <c r="G318" s="74">
        <v>1</v>
      </c>
      <c r="H318" s="68">
        <f t="shared" si="8"/>
        <v>2.05762</v>
      </c>
      <c r="I318" s="70">
        <f t="shared" si="9"/>
        <v>2.05762</v>
      </c>
      <c r="J318" s="71">
        <f>ROUND((H318*'2-Calculator'!$D$26),2)</f>
        <v>13549.43</v>
      </c>
      <c r="K318" s="71">
        <f>ROUND((I318*'2-Calculator'!$D$26),2)</f>
        <v>13549.43</v>
      </c>
      <c r="L318" s="69">
        <v>2.16</v>
      </c>
      <c r="M318" s="66" t="s">
        <v>2550</v>
      </c>
      <c r="N318" s="66" t="s">
        <v>2554</v>
      </c>
      <c r="O318" s="66"/>
      <c r="P318" s="66" t="s">
        <v>1835</v>
      </c>
      <c r="Q318" s="144">
        <v>57</v>
      </c>
    </row>
    <row r="319" spans="1:17" s="72" customFormat="1">
      <c r="A319" s="66"/>
      <c r="B319" s="66" t="s">
        <v>926</v>
      </c>
      <c r="C319" s="225" t="s">
        <v>1592</v>
      </c>
      <c r="D319" s="66" t="s">
        <v>2452</v>
      </c>
      <c r="E319" s="68">
        <v>2.1923400000000002</v>
      </c>
      <c r="F319" s="74">
        <v>1</v>
      </c>
      <c r="G319" s="74">
        <v>1</v>
      </c>
      <c r="H319" s="68">
        <f t="shared" si="8"/>
        <v>2.1923400000000002</v>
      </c>
      <c r="I319" s="70">
        <f t="shared" si="9"/>
        <v>2.1923400000000002</v>
      </c>
      <c r="J319" s="71">
        <f>ROUND((H319*'2-Calculator'!$D$26),2)</f>
        <v>14436.56</v>
      </c>
      <c r="K319" s="71">
        <f>ROUND((I319*'2-Calculator'!$D$26),2)</f>
        <v>14436.56</v>
      </c>
      <c r="L319" s="69">
        <v>2.61</v>
      </c>
      <c r="M319" s="66" t="s">
        <v>2550</v>
      </c>
      <c r="N319" s="66" t="s">
        <v>2554</v>
      </c>
      <c r="O319" s="66"/>
      <c r="P319" s="66" t="s">
        <v>1835</v>
      </c>
      <c r="Q319" s="144">
        <v>104</v>
      </c>
    </row>
    <row r="320" spans="1:17" s="72" customFormat="1">
      <c r="A320" s="66"/>
      <c r="B320" s="66" t="s">
        <v>925</v>
      </c>
      <c r="C320" s="225" t="s">
        <v>1592</v>
      </c>
      <c r="D320" s="66" t="s">
        <v>2452</v>
      </c>
      <c r="E320" s="68">
        <v>2.7195900000000002</v>
      </c>
      <c r="F320" s="74">
        <v>1</v>
      </c>
      <c r="G320" s="74">
        <v>1</v>
      </c>
      <c r="H320" s="68">
        <f t="shared" si="8"/>
        <v>2.7195900000000002</v>
      </c>
      <c r="I320" s="70">
        <f t="shared" si="9"/>
        <v>2.7195900000000002</v>
      </c>
      <c r="J320" s="71">
        <f>ROUND((H320*'2-Calculator'!$D$26),2)</f>
        <v>17908.5</v>
      </c>
      <c r="K320" s="71">
        <f>ROUND((I320*'2-Calculator'!$D$26),2)</f>
        <v>17908.5</v>
      </c>
      <c r="L320" s="69">
        <v>4.5199999999999996</v>
      </c>
      <c r="M320" s="66" t="s">
        <v>2550</v>
      </c>
      <c r="N320" s="66" t="s">
        <v>2554</v>
      </c>
      <c r="O320" s="66"/>
      <c r="P320" s="66" t="s">
        <v>1835</v>
      </c>
      <c r="Q320" s="144">
        <v>38</v>
      </c>
    </row>
    <row r="321" spans="1:17" s="72" customFormat="1">
      <c r="A321" s="66"/>
      <c r="B321" s="66" t="s">
        <v>924</v>
      </c>
      <c r="C321" s="225" t="s">
        <v>1592</v>
      </c>
      <c r="D321" s="66" t="s">
        <v>2452</v>
      </c>
      <c r="E321" s="68">
        <v>4.1530899999999997</v>
      </c>
      <c r="F321" s="74">
        <v>1</v>
      </c>
      <c r="G321" s="74">
        <v>1</v>
      </c>
      <c r="H321" s="68">
        <f t="shared" si="8"/>
        <v>4.1530899999999997</v>
      </c>
      <c r="I321" s="70">
        <f t="shared" si="9"/>
        <v>4.1530899999999997</v>
      </c>
      <c r="J321" s="71">
        <f>ROUND((H321*'2-Calculator'!$D$26),2)</f>
        <v>27348.1</v>
      </c>
      <c r="K321" s="71">
        <f>ROUND((I321*'2-Calculator'!$D$26),2)</f>
        <v>27348.1</v>
      </c>
      <c r="L321" s="69">
        <v>8.3000000000000007</v>
      </c>
      <c r="M321" s="66" t="s">
        <v>2550</v>
      </c>
      <c r="N321" s="66" t="s">
        <v>2554</v>
      </c>
      <c r="O321" s="66"/>
      <c r="P321" s="66" t="s">
        <v>1835</v>
      </c>
      <c r="Q321" s="144">
        <v>14</v>
      </c>
    </row>
    <row r="322" spans="1:17" s="72" customFormat="1">
      <c r="A322" s="66"/>
      <c r="B322" s="66" t="s">
        <v>923</v>
      </c>
      <c r="C322" s="225" t="s">
        <v>1593</v>
      </c>
      <c r="D322" s="66" t="s">
        <v>2453</v>
      </c>
      <c r="E322" s="68">
        <v>1.8423099999999999</v>
      </c>
      <c r="F322" s="74">
        <v>1</v>
      </c>
      <c r="G322" s="74">
        <v>1</v>
      </c>
      <c r="H322" s="68">
        <f t="shared" si="8"/>
        <v>1.8423099999999999</v>
      </c>
      <c r="I322" s="70">
        <f t="shared" si="9"/>
        <v>1.8423099999999999</v>
      </c>
      <c r="J322" s="71">
        <f>ROUND((H322*'2-Calculator'!$D$26),2)</f>
        <v>12131.61</v>
      </c>
      <c r="K322" s="71">
        <f>ROUND((I322*'2-Calculator'!$D$26),2)</f>
        <v>12131.61</v>
      </c>
      <c r="L322" s="69">
        <v>1.92</v>
      </c>
      <c r="M322" s="66" t="s">
        <v>2550</v>
      </c>
      <c r="N322" s="66" t="s">
        <v>2554</v>
      </c>
      <c r="O322" s="66"/>
      <c r="P322" s="66" t="s">
        <v>1835</v>
      </c>
      <c r="Q322" s="144">
        <v>27</v>
      </c>
    </row>
    <row r="323" spans="1:17" s="72" customFormat="1">
      <c r="A323" s="66"/>
      <c r="B323" s="66" t="s">
        <v>922</v>
      </c>
      <c r="C323" s="225" t="s">
        <v>1593</v>
      </c>
      <c r="D323" s="66" t="s">
        <v>2453</v>
      </c>
      <c r="E323" s="68">
        <v>2.0563099999999999</v>
      </c>
      <c r="F323" s="74">
        <v>1</v>
      </c>
      <c r="G323" s="74">
        <v>1</v>
      </c>
      <c r="H323" s="68">
        <f t="shared" si="8"/>
        <v>2.0563099999999999</v>
      </c>
      <c r="I323" s="70">
        <f t="shared" si="9"/>
        <v>2.0563099999999999</v>
      </c>
      <c r="J323" s="71">
        <f>ROUND((H323*'2-Calculator'!$D$26),2)</f>
        <v>13540.8</v>
      </c>
      <c r="K323" s="71">
        <f>ROUND((I323*'2-Calculator'!$D$26),2)</f>
        <v>13540.8</v>
      </c>
      <c r="L323" s="69">
        <v>2.52</v>
      </c>
      <c r="M323" s="66" t="s">
        <v>2550</v>
      </c>
      <c r="N323" s="66" t="s">
        <v>2554</v>
      </c>
      <c r="O323" s="66"/>
      <c r="P323" s="66" t="s">
        <v>1835</v>
      </c>
      <c r="Q323" s="144">
        <v>80</v>
      </c>
    </row>
    <row r="324" spans="1:17" s="72" customFormat="1">
      <c r="A324" s="66"/>
      <c r="B324" s="66" t="s">
        <v>921</v>
      </c>
      <c r="C324" s="225" t="s">
        <v>1593</v>
      </c>
      <c r="D324" s="66" t="s">
        <v>2453</v>
      </c>
      <c r="E324" s="68">
        <v>2.6417000000000002</v>
      </c>
      <c r="F324" s="74">
        <v>1</v>
      </c>
      <c r="G324" s="74">
        <v>1</v>
      </c>
      <c r="H324" s="68">
        <f t="shared" si="8"/>
        <v>2.6417000000000002</v>
      </c>
      <c r="I324" s="70">
        <f t="shared" si="9"/>
        <v>2.6417000000000002</v>
      </c>
      <c r="J324" s="71">
        <f>ROUND((H324*'2-Calculator'!$D$26),2)</f>
        <v>17395.59</v>
      </c>
      <c r="K324" s="71">
        <f>ROUND((I324*'2-Calculator'!$D$26),2)</f>
        <v>17395.59</v>
      </c>
      <c r="L324" s="69">
        <v>4.67</v>
      </c>
      <c r="M324" s="66" t="s">
        <v>2550</v>
      </c>
      <c r="N324" s="66" t="s">
        <v>2554</v>
      </c>
      <c r="O324" s="66"/>
      <c r="P324" s="66" t="s">
        <v>1835</v>
      </c>
      <c r="Q324" s="144">
        <v>41</v>
      </c>
    </row>
    <row r="325" spans="1:17" s="72" customFormat="1">
      <c r="A325" s="66"/>
      <c r="B325" s="66" t="s">
        <v>920</v>
      </c>
      <c r="C325" s="225" t="s">
        <v>1593</v>
      </c>
      <c r="D325" s="66" t="s">
        <v>2453</v>
      </c>
      <c r="E325" s="68">
        <v>4.7089699999999999</v>
      </c>
      <c r="F325" s="74">
        <v>1</v>
      </c>
      <c r="G325" s="74">
        <v>1</v>
      </c>
      <c r="H325" s="68">
        <f t="shared" si="8"/>
        <v>4.7089699999999999</v>
      </c>
      <c r="I325" s="70">
        <f t="shared" si="9"/>
        <v>4.7089699999999999</v>
      </c>
      <c r="J325" s="71">
        <f>ROUND((H325*'2-Calculator'!$D$26),2)</f>
        <v>31008.57</v>
      </c>
      <c r="K325" s="71">
        <f>ROUND((I325*'2-Calculator'!$D$26),2)</f>
        <v>31008.57</v>
      </c>
      <c r="L325" s="69">
        <v>7.32</v>
      </c>
      <c r="M325" s="66" t="s">
        <v>2550</v>
      </c>
      <c r="N325" s="66" t="s">
        <v>2554</v>
      </c>
      <c r="O325" s="66"/>
      <c r="P325" s="66" t="s">
        <v>1835</v>
      </c>
      <c r="Q325" s="144">
        <v>7</v>
      </c>
    </row>
    <row r="326" spans="1:17" s="72" customFormat="1">
      <c r="A326" s="66"/>
      <c r="B326" s="66" t="s">
        <v>919</v>
      </c>
      <c r="C326" s="225" t="s">
        <v>1594</v>
      </c>
      <c r="D326" s="66" t="s">
        <v>2233</v>
      </c>
      <c r="E326" s="68">
        <v>1.6271800000000001</v>
      </c>
      <c r="F326" s="74">
        <v>1</v>
      </c>
      <c r="G326" s="74">
        <v>1</v>
      </c>
      <c r="H326" s="68">
        <f t="shared" si="8"/>
        <v>1.6271800000000001</v>
      </c>
      <c r="I326" s="70">
        <f t="shared" si="9"/>
        <v>1.6271800000000001</v>
      </c>
      <c r="J326" s="71">
        <f>ROUND((H326*'2-Calculator'!$D$26),2)</f>
        <v>10714.98</v>
      </c>
      <c r="K326" s="71">
        <f>ROUND((I326*'2-Calculator'!$D$26),2)</f>
        <v>10714.98</v>
      </c>
      <c r="L326" s="69">
        <v>3.92</v>
      </c>
      <c r="M326" s="66" t="s">
        <v>2550</v>
      </c>
      <c r="N326" s="66" t="s">
        <v>2554</v>
      </c>
      <c r="O326" s="66"/>
      <c r="P326" s="66" t="s">
        <v>1835</v>
      </c>
      <c r="Q326" s="144">
        <v>2</v>
      </c>
    </row>
    <row r="327" spans="1:17" s="72" customFormat="1">
      <c r="A327" s="66"/>
      <c r="B327" s="66" t="s">
        <v>918</v>
      </c>
      <c r="C327" s="225" t="s">
        <v>1594</v>
      </c>
      <c r="D327" s="66" t="s">
        <v>2233</v>
      </c>
      <c r="E327" s="68">
        <v>2.6623399999999999</v>
      </c>
      <c r="F327" s="74">
        <v>1</v>
      </c>
      <c r="G327" s="74">
        <v>1</v>
      </c>
      <c r="H327" s="68">
        <f t="shared" si="8"/>
        <v>2.6623399999999999</v>
      </c>
      <c r="I327" s="70">
        <f t="shared" si="9"/>
        <v>2.6623399999999999</v>
      </c>
      <c r="J327" s="71">
        <f>ROUND((H327*'2-Calculator'!$D$26),2)</f>
        <v>17531.509999999998</v>
      </c>
      <c r="K327" s="71">
        <f>ROUND((I327*'2-Calculator'!$D$26),2)</f>
        <v>17531.509999999998</v>
      </c>
      <c r="L327" s="69">
        <v>2.88</v>
      </c>
      <c r="M327" s="66" t="s">
        <v>2550</v>
      </c>
      <c r="N327" s="66" t="s">
        <v>2554</v>
      </c>
      <c r="O327" s="66"/>
      <c r="P327" s="66" t="s">
        <v>1835</v>
      </c>
      <c r="Q327" s="144">
        <v>2</v>
      </c>
    </row>
    <row r="328" spans="1:17" s="72" customFormat="1">
      <c r="A328" s="66"/>
      <c r="B328" s="66" t="s">
        <v>917</v>
      </c>
      <c r="C328" s="225" t="s">
        <v>1594</v>
      </c>
      <c r="D328" s="66" t="s">
        <v>2233</v>
      </c>
      <c r="E328" s="68">
        <v>4.0567299999999999</v>
      </c>
      <c r="F328" s="74">
        <v>1</v>
      </c>
      <c r="G328" s="74">
        <v>1</v>
      </c>
      <c r="H328" s="68">
        <f t="shared" si="8"/>
        <v>4.0567299999999999</v>
      </c>
      <c r="I328" s="70">
        <f t="shared" si="9"/>
        <v>4.0567299999999999</v>
      </c>
      <c r="J328" s="71">
        <f>ROUND((H328*'2-Calculator'!$D$26),2)</f>
        <v>26713.57</v>
      </c>
      <c r="K328" s="71">
        <f>ROUND((I328*'2-Calculator'!$D$26),2)</f>
        <v>26713.57</v>
      </c>
      <c r="L328" s="69">
        <v>5.35</v>
      </c>
      <c r="M328" s="66" t="s">
        <v>2550</v>
      </c>
      <c r="N328" s="66" t="s">
        <v>2554</v>
      </c>
      <c r="O328" s="66"/>
      <c r="P328" s="66" t="s">
        <v>1835</v>
      </c>
      <c r="Q328" s="144">
        <v>11</v>
      </c>
    </row>
    <row r="329" spans="1:17" s="72" customFormat="1">
      <c r="A329" s="66"/>
      <c r="B329" s="66" t="s">
        <v>916</v>
      </c>
      <c r="C329" s="225" t="s">
        <v>1594</v>
      </c>
      <c r="D329" s="66" t="s">
        <v>2233</v>
      </c>
      <c r="E329" s="68">
        <v>6.6511399999999998</v>
      </c>
      <c r="F329" s="74">
        <v>1</v>
      </c>
      <c r="G329" s="74">
        <v>1</v>
      </c>
      <c r="H329" s="68">
        <f t="shared" si="8"/>
        <v>6.6511399999999998</v>
      </c>
      <c r="I329" s="70">
        <f t="shared" si="9"/>
        <v>6.6511399999999998</v>
      </c>
      <c r="J329" s="71">
        <f>ROUND((H329*'2-Calculator'!$D$26),2)</f>
        <v>43797.760000000002</v>
      </c>
      <c r="K329" s="71">
        <f>ROUND((I329*'2-Calculator'!$D$26),2)</f>
        <v>43797.760000000002</v>
      </c>
      <c r="L329" s="69">
        <v>12.11</v>
      </c>
      <c r="M329" s="66" t="s">
        <v>2550</v>
      </c>
      <c r="N329" s="66" t="s">
        <v>2554</v>
      </c>
      <c r="O329" s="66"/>
      <c r="P329" s="66" t="s">
        <v>1835</v>
      </c>
      <c r="Q329" s="144">
        <v>1</v>
      </c>
    </row>
    <row r="330" spans="1:17" s="72" customFormat="1">
      <c r="A330" s="66"/>
      <c r="B330" s="66" t="s">
        <v>915</v>
      </c>
      <c r="C330" s="225" t="s">
        <v>1595</v>
      </c>
      <c r="D330" s="66" t="s">
        <v>2234</v>
      </c>
      <c r="E330" s="68">
        <v>1.0532999999999999</v>
      </c>
      <c r="F330" s="74">
        <v>1</v>
      </c>
      <c r="G330" s="74">
        <v>1</v>
      </c>
      <c r="H330" s="68">
        <f t="shared" si="8"/>
        <v>1.0532999999999999</v>
      </c>
      <c r="I330" s="70">
        <f t="shared" si="9"/>
        <v>1.0532999999999999</v>
      </c>
      <c r="J330" s="71">
        <f>ROUND((H330*'2-Calculator'!$D$26),2)</f>
        <v>6935.98</v>
      </c>
      <c r="K330" s="71">
        <f>ROUND((I330*'2-Calculator'!$D$26),2)</f>
        <v>6935.98</v>
      </c>
      <c r="L330" s="69">
        <v>2.84</v>
      </c>
      <c r="M330" s="66" t="s">
        <v>2550</v>
      </c>
      <c r="N330" s="66" t="s">
        <v>2554</v>
      </c>
      <c r="O330" s="66"/>
      <c r="P330" s="66" t="s">
        <v>1835</v>
      </c>
      <c r="Q330" s="144">
        <v>1</v>
      </c>
    </row>
    <row r="331" spans="1:17" s="72" customFormat="1">
      <c r="A331" s="66"/>
      <c r="B331" s="66" t="s">
        <v>914</v>
      </c>
      <c r="C331" s="225" t="s">
        <v>1595</v>
      </c>
      <c r="D331" s="66" t="s">
        <v>2234</v>
      </c>
      <c r="E331" s="68">
        <v>1.4136200000000001</v>
      </c>
      <c r="F331" s="74">
        <v>1</v>
      </c>
      <c r="G331" s="74">
        <v>1</v>
      </c>
      <c r="H331" s="68">
        <f t="shared" si="8"/>
        <v>1.4136200000000001</v>
      </c>
      <c r="I331" s="70">
        <f t="shared" si="9"/>
        <v>1.4136200000000001</v>
      </c>
      <c r="J331" s="71">
        <f>ROUND((H331*'2-Calculator'!$D$26),2)</f>
        <v>9308.69</v>
      </c>
      <c r="K331" s="71">
        <f>ROUND((I331*'2-Calculator'!$D$26),2)</f>
        <v>9308.69</v>
      </c>
      <c r="L331" s="69">
        <v>3.06</v>
      </c>
      <c r="M331" s="66" t="s">
        <v>2550</v>
      </c>
      <c r="N331" s="66" t="s">
        <v>2554</v>
      </c>
      <c r="O331" s="66"/>
      <c r="P331" s="66" t="s">
        <v>1835</v>
      </c>
      <c r="Q331" s="144">
        <v>1</v>
      </c>
    </row>
    <row r="332" spans="1:17" s="72" customFormat="1">
      <c r="A332" s="66"/>
      <c r="B332" s="66" t="s">
        <v>913</v>
      </c>
      <c r="C332" s="225" t="s">
        <v>1595</v>
      </c>
      <c r="D332" s="66" t="s">
        <v>2234</v>
      </c>
      <c r="E332" s="68">
        <v>2.1120000000000001</v>
      </c>
      <c r="F332" s="74">
        <v>1</v>
      </c>
      <c r="G332" s="74">
        <v>1</v>
      </c>
      <c r="H332" s="68">
        <f t="shared" si="8"/>
        <v>2.1120000000000001</v>
      </c>
      <c r="I332" s="70">
        <f t="shared" si="9"/>
        <v>2.1120000000000001</v>
      </c>
      <c r="J332" s="71">
        <f>ROUND((H332*'2-Calculator'!$D$26),2)</f>
        <v>13907.52</v>
      </c>
      <c r="K332" s="71">
        <f>ROUND((I332*'2-Calculator'!$D$26),2)</f>
        <v>13907.52</v>
      </c>
      <c r="L332" s="69">
        <v>5.16</v>
      </c>
      <c r="M332" s="66" t="s">
        <v>2550</v>
      </c>
      <c r="N332" s="66" t="s">
        <v>2554</v>
      </c>
      <c r="O332" s="66"/>
      <c r="P332" s="66" t="s">
        <v>1835</v>
      </c>
      <c r="Q332" s="144">
        <v>1</v>
      </c>
    </row>
    <row r="333" spans="1:17" s="72" customFormat="1">
      <c r="A333" s="66"/>
      <c r="B333" s="66" t="s">
        <v>912</v>
      </c>
      <c r="C333" s="225" t="s">
        <v>1595</v>
      </c>
      <c r="D333" s="66" t="s">
        <v>2234</v>
      </c>
      <c r="E333" s="68">
        <v>3.7038600000000002</v>
      </c>
      <c r="F333" s="74">
        <v>1</v>
      </c>
      <c r="G333" s="74">
        <v>1</v>
      </c>
      <c r="H333" s="68">
        <f t="shared" si="8"/>
        <v>3.7038600000000002</v>
      </c>
      <c r="I333" s="70">
        <f t="shared" si="9"/>
        <v>3.7038600000000002</v>
      </c>
      <c r="J333" s="71">
        <f>ROUND((H333*'2-Calculator'!$D$26),2)</f>
        <v>24389.919999999998</v>
      </c>
      <c r="K333" s="71">
        <f>ROUND((I333*'2-Calculator'!$D$26),2)</f>
        <v>24389.919999999998</v>
      </c>
      <c r="L333" s="69">
        <v>10.36</v>
      </c>
      <c r="M333" s="66" t="s">
        <v>2550</v>
      </c>
      <c r="N333" s="66" t="s">
        <v>2554</v>
      </c>
      <c r="O333" s="66"/>
      <c r="P333" s="66" t="s">
        <v>1835</v>
      </c>
      <c r="Q333" s="144">
        <v>0</v>
      </c>
    </row>
    <row r="334" spans="1:17" s="72" customFormat="1">
      <c r="A334" s="66"/>
      <c r="B334" s="66" t="s">
        <v>911</v>
      </c>
      <c r="C334" s="225" t="s">
        <v>1596</v>
      </c>
      <c r="D334" s="66" t="s">
        <v>2235</v>
      </c>
      <c r="E334" s="68">
        <v>1.3113999999999999</v>
      </c>
      <c r="F334" s="74">
        <v>1</v>
      </c>
      <c r="G334" s="74">
        <v>1</v>
      </c>
      <c r="H334" s="68">
        <f t="shared" ref="H334:H397" si="10">ROUND(E334*F334,5)</f>
        <v>1.3113999999999999</v>
      </c>
      <c r="I334" s="70">
        <f t="shared" ref="I334:I397" si="11">ROUND(E334*G334,5)</f>
        <v>1.3113999999999999</v>
      </c>
      <c r="J334" s="71">
        <f>ROUND((H334*'2-Calculator'!$D$26),2)</f>
        <v>8635.57</v>
      </c>
      <c r="K334" s="71">
        <f>ROUND((I334*'2-Calculator'!$D$26),2)</f>
        <v>8635.57</v>
      </c>
      <c r="L334" s="69">
        <v>3.29</v>
      </c>
      <c r="M334" s="66" t="s">
        <v>2550</v>
      </c>
      <c r="N334" s="66" t="s">
        <v>2554</v>
      </c>
      <c r="O334" s="66"/>
      <c r="P334" s="66" t="s">
        <v>1835</v>
      </c>
      <c r="Q334" s="144">
        <v>3</v>
      </c>
    </row>
    <row r="335" spans="1:17" s="72" customFormat="1">
      <c r="A335" s="66"/>
      <c r="B335" s="66" t="s">
        <v>910</v>
      </c>
      <c r="C335" s="225" t="s">
        <v>1596</v>
      </c>
      <c r="D335" s="66" t="s">
        <v>2235</v>
      </c>
      <c r="E335" s="68">
        <v>1.58277</v>
      </c>
      <c r="F335" s="74">
        <v>1</v>
      </c>
      <c r="G335" s="74">
        <v>1</v>
      </c>
      <c r="H335" s="68">
        <f t="shared" si="10"/>
        <v>1.58277</v>
      </c>
      <c r="I335" s="70">
        <f t="shared" si="11"/>
        <v>1.58277</v>
      </c>
      <c r="J335" s="71">
        <f>ROUND((H335*'2-Calculator'!$D$26),2)</f>
        <v>10422.540000000001</v>
      </c>
      <c r="K335" s="71">
        <f>ROUND((I335*'2-Calculator'!$D$26),2)</f>
        <v>10422.540000000001</v>
      </c>
      <c r="L335" s="69">
        <v>4.88</v>
      </c>
      <c r="M335" s="66" t="s">
        <v>2550</v>
      </c>
      <c r="N335" s="66" t="s">
        <v>2554</v>
      </c>
      <c r="O335" s="66"/>
      <c r="P335" s="66" t="s">
        <v>1835</v>
      </c>
      <c r="Q335" s="144">
        <v>8</v>
      </c>
    </row>
    <row r="336" spans="1:17" s="72" customFormat="1">
      <c r="A336" s="66"/>
      <c r="B336" s="66" t="s">
        <v>909</v>
      </c>
      <c r="C336" s="225" t="s">
        <v>1596</v>
      </c>
      <c r="D336" s="66" t="s">
        <v>2235</v>
      </c>
      <c r="E336" s="68">
        <v>2.2110699999999999</v>
      </c>
      <c r="F336" s="74">
        <v>1</v>
      </c>
      <c r="G336" s="74">
        <v>1</v>
      </c>
      <c r="H336" s="68">
        <f t="shared" si="10"/>
        <v>2.2110699999999999</v>
      </c>
      <c r="I336" s="70">
        <f t="shared" si="11"/>
        <v>2.2110699999999999</v>
      </c>
      <c r="J336" s="71">
        <f>ROUND((H336*'2-Calculator'!$D$26),2)</f>
        <v>14559.9</v>
      </c>
      <c r="K336" s="71">
        <f>ROUND((I336*'2-Calculator'!$D$26),2)</f>
        <v>14559.9</v>
      </c>
      <c r="L336" s="69">
        <v>8.4700000000000006</v>
      </c>
      <c r="M336" s="66" t="s">
        <v>2550</v>
      </c>
      <c r="N336" s="66" t="s">
        <v>2554</v>
      </c>
      <c r="O336" s="66"/>
      <c r="P336" s="66" t="s">
        <v>1835</v>
      </c>
      <c r="Q336" s="144">
        <v>21</v>
      </c>
    </row>
    <row r="337" spans="1:17" s="72" customFormat="1">
      <c r="A337" s="66"/>
      <c r="B337" s="66" t="s">
        <v>908</v>
      </c>
      <c r="C337" s="225" t="s">
        <v>1596</v>
      </c>
      <c r="D337" s="66" t="s">
        <v>2235</v>
      </c>
      <c r="E337" s="68">
        <v>3.7158199999999999</v>
      </c>
      <c r="F337" s="74">
        <v>1</v>
      </c>
      <c r="G337" s="74">
        <v>1</v>
      </c>
      <c r="H337" s="68">
        <f t="shared" si="10"/>
        <v>3.7158199999999999</v>
      </c>
      <c r="I337" s="70">
        <f t="shared" si="11"/>
        <v>3.7158199999999999</v>
      </c>
      <c r="J337" s="71">
        <f>ROUND((H337*'2-Calculator'!$D$26),2)</f>
        <v>24468.67</v>
      </c>
      <c r="K337" s="71">
        <f>ROUND((I337*'2-Calculator'!$D$26),2)</f>
        <v>24468.67</v>
      </c>
      <c r="L337" s="69">
        <v>13.12</v>
      </c>
      <c r="M337" s="66" t="s">
        <v>2550</v>
      </c>
      <c r="N337" s="66" t="s">
        <v>2554</v>
      </c>
      <c r="O337" s="66"/>
      <c r="P337" s="66" t="s">
        <v>1835</v>
      </c>
      <c r="Q337" s="144">
        <v>9</v>
      </c>
    </row>
    <row r="338" spans="1:17" s="72" customFormat="1">
      <c r="A338" s="66"/>
      <c r="B338" s="66" t="s">
        <v>2043</v>
      </c>
      <c r="C338" s="225" t="s">
        <v>2044</v>
      </c>
      <c r="D338" s="66" t="s">
        <v>2045</v>
      </c>
      <c r="E338" s="68">
        <v>1.47868</v>
      </c>
      <c r="F338" s="74">
        <v>1</v>
      </c>
      <c r="G338" s="74">
        <v>1</v>
      </c>
      <c r="H338" s="68">
        <f t="shared" si="10"/>
        <v>1.47868</v>
      </c>
      <c r="I338" s="70">
        <f t="shared" si="11"/>
        <v>1.47868</v>
      </c>
      <c r="J338" s="71">
        <f>ROUND((H338*'2-Calculator'!$D$26),2)</f>
        <v>9737.11</v>
      </c>
      <c r="K338" s="71">
        <f>ROUND((I338*'2-Calculator'!$D$26),2)</f>
        <v>9737.11</v>
      </c>
      <c r="L338" s="69">
        <v>2.63</v>
      </c>
      <c r="M338" s="66" t="s">
        <v>2550</v>
      </c>
      <c r="N338" s="66" t="s">
        <v>2554</v>
      </c>
      <c r="O338" s="66"/>
      <c r="P338" s="66" t="s">
        <v>1835</v>
      </c>
      <c r="Q338" s="144">
        <v>31</v>
      </c>
    </row>
    <row r="339" spans="1:17" s="72" customFormat="1">
      <c r="A339" s="66"/>
      <c r="B339" s="66" t="s">
        <v>2046</v>
      </c>
      <c r="C339" s="225" t="s">
        <v>2044</v>
      </c>
      <c r="D339" s="66" t="s">
        <v>2045</v>
      </c>
      <c r="E339" s="68">
        <v>1.99387</v>
      </c>
      <c r="F339" s="74">
        <v>1</v>
      </c>
      <c r="G339" s="74">
        <v>1</v>
      </c>
      <c r="H339" s="68">
        <f t="shared" si="10"/>
        <v>1.99387</v>
      </c>
      <c r="I339" s="70">
        <f t="shared" si="11"/>
        <v>1.99387</v>
      </c>
      <c r="J339" s="71">
        <f>ROUND((H339*'2-Calculator'!$D$26),2)</f>
        <v>13129.63</v>
      </c>
      <c r="K339" s="71">
        <f>ROUND((I339*'2-Calculator'!$D$26),2)</f>
        <v>13129.63</v>
      </c>
      <c r="L339" s="69">
        <v>4.54</v>
      </c>
      <c r="M339" s="66" t="s">
        <v>2550</v>
      </c>
      <c r="N339" s="66" t="s">
        <v>2554</v>
      </c>
      <c r="O339" s="66"/>
      <c r="P339" s="66" t="s">
        <v>1835</v>
      </c>
      <c r="Q339" s="144">
        <v>70</v>
      </c>
    </row>
    <row r="340" spans="1:17" s="72" customFormat="1">
      <c r="A340" s="66"/>
      <c r="B340" s="66" t="s">
        <v>2047</v>
      </c>
      <c r="C340" s="225" t="s">
        <v>2044</v>
      </c>
      <c r="D340" s="66" t="s">
        <v>2045</v>
      </c>
      <c r="E340" s="68">
        <v>3.1210100000000001</v>
      </c>
      <c r="F340" s="74">
        <v>1</v>
      </c>
      <c r="G340" s="74">
        <v>1</v>
      </c>
      <c r="H340" s="68">
        <f t="shared" si="10"/>
        <v>3.1210100000000001</v>
      </c>
      <c r="I340" s="70">
        <f t="shared" si="11"/>
        <v>3.1210100000000001</v>
      </c>
      <c r="J340" s="71">
        <f>ROUND((H340*'2-Calculator'!$D$26),2)</f>
        <v>20551.849999999999</v>
      </c>
      <c r="K340" s="71">
        <f>ROUND((I340*'2-Calculator'!$D$26),2)</f>
        <v>20551.849999999999</v>
      </c>
      <c r="L340" s="69">
        <v>9.43</v>
      </c>
      <c r="M340" s="66" t="s">
        <v>2550</v>
      </c>
      <c r="N340" s="66" t="s">
        <v>2554</v>
      </c>
      <c r="O340" s="66"/>
      <c r="P340" s="66" t="s">
        <v>1835</v>
      </c>
      <c r="Q340" s="144">
        <v>38</v>
      </c>
    </row>
    <row r="341" spans="1:17" s="72" customFormat="1">
      <c r="A341" s="66"/>
      <c r="B341" s="66" t="s">
        <v>2048</v>
      </c>
      <c r="C341" s="225" t="s">
        <v>2044</v>
      </c>
      <c r="D341" s="66" t="s">
        <v>2045</v>
      </c>
      <c r="E341" s="68">
        <v>5.6126800000000001</v>
      </c>
      <c r="F341" s="74">
        <v>1</v>
      </c>
      <c r="G341" s="74">
        <v>1</v>
      </c>
      <c r="H341" s="68">
        <f t="shared" si="10"/>
        <v>5.6126800000000001</v>
      </c>
      <c r="I341" s="70">
        <f t="shared" si="11"/>
        <v>5.6126800000000001</v>
      </c>
      <c r="J341" s="71">
        <f>ROUND((H341*'2-Calculator'!$D$26),2)</f>
        <v>36959.5</v>
      </c>
      <c r="K341" s="71">
        <f>ROUND((I341*'2-Calculator'!$D$26),2)</f>
        <v>36959.5</v>
      </c>
      <c r="L341" s="69">
        <v>16.91</v>
      </c>
      <c r="M341" s="66" t="s">
        <v>2550</v>
      </c>
      <c r="N341" s="66" t="s">
        <v>2554</v>
      </c>
      <c r="O341" s="66"/>
      <c r="P341" s="66" t="s">
        <v>1835</v>
      </c>
      <c r="Q341" s="144">
        <v>8</v>
      </c>
    </row>
    <row r="342" spans="1:17" s="72" customFormat="1">
      <c r="A342" s="66"/>
      <c r="B342" s="66" t="s">
        <v>2049</v>
      </c>
      <c r="C342" s="225" t="s">
        <v>2050</v>
      </c>
      <c r="D342" s="66" t="s">
        <v>2051</v>
      </c>
      <c r="E342" s="68">
        <v>1.8194900000000001</v>
      </c>
      <c r="F342" s="74">
        <v>1</v>
      </c>
      <c r="G342" s="74">
        <v>1</v>
      </c>
      <c r="H342" s="68">
        <f t="shared" si="10"/>
        <v>1.8194900000000001</v>
      </c>
      <c r="I342" s="70">
        <f t="shared" si="11"/>
        <v>1.8194900000000001</v>
      </c>
      <c r="J342" s="71">
        <f>ROUND((H342*'2-Calculator'!$D$26),2)</f>
        <v>11981.34</v>
      </c>
      <c r="K342" s="71">
        <f>ROUND((I342*'2-Calculator'!$D$26),2)</f>
        <v>11981.34</v>
      </c>
      <c r="L342" s="69">
        <v>1.78</v>
      </c>
      <c r="M342" s="66" t="s">
        <v>2550</v>
      </c>
      <c r="N342" s="66" t="s">
        <v>2554</v>
      </c>
      <c r="O342" s="66"/>
      <c r="P342" s="66" t="s">
        <v>1835</v>
      </c>
      <c r="Q342" s="144">
        <v>3</v>
      </c>
    </row>
    <row r="343" spans="1:17" s="72" customFormat="1">
      <c r="A343" s="66"/>
      <c r="B343" s="66" t="s">
        <v>2052</v>
      </c>
      <c r="C343" s="225" t="s">
        <v>2050</v>
      </c>
      <c r="D343" s="66" t="s">
        <v>2051</v>
      </c>
      <c r="E343" s="68">
        <v>2.1435399999999998</v>
      </c>
      <c r="F343" s="74">
        <v>1</v>
      </c>
      <c r="G343" s="74">
        <v>1</v>
      </c>
      <c r="H343" s="68">
        <f t="shared" si="10"/>
        <v>2.1435399999999998</v>
      </c>
      <c r="I343" s="70">
        <f t="shared" si="11"/>
        <v>2.1435399999999998</v>
      </c>
      <c r="J343" s="71">
        <f>ROUND((H343*'2-Calculator'!$D$26),2)</f>
        <v>14115.21</v>
      </c>
      <c r="K343" s="71">
        <f>ROUND((I343*'2-Calculator'!$D$26),2)</f>
        <v>14115.21</v>
      </c>
      <c r="L343" s="69">
        <v>3.35</v>
      </c>
      <c r="M343" s="66" t="s">
        <v>2550</v>
      </c>
      <c r="N343" s="66" t="s">
        <v>2554</v>
      </c>
      <c r="O343" s="66"/>
      <c r="P343" s="66" t="s">
        <v>1835</v>
      </c>
      <c r="Q343" s="144">
        <v>19</v>
      </c>
    </row>
    <row r="344" spans="1:17" s="72" customFormat="1">
      <c r="A344" s="66"/>
      <c r="B344" s="66" t="s">
        <v>2053</v>
      </c>
      <c r="C344" s="225" t="s">
        <v>2050</v>
      </c>
      <c r="D344" s="66" t="s">
        <v>2051</v>
      </c>
      <c r="E344" s="68">
        <v>2.8637600000000001</v>
      </c>
      <c r="F344" s="74">
        <v>1</v>
      </c>
      <c r="G344" s="74">
        <v>1</v>
      </c>
      <c r="H344" s="68">
        <f t="shared" si="10"/>
        <v>2.8637600000000001</v>
      </c>
      <c r="I344" s="70">
        <f t="shared" si="11"/>
        <v>2.8637600000000001</v>
      </c>
      <c r="J344" s="71">
        <f>ROUND((H344*'2-Calculator'!$D$26),2)</f>
        <v>18857.86</v>
      </c>
      <c r="K344" s="71">
        <f>ROUND((I344*'2-Calculator'!$D$26),2)</f>
        <v>18857.86</v>
      </c>
      <c r="L344" s="69">
        <v>6.77</v>
      </c>
      <c r="M344" s="66" t="s">
        <v>2550</v>
      </c>
      <c r="N344" s="66" t="s">
        <v>2554</v>
      </c>
      <c r="O344" s="66"/>
      <c r="P344" s="66" t="s">
        <v>1835</v>
      </c>
      <c r="Q344" s="144">
        <v>22</v>
      </c>
    </row>
    <row r="345" spans="1:17" s="72" customFormat="1">
      <c r="A345" s="66"/>
      <c r="B345" s="66" t="s">
        <v>2054</v>
      </c>
      <c r="C345" s="225" t="s">
        <v>2050</v>
      </c>
      <c r="D345" s="66" t="s">
        <v>2051</v>
      </c>
      <c r="E345" s="68">
        <v>4.9176299999999999</v>
      </c>
      <c r="F345" s="74">
        <v>1</v>
      </c>
      <c r="G345" s="74">
        <v>1</v>
      </c>
      <c r="H345" s="68">
        <f t="shared" si="10"/>
        <v>4.9176299999999999</v>
      </c>
      <c r="I345" s="70">
        <f t="shared" si="11"/>
        <v>4.9176299999999999</v>
      </c>
      <c r="J345" s="71">
        <f>ROUND((H345*'2-Calculator'!$D$26),2)</f>
        <v>32382.59</v>
      </c>
      <c r="K345" s="71">
        <f>ROUND((I345*'2-Calculator'!$D$26),2)</f>
        <v>32382.59</v>
      </c>
      <c r="L345" s="69">
        <v>18.45</v>
      </c>
      <c r="M345" s="66" t="s">
        <v>2550</v>
      </c>
      <c r="N345" s="66" t="s">
        <v>2554</v>
      </c>
      <c r="O345" s="66"/>
      <c r="P345" s="66" t="s">
        <v>1835</v>
      </c>
      <c r="Q345" s="144">
        <v>15</v>
      </c>
    </row>
    <row r="346" spans="1:17" s="72" customFormat="1">
      <c r="A346" s="66"/>
      <c r="B346" s="66" t="s">
        <v>907</v>
      </c>
      <c r="C346" s="225" t="s">
        <v>1597</v>
      </c>
      <c r="D346" s="66" t="s">
        <v>2055</v>
      </c>
      <c r="E346" s="68">
        <v>0.80586000000000002</v>
      </c>
      <c r="F346" s="74">
        <v>1</v>
      </c>
      <c r="G346" s="74">
        <v>1</v>
      </c>
      <c r="H346" s="68">
        <f t="shared" si="10"/>
        <v>0.80586000000000002</v>
      </c>
      <c r="I346" s="70">
        <f t="shared" si="11"/>
        <v>0.80586000000000002</v>
      </c>
      <c r="J346" s="71">
        <f>ROUND((H346*'2-Calculator'!$D$26),2)</f>
        <v>5306.59</v>
      </c>
      <c r="K346" s="71">
        <f>ROUND((I346*'2-Calculator'!$D$26),2)</f>
        <v>5306.59</v>
      </c>
      <c r="L346" s="69">
        <v>1.78</v>
      </c>
      <c r="M346" s="66" t="s">
        <v>2550</v>
      </c>
      <c r="N346" s="66" t="s">
        <v>2554</v>
      </c>
      <c r="O346" s="66"/>
      <c r="P346" s="66" t="s">
        <v>1835</v>
      </c>
      <c r="Q346" s="144">
        <v>21</v>
      </c>
    </row>
    <row r="347" spans="1:17" s="72" customFormat="1">
      <c r="A347" s="66"/>
      <c r="B347" s="66" t="s">
        <v>906</v>
      </c>
      <c r="C347" s="225" t="s">
        <v>1597</v>
      </c>
      <c r="D347" s="66" t="s">
        <v>2055</v>
      </c>
      <c r="E347" s="68">
        <v>0.89105000000000001</v>
      </c>
      <c r="F347" s="74">
        <v>1</v>
      </c>
      <c r="G347" s="74">
        <v>1</v>
      </c>
      <c r="H347" s="68">
        <f t="shared" si="10"/>
        <v>0.89105000000000001</v>
      </c>
      <c r="I347" s="70">
        <f t="shared" si="11"/>
        <v>0.89105000000000001</v>
      </c>
      <c r="J347" s="71">
        <f>ROUND((H347*'2-Calculator'!$D$26),2)</f>
        <v>5867.56</v>
      </c>
      <c r="K347" s="71">
        <f>ROUND((I347*'2-Calculator'!$D$26),2)</f>
        <v>5867.56</v>
      </c>
      <c r="L347" s="69">
        <v>2.4700000000000002</v>
      </c>
      <c r="M347" s="66" t="s">
        <v>2550</v>
      </c>
      <c r="N347" s="66" t="s">
        <v>2554</v>
      </c>
      <c r="O347" s="66"/>
      <c r="P347" s="66" t="s">
        <v>1835</v>
      </c>
      <c r="Q347" s="144">
        <v>88</v>
      </c>
    </row>
    <row r="348" spans="1:17" s="72" customFormat="1">
      <c r="A348" s="66"/>
      <c r="B348" s="66" t="s">
        <v>905</v>
      </c>
      <c r="C348" s="225" t="s">
        <v>1597</v>
      </c>
      <c r="D348" s="66" t="s">
        <v>2055</v>
      </c>
      <c r="E348" s="68">
        <v>1.1864699999999999</v>
      </c>
      <c r="F348" s="74">
        <v>1</v>
      </c>
      <c r="G348" s="74">
        <v>1</v>
      </c>
      <c r="H348" s="68">
        <f t="shared" si="10"/>
        <v>1.1864699999999999</v>
      </c>
      <c r="I348" s="70">
        <f t="shared" si="11"/>
        <v>1.1864699999999999</v>
      </c>
      <c r="J348" s="71">
        <f>ROUND((H348*'2-Calculator'!$D$26),2)</f>
        <v>7812.9</v>
      </c>
      <c r="K348" s="71">
        <f>ROUND((I348*'2-Calculator'!$D$26),2)</f>
        <v>7812.9</v>
      </c>
      <c r="L348" s="69">
        <v>4.3499999999999996</v>
      </c>
      <c r="M348" s="66" t="s">
        <v>2550</v>
      </c>
      <c r="N348" s="66" t="s">
        <v>2554</v>
      </c>
      <c r="O348" s="66"/>
      <c r="P348" s="66" t="s">
        <v>1835</v>
      </c>
      <c r="Q348" s="144">
        <v>59</v>
      </c>
    </row>
    <row r="349" spans="1:17" s="72" customFormat="1">
      <c r="A349" s="66"/>
      <c r="B349" s="66" t="s">
        <v>904</v>
      </c>
      <c r="C349" s="225" t="s">
        <v>1597</v>
      </c>
      <c r="D349" s="66" t="s">
        <v>2055</v>
      </c>
      <c r="E349" s="68">
        <v>2.10745</v>
      </c>
      <c r="F349" s="74">
        <v>1</v>
      </c>
      <c r="G349" s="74">
        <v>1</v>
      </c>
      <c r="H349" s="68">
        <f t="shared" si="10"/>
        <v>2.10745</v>
      </c>
      <c r="I349" s="70">
        <f t="shared" si="11"/>
        <v>2.10745</v>
      </c>
      <c r="J349" s="71">
        <f>ROUND((H349*'2-Calculator'!$D$26),2)</f>
        <v>13877.56</v>
      </c>
      <c r="K349" s="71">
        <f>ROUND((I349*'2-Calculator'!$D$26),2)</f>
        <v>13877.56</v>
      </c>
      <c r="L349" s="69">
        <v>6.3</v>
      </c>
      <c r="M349" s="66" t="s">
        <v>2550</v>
      </c>
      <c r="N349" s="66" t="s">
        <v>2554</v>
      </c>
      <c r="O349" s="66"/>
      <c r="P349" s="66" t="s">
        <v>1835</v>
      </c>
      <c r="Q349" s="144">
        <v>24</v>
      </c>
    </row>
    <row r="350" spans="1:17" s="72" customFormat="1">
      <c r="A350" s="66"/>
      <c r="B350" s="66" t="s">
        <v>903</v>
      </c>
      <c r="C350" s="225" t="s">
        <v>1598</v>
      </c>
      <c r="D350" s="66" t="s">
        <v>2454</v>
      </c>
      <c r="E350" s="68">
        <v>0.88536000000000004</v>
      </c>
      <c r="F350" s="74">
        <v>1</v>
      </c>
      <c r="G350" s="74">
        <v>1</v>
      </c>
      <c r="H350" s="68">
        <f t="shared" si="10"/>
        <v>0.88536000000000004</v>
      </c>
      <c r="I350" s="70">
        <f t="shared" si="11"/>
        <v>0.88536000000000004</v>
      </c>
      <c r="J350" s="71">
        <f>ROUND((H350*'2-Calculator'!$D$26),2)</f>
        <v>5830.1</v>
      </c>
      <c r="K350" s="71">
        <f>ROUND((I350*'2-Calculator'!$D$26),2)</f>
        <v>5830.1</v>
      </c>
      <c r="L350" s="69">
        <v>1.77</v>
      </c>
      <c r="M350" s="66" t="s">
        <v>2550</v>
      </c>
      <c r="N350" s="66" t="s">
        <v>2554</v>
      </c>
      <c r="O350" s="66"/>
      <c r="P350" s="66" t="s">
        <v>1835</v>
      </c>
      <c r="Q350" s="144">
        <v>26</v>
      </c>
    </row>
    <row r="351" spans="1:17" s="72" customFormat="1">
      <c r="A351" s="66"/>
      <c r="B351" s="66" t="s">
        <v>902</v>
      </c>
      <c r="C351" s="225" t="s">
        <v>1598</v>
      </c>
      <c r="D351" s="66" t="s">
        <v>2454</v>
      </c>
      <c r="E351" s="68">
        <v>1.0244</v>
      </c>
      <c r="F351" s="74">
        <v>1</v>
      </c>
      <c r="G351" s="74">
        <v>1</v>
      </c>
      <c r="H351" s="68">
        <f t="shared" si="10"/>
        <v>1.0244</v>
      </c>
      <c r="I351" s="70">
        <f t="shared" si="11"/>
        <v>1.0244</v>
      </c>
      <c r="J351" s="71">
        <f>ROUND((H351*'2-Calculator'!$D$26),2)</f>
        <v>6745.67</v>
      </c>
      <c r="K351" s="71">
        <f>ROUND((I351*'2-Calculator'!$D$26),2)</f>
        <v>6745.67</v>
      </c>
      <c r="L351" s="69">
        <v>2.34</v>
      </c>
      <c r="M351" s="66" t="s">
        <v>2550</v>
      </c>
      <c r="N351" s="66" t="s">
        <v>2554</v>
      </c>
      <c r="O351" s="66"/>
      <c r="P351" s="66" t="s">
        <v>1835</v>
      </c>
      <c r="Q351" s="144">
        <v>51</v>
      </c>
    </row>
    <row r="352" spans="1:17" s="72" customFormat="1">
      <c r="A352" s="66"/>
      <c r="B352" s="66" t="s">
        <v>901</v>
      </c>
      <c r="C352" s="225" t="s">
        <v>1598</v>
      </c>
      <c r="D352" s="66" t="s">
        <v>2454</v>
      </c>
      <c r="E352" s="68">
        <v>1.33799</v>
      </c>
      <c r="F352" s="74">
        <v>1</v>
      </c>
      <c r="G352" s="74">
        <v>1</v>
      </c>
      <c r="H352" s="68">
        <f t="shared" si="10"/>
        <v>1.33799</v>
      </c>
      <c r="I352" s="70">
        <f t="shared" si="11"/>
        <v>1.33799</v>
      </c>
      <c r="J352" s="71">
        <f>ROUND((H352*'2-Calculator'!$D$26),2)</f>
        <v>8810.66</v>
      </c>
      <c r="K352" s="71">
        <f>ROUND((I352*'2-Calculator'!$D$26),2)</f>
        <v>8810.66</v>
      </c>
      <c r="L352" s="69">
        <v>4.0599999999999996</v>
      </c>
      <c r="M352" s="66" t="s">
        <v>2550</v>
      </c>
      <c r="N352" s="66" t="s">
        <v>2554</v>
      </c>
      <c r="O352" s="66"/>
      <c r="P352" s="66" t="s">
        <v>1835</v>
      </c>
      <c r="Q352" s="144">
        <v>15</v>
      </c>
    </row>
    <row r="353" spans="1:17" s="72" customFormat="1">
      <c r="A353" s="66"/>
      <c r="B353" s="66" t="s">
        <v>900</v>
      </c>
      <c r="C353" s="225" t="s">
        <v>1598</v>
      </c>
      <c r="D353" s="66" t="s">
        <v>2454</v>
      </c>
      <c r="E353" s="68">
        <v>2.4819100000000001</v>
      </c>
      <c r="F353" s="74">
        <v>1</v>
      </c>
      <c r="G353" s="74">
        <v>1</v>
      </c>
      <c r="H353" s="68">
        <f t="shared" si="10"/>
        <v>2.4819100000000001</v>
      </c>
      <c r="I353" s="70">
        <f t="shared" si="11"/>
        <v>2.4819100000000001</v>
      </c>
      <c r="J353" s="71">
        <f>ROUND((H353*'2-Calculator'!$D$26),2)</f>
        <v>16343.38</v>
      </c>
      <c r="K353" s="71">
        <f>ROUND((I353*'2-Calculator'!$D$26),2)</f>
        <v>16343.38</v>
      </c>
      <c r="L353" s="69">
        <v>8.69</v>
      </c>
      <c r="M353" s="66" t="s">
        <v>2550</v>
      </c>
      <c r="N353" s="66" t="s">
        <v>2554</v>
      </c>
      <c r="O353" s="66"/>
      <c r="P353" s="66" t="s">
        <v>1835</v>
      </c>
      <c r="Q353" s="144">
        <v>1</v>
      </c>
    </row>
    <row r="354" spans="1:17" s="72" customFormat="1">
      <c r="A354" s="66"/>
      <c r="B354" s="66" t="s">
        <v>899</v>
      </c>
      <c r="C354" s="225" t="s">
        <v>1599</v>
      </c>
      <c r="D354" s="66" t="s">
        <v>2455</v>
      </c>
      <c r="E354" s="68">
        <v>0.93371000000000004</v>
      </c>
      <c r="F354" s="74">
        <v>1</v>
      </c>
      <c r="G354" s="74">
        <v>1</v>
      </c>
      <c r="H354" s="68">
        <f t="shared" si="10"/>
        <v>0.93371000000000004</v>
      </c>
      <c r="I354" s="70">
        <f t="shared" si="11"/>
        <v>0.93371000000000004</v>
      </c>
      <c r="J354" s="71">
        <f>ROUND((H354*'2-Calculator'!$D$26),2)</f>
        <v>6148.48</v>
      </c>
      <c r="K354" s="71">
        <f>ROUND((I354*'2-Calculator'!$D$26),2)</f>
        <v>6148.48</v>
      </c>
      <c r="L354" s="69">
        <v>1.99</v>
      </c>
      <c r="M354" s="66" t="s">
        <v>2550</v>
      </c>
      <c r="N354" s="66" t="s">
        <v>2554</v>
      </c>
      <c r="O354" s="66"/>
      <c r="P354" s="66" t="s">
        <v>1835</v>
      </c>
      <c r="Q354" s="144">
        <v>27</v>
      </c>
    </row>
    <row r="355" spans="1:17" s="72" customFormat="1">
      <c r="A355" s="66"/>
      <c r="B355" s="66" t="s">
        <v>898</v>
      </c>
      <c r="C355" s="225" t="s">
        <v>1599</v>
      </c>
      <c r="D355" s="66" t="s">
        <v>2455</v>
      </c>
      <c r="E355" s="68">
        <v>1.1440900000000001</v>
      </c>
      <c r="F355" s="74">
        <v>1</v>
      </c>
      <c r="G355" s="74">
        <v>1</v>
      </c>
      <c r="H355" s="68">
        <f t="shared" si="10"/>
        <v>1.1440900000000001</v>
      </c>
      <c r="I355" s="70">
        <f t="shared" si="11"/>
        <v>1.1440900000000001</v>
      </c>
      <c r="J355" s="71">
        <f>ROUND((H355*'2-Calculator'!$D$26),2)</f>
        <v>7533.83</v>
      </c>
      <c r="K355" s="71">
        <f>ROUND((I355*'2-Calculator'!$D$26),2)</f>
        <v>7533.83</v>
      </c>
      <c r="L355" s="69">
        <v>3.36</v>
      </c>
      <c r="M355" s="66" t="s">
        <v>2550</v>
      </c>
      <c r="N355" s="66" t="s">
        <v>2554</v>
      </c>
      <c r="O355" s="66"/>
      <c r="P355" s="66" t="s">
        <v>1835</v>
      </c>
      <c r="Q355" s="144">
        <v>110</v>
      </c>
    </row>
    <row r="356" spans="1:17" s="72" customFormat="1">
      <c r="A356" s="66"/>
      <c r="B356" s="66" t="s">
        <v>897</v>
      </c>
      <c r="C356" s="225" t="s">
        <v>1599</v>
      </c>
      <c r="D356" s="66" t="s">
        <v>2455</v>
      </c>
      <c r="E356" s="68">
        <v>1.6254500000000001</v>
      </c>
      <c r="F356" s="74">
        <v>1</v>
      </c>
      <c r="G356" s="74">
        <v>1</v>
      </c>
      <c r="H356" s="68">
        <f t="shared" si="10"/>
        <v>1.6254500000000001</v>
      </c>
      <c r="I356" s="70">
        <f t="shared" si="11"/>
        <v>1.6254500000000001</v>
      </c>
      <c r="J356" s="71">
        <f>ROUND((H356*'2-Calculator'!$D$26),2)</f>
        <v>10703.59</v>
      </c>
      <c r="K356" s="71">
        <f>ROUND((I356*'2-Calculator'!$D$26),2)</f>
        <v>10703.59</v>
      </c>
      <c r="L356" s="69">
        <v>6.49</v>
      </c>
      <c r="M356" s="66" t="s">
        <v>2550</v>
      </c>
      <c r="N356" s="66" t="s">
        <v>2554</v>
      </c>
      <c r="O356" s="66"/>
      <c r="P356" s="66" t="s">
        <v>1835</v>
      </c>
      <c r="Q356" s="144">
        <v>77</v>
      </c>
    </row>
    <row r="357" spans="1:17" s="72" customFormat="1">
      <c r="A357" s="66"/>
      <c r="B357" s="66" t="s">
        <v>896</v>
      </c>
      <c r="C357" s="225" t="s">
        <v>1599</v>
      </c>
      <c r="D357" s="66" t="s">
        <v>2455</v>
      </c>
      <c r="E357" s="68">
        <v>3.0175800000000002</v>
      </c>
      <c r="F357" s="74">
        <v>1</v>
      </c>
      <c r="G357" s="74">
        <v>1</v>
      </c>
      <c r="H357" s="68">
        <f t="shared" si="10"/>
        <v>3.0175800000000002</v>
      </c>
      <c r="I357" s="70">
        <f t="shared" si="11"/>
        <v>3.0175800000000002</v>
      </c>
      <c r="J357" s="71">
        <f>ROUND((H357*'2-Calculator'!$D$26),2)</f>
        <v>19870.759999999998</v>
      </c>
      <c r="K357" s="71">
        <f>ROUND((I357*'2-Calculator'!$D$26),2)</f>
        <v>19870.759999999998</v>
      </c>
      <c r="L357" s="69">
        <v>12.34</v>
      </c>
      <c r="M357" s="66" t="s">
        <v>2550</v>
      </c>
      <c r="N357" s="66" t="s">
        <v>2554</v>
      </c>
      <c r="O357" s="66"/>
      <c r="P357" s="66" t="s">
        <v>1835</v>
      </c>
      <c r="Q357" s="144">
        <v>26</v>
      </c>
    </row>
    <row r="358" spans="1:17" s="72" customFormat="1">
      <c r="A358" s="66"/>
      <c r="B358" s="66" t="s">
        <v>895</v>
      </c>
      <c r="C358" s="225" t="s">
        <v>1600</v>
      </c>
      <c r="D358" s="66" t="s">
        <v>2056</v>
      </c>
      <c r="E358" s="68">
        <v>0.83674999999999999</v>
      </c>
      <c r="F358" s="74">
        <v>1</v>
      </c>
      <c r="G358" s="74">
        <v>1</v>
      </c>
      <c r="H358" s="68">
        <f t="shared" si="10"/>
        <v>0.83674999999999999</v>
      </c>
      <c r="I358" s="70">
        <f t="shared" si="11"/>
        <v>0.83674999999999999</v>
      </c>
      <c r="J358" s="71">
        <f>ROUND((H358*'2-Calculator'!$D$26),2)</f>
        <v>5510</v>
      </c>
      <c r="K358" s="71">
        <f>ROUND((I358*'2-Calculator'!$D$26),2)</f>
        <v>5510</v>
      </c>
      <c r="L358" s="69">
        <v>5.29</v>
      </c>
      <c r="M358" s="66" t="s">
        <v>2550</v>
      </c>
      <c r="N358" s="66" t="s">
        <v>2554</v>
      </c>
      <c r="O358" s="66"/>
      <c r="P358" s="66" t="s">
        <v>1835</v>
      </c>
      <c r="Q358" s="144">
        <v>0</v>
      </c>
    </row>
    <row r="359" spans="1:17" s="72" customFormat="1">
      <c r="A359" s="66"/>
      <c r="B359" s="66" t="s">
        <v>894</v>
      </c>
      <c r="C359" s="225" t="s">
        <v>1600</v>
      </c>
      <c r="D359" s="66" t="s">
        <v>2056</v>
      </c>
      <c r="E359" s="68">
        <v>1.1146100000000001</v>
      </c>
      <c r="F359" s="74">
        <v>1</v>
      </c>
      <c r="G359" s="74">
        <v>1</v>
      </c>
      <c r="H359" s="68">
        <f t="shared" si="10"/>
        <v>1.1146100000000001</v>
      </c>
      <c r="I359" s="70">
        <f t="shared" si="11"/>
        <v>1.1146100000000001</v>
      </c>
      <c r="J359" s="71">
        <f>ROUND((H359*'2-Calculator'!$D$26),2)</f>
        <v>7339.71</v>
      </c>
      <c r="K359" s="71">
        <f>ROUND((I359*'2-Calculator'!$D$26),2)</f>
        <v>7339.71</v>
      </c>
      <c r="L359" s="69">
        <v>5.77</v>
      </c>
      <c r="M359" s="66" t="s">
        <v>2550</v>
      </c>
      <c r="N359" s="66" t="s">
        <v>2554</v>
      </c>
      <c r="O359" s="66"/>
      <c r="P359" s="66" t="s">
        <v>1835</v>
      </c>
      <c r="Q359" s="144">
        <v>1</v>
      </c>
    </row>
    <row r="360" spans="1:17" s="72" customFormat="1">
      <c r="A360" s="66"/>
      <c r="B360" s="66" t="s">
        <v>893</v>
      </c>
      <c r="C360" s="225" t="s">
        <v>1600</v>
      </c>
      <c r="D360" s="66" t="s">
        <v>2056</v>
      </c>
      <c r="E360" s="68">
        <v>1.61151</v>
      </c>
      <c r="F360" s="74">
        <v>1</v>
      </c>
      <c r="G360" s="74">
        <v>1</v>
      </c>
      <c r="H360" s="68">
        <f t="shared" si="10"/>
        <v>1.61151</v>
      </c>
      <c r="I360" s="70">
        <f t="shared" si="11"/>
        <v>1.61151</v>
      </c>
      <c r="J360" s="71">
        <f>ROUND((H360*'2-Calculator'!$D$26),2)</f>
        <v>10611.79</v>
      </c>
      <c r="K360" s="71">
        <f>ROUND((I360*'2-Calculator'!$D$26),2)</f>
        <v>10611.79</v>
      </c>
      <c r="L360" s="69">
        <v>9.59</v>
      </c>
      <c r="M360" s="66" t="s">
        <v>2550</v>
      </c>
      <c r="N360" s="66" t="s">
        <v>2554</v>
      </c>
      <c r="O360" s="66"/>
      <c r="P360" s="66" t="s">
        <v>1835</v>
      </c>
      <c r="Q360" s="144">
        <v>6</v>
      </c>
    </row>
    <row r="361" spans="1:17" s="72" customFormat="1">
      <c r="A361" s="66"/>
      <c r="B361" s="66" t="s">
        <v>892</v>
      </c>
      <c r="C361" s="225" t="s">
        <v>1600</v>
      </c>
      <c r="D361" s="66" t="s">
        <v>2056</v>
      </c>
      <c r="E361" s="68">
        <v>2.6274799999999998</v>
      </c>
      <c r="F361" s="74">
        <v>1</v>
      </c>
      <c r="G361" s="74">
        <v>1</v>
      </c>
      <c r="H361" s="68">
        <f t="shared" si="10"/>
        <v>2.6274799999999998</v>
      </c>
      <c r="I361" s="70">
        <f t="shared" si="11"/>
        <v>2.6274799999999998</v>
      </c>
      <c r="J361" s="71">
        <f>ROUND((H361*'2-Calculator'!$D$26),2)</f>
        <v>17301.96</v>
      </c>
      <c r="K361" s="71">
        <f>ROUND((I361*'2-Calculator'!$D$26),2)</f>
        <v>17301.96</v>
      </c>
      <c r="L361" s="69">
        <v>11.13</v>
      </c>
      <c r="M361" s="66" t="s">
        <v>2550</v>
      </c>
      <c r="N361" s="66" t="s">
        <v>2554</v>
      </c>
      <c r="O361" s="66"/>
      <c r="P361" s="66" t="s">
        <v>1835</v>
      </c>
      <c r="Q361" s="144">
        <v>2</v>
      </c>
    </row>
    <row r="362" spans="1:17" s="72" customFormat="1">
      <c r="A362" s="66"/>
      <c r="B362" s="66" t="s">
        <v>891</v>
      </c>
      <c r="C362" s="225" t="s">
        <v>1601</v>
      </c>
      <c r="D362" s="66" t="s">
        <v>2057</v>
      </c>
      <c r="E362" s="68">
        <v>0.51110999999999995</v>
      </c>
      <c r="F362" s="74">
        <v>1</v>
      </c>
      <c r="G362" s="74">
        <v>1</v>
      </c>
      <c r="H362" s="68">
        <f t="shared" si="10"/>
        <v>0.51110999999999995</v>
      </c>
      <c r="I362" s="70">
        <f t="shared" si="11"/>
        <v>0.51110999999999995</v>
      </c>
      <c r="J362" s="71">
        <f>ROUND((H362*'2-Calculator'!$D$26),2)</f>
        <v>3365.66</v>
      </c>
      <c r="K362" s="71">
        <f>ROUND((I362*'2-Calculator'!$D$26),2)</f>
        <v>3365.66</v>
      </c>
      <c r="L362" s="69">
        <v>2.41</v>
      </c>
      <c r="M362" s="66" t="s">
        <v>2550</v>
      </c>
      <c r="N362" s="66" t="s">
        <v>2554</v>
      </c>
      <c r="O362" s="66"/>
      <c r="P362" s="66" t="s">
        <v>1835</v>
      </c>
      <c r="Q362" s="144">
        <v>137</v>
      </c>
    </row>
    <row r="363" spans="1:17" s="72" customFormat="1">
      <c r="A363" s="66"/>
      <c r="B363" s="66" t="s">
        <v>890</v>
      </c>
      <c r="C363" s="225" t="s">
        <v>1601</v>
      </c>
      <c r="D363" s="66" t="s">
        <v>2057</v>
      </c>
      <c r="E363" s="68">
        <v>0.65461000000000003</v>
      </c>
      <c r="F363" s="74">
        <v>1</v>
      </c>
      <c r="G363" s="74">
        <v>1</v>
      </c>
      <c r="H363" s="68">
        <f t="shared" si="10"/>
        <v>0.65461000000000003</v>
      </c>
      <c r="I363" s="70">
        <f t="shared" si="11"/>
        <v>0.65461000000000003</v>
      </c>
      <c r="J363" s="71">
        <f>ROUND((H363*'2-Calculator'!$D$26),2)</f>
        <v>4310.6099999999997</v>
      </c>
      <c r="K363" s="71">
        <f>ROUND((I363*'2-Calculator'!$D$26),2)</f>
        <v>4310.6099999999997</v>
      </c>
      <c r="L363" s="69">
        <v>3.35</v>
      </c>
      <c r="M363" s="66" t="s">
        <v>2550</v>
      </c>
      <c r="N363" s="66" t="s">
        <v>2554</v>
      </c>
      <c r="O363" s="66"/>
      <c r="P363" s="66" t="s">
        <v>1835</v>
      </c>
      <c r="Q363" s="144">
        <v>591</v>
      </c>
    </row>
    <row r="364" spans="1:17" s="72" customFormat="1">
      <c r="A364" s="66"/>
      <c r="B364" s="66" t="s">
        <v>889</v>
      </c>
      <c r="C364" s="225" t="s">
        <v>1601</v>
      </c>
      <c r="D364" s="66" t="s">
        <v>2057</v>
      </c>
      <c r="E364" s="68">
        <v>0.95094000000000001</v>
      </c>
      <c r="F364" s="74">
        <v>1</v>
      </c>
      <c r="G364" s="74">
        <v>1</v>
      </c>
      <c r="H364" s="68">
        <f t="shared" si="10"/>
        <v>0.95094000000000001</v>
      </c>
      <c r="I364" s="70">
        <f t="shared" si="11"/>
        <v>0.95094000000000001</v>
      </c>
      <c r="J364" s="71">
        <f>ROUND((H364*'2-Calculator'!$D$26),2)</f>
        <v>6261.94</v>
      </c>
      <c r="K364" s="71">
        <f>ROUND((I364*'2-Calculator'!$D$26),2)</f>
        <v>6261.94</v>
      </c>
      <c r="L364" s="69">
        <v>5.35</v>
      </c>
      <c r="M364" s="66" t="s">
        <v>2550</v>
      </c>
      <c r="N364" s="66" t="s">
        <v>2554</v>
      </c>
      <c r="O364" s="66"/>
      <c r="P364" s="66" t="s">
        <v>1835</v>
      </c>
      <c r="Q364" s="144">
        <v>596</v>
      </c>
    </row>
    <row r="365" spans="1:17" s="72" customFormat="1">
      <c r="A365" s="66"/>
      <c r="B365" s="66" t="s">
        <v>888</v>
      </c>
      <c r="C365" s="225" t="s">
        <v>1601</v>
      </c>
      <c r="D365" s="66" t="s">
        <v>2057</v>
      </c>
      <c r="E365" s="68">
        <v>1.75261</v>
      </c>
      <c r="F365" s="74">
        <v>1</v>
      </c>
      <c r="G365" s="74">
        <v>1</v>
      </c>
      <c r="H365" s="68">
        <f t="shared" si="10"/>
        <v>1.75261</v>
      </c>
      <c r="I365" s="70">
        <f t="shared" si="11"/>
        <v>1.75261</v>
      </c>
      <c r="J365" s="71">
        <f>ROUND((H365*'2-Calculator'!$D$26),2)</f>
        <v>11540.94</v>
      </c>
      <c r="K365" s="71">
        <f>ROUND((I365*'2-Calculator'!$D$26),2)</f>
        <v>11540.94</v>
      </c>
      <c r="L365" s="69">
        <v>9.43</v>
      </c>
      <c r="M365" s="66" t="s">
        <v>2550</v>
      </c>
      <c r="N365" s="66" t="s">
        <v>2554</v>
      </c>
      <c r="O365" s="66"/>
      <c r="P365" s="66" t="s">
        <v>1835</v>
      </c>
      <c r="Q365" s="144">
        <v>84</v>
      </c>
    </row>
    <row r="366" spans="1:17" s="72" customFormat="1">
      <c r="A366" s="66"/>
      <c r="B366" s="66" t="s">
        <v>887</v>
      </c>
      <c r="C366" s="225" t="s">
        <v>1602</v>
      </c>
      <c r="D366" s="66" t="s">
        <v>2058</v>
      </c>
      <c r="E366" s="68">
        <v>0.46510000000000001</v>
      </c>
      <c r="F366" s="74">
        <v>1</v>
      </c>
      <c r="G366" s="74">
        <v>1</v>
      </c>
      <c r="H366" s="68">
        <f t="shared" si="10"/>
        <v>0.46510000000000001</v>
      </c>
      <c r="I366" s="70">
        <f t="shared" si="11"/>
        <v>0.46510000000000001</v>
      </c>
      <c r="J366" s="71">
        <f>ROUND((H366*'2-Calculator'!$D$26),2)</f>
        <v>3062.68</v>
      </c>
      <c r="K366" s="71">
        <f>ROUND((I366*'2-Calculator'!$D$26),2)</f>
        <v>3062.68</v>
      </c>
      <c r="L366" s="69">
        <v>1.25</v>
      </c>
      <c r="M366" s="66" t="s">
        <v>2550</v>
      </c>
      <c r="N366" s="66" t="s">
        <v>2554</v>
      </c>
      <c r="O366" s="66"/>
      <c r="P366" s="66" t="s">
        <v>1835</v>
      </c>
      <c r="Q366" s="144">
        <v>0</v>
      </c>
    </row>
    <row r="367" spans="1:17" s="72" customFormat="1">
      <c r="A367" s="66"/>
      <c r="B367" s="66" t="s">
        <v>886</v>
      </c>
      <c r="C367" s="225" t="s">
        <v>1602</v>
      </c>
      <c r="D367" s="66" t="s">
        <v>2058</v>
      </c>
      <c r="E367" s="68">
        <v>0.53032000000000001</v>
      </c>
      <c r="F367" s="74">
        <v>1</v>
      </c>
      <c r="G367" s="74">
        <v>1</v>
      </c>
      <c r="H367" s="68">
        <f t="shared" si="10"/>
        <v>0.53032000000000001</v>
      </c>
      <c r="I367" s="70">
        <f t="shared" si="11"/>
        <v>0.53032000000000001</v>
      </c>
      <c r="J367" s="71">
        <f>ROUND((H367*'2-Calculator'!$D$26),2)</f>
        <v>3492.16</v>
      </c>
      <c r="K367" s="71">
        <f>ROUND((I367*'2-Calculator'!$D$26),2)</f>
        <v>3492.16</v>
      </c>
      <c r="L367" s="69">
        <v>2</v>
      </c>
      <c r="M367" s="66" t="s">
        <v>2550</v>
      </c>
      <c r="N367" s="66" t="s">
        <v>2554</v>
      </c>
      <c r="O367" s="66"/>
      <c r="P367" s="66" t="s">
        <v>1835</v>
      </c>
      <c r="Q367" s="144">
        <v>6</v>
      </c>
    </row>
    <row r="368" spans="1:17" s="72" customFormat="1">
      <c r="A368" s="66"/>
      <c r="B368" s="66" t="s">
        <v>885</v>
      </c>
      <c r="C368" s="225" t="s">
        <v>1602</v>
      </c>
      <c r="D368" s="66" t="s">
        <v>2058</v>
      </c>
      <c r="E368" s="68">
        <v>1.04871</v>
      </c>
      <c r="F368" s="74">
        <v>1</v>
      </c>
      <c r="G368" s="74">
        <v>1</v>
      </c>
      <c r="H368" s="68">
        <f t="shared" si="10"/>
        <v>1.04871</v>
      </c>
      <c r="I368" s="70">
        <f t="shared" si="11"/>
        <v>1.04871</v>
      </c>
      <c r="J368" s="71">
        <f>ROUND((H368*'2-Calculator'!$D$26),2)</f>
        <v>6905.76</v>
      </c>
      <c r="K368" s="71">
        <f>ROUND((I368*'2-Calculator'!$D$26),2)</f>
        <v>6905.76</v>
      </c>
      <c r="L368" s="69">
        <v>2.74</v>
      </c>
      <c r="M368" s="66" t="s">
        <v>2550</v>
      </c>
      <c r="N368" s="66" t="s">
        <v>2554</v>
      </c>
      <c r="O368" s="66"/>
      <c r="P368" s="66" t="s">
        <v>1835</v>
      </c>
      <c r="Q368" s="144">
        <v>7</v>
      </c>
    </row>
    <row r="369" spans="1:17" s="72" customFormat="1">
      <c r="A369" s="66"/>
      <c r="B369" s="66" t="s">
        <v>884</v>
      </c>
      <c r="C369" s="225" t="s">
        <v>1602</v>
      </c>
      <c r="D369" s="66" t="s">
        <v>2058</v>
      </c>
      <c r="E369" s="68">
        <v>2.6113499999999998</v>
      </c>
      <c r="F369" s="74">
        <v>1</v>
      </c>
      <c r="G369" s="74">
        <v>1</v>
      </c>
      <c r="H369" s="68">
        <f t="shared" si="10"/>
        <v>2.6113499999999998</v>
      </c>
      <c r="I369" s="70">
        <f t="shared" si="11"/>
        <v>2.6113499999999998</v>
      </c>
      <c r="J369" s="71">
        <f>ROUND((H369*'2-Calculator'!$D$26),2)</f>
        <v>17195.740000000002</v>
      </c>
      <c r="K369" s="71">
        <f>ROUND((I369*'2-Calculator'!$D$26),2)</f>
        <v>17195.740000000002</v>
      </c>
      <c r="L369" s="69">
        <v>5.25</v>
      </c>
      <c r="M369" s="66" t="s">
        <v>2550</v>
      </c>
      <c r="N369" s="66" t="s">
        <v>2554</v>
      </c>
      <c r="O369" s="66"/>
      <c r="P369" s="66" t="s">
        <v>1835</v>
      </c>
      <c r="Q369" s="144">
        <v>20</v>
      </c>
    </row>
    <row r="370" spans="1:17" s="72" customFormat="1">
      <c r="A370" s="66"/>
      <c r="B370" s="66" t="s">
        <v>883</v>
      </c>
      <c r="C370" s="225" t="s">
        <v>1603</v>
      </c>
      <c r="D370" s="66" t="s">
        <v>2236</v>
      </c>
      <c r="E370" s="68">
        <v>0.45495999999999998</v>
      </c>
      <c r="F370" s="74">
        <v>1</v>
      </c>
      <c r="G370" s="74">
        <v>1</v>
      </c>
      <c r="H370" s="68">
        <f t="shared" si="10"/>
        <v>0.45495999999999998</v>
      </c>
      <c r="I370" s="70">
        <f t="shared" si="11"/>
        <v>0.45495999999999998</v>
      </c>
      <c r="J370" s="71">
        <f>ROUND((H370*'2-Calculator'!$D$26),2)</f>
        <v>2995.91</v>
      </c>
      <c r="K370" s="71">
        <f>ROUND((I370*'2-Calculator'!$D$26),2)</f>
        <v>2995.91</v>
      </c>
      <c r="L370" s="69">
        <v>2.68</v>
      </c>
      <c r="M370" s="66" t="s">
        <v>2550</v>
      </c>
      <c r="N370" s="66" t="s">
        <v>2554</v>
      </c>
      <c r="O370" s="66"/>
      <c r="P370" s="66" t="s">
        <v>1835</v>
      </c>
      <c r="Q370" s="144">
        <v>21</v>
      </c>
    </row>
    <row r="371" spans="1:17" s="72" customFormat="1">
      <c r="A371" s="66"/>
      <c r="B371" s="66" t="s">
        <v>882</v>
      </c>
      <c r="C371" s="225" t="s">
        <v>1603</v>
      </c>
      <c r="D371" s="66" t="s">
        <v>2236</v>
      </c>
      <c r="E371" s="68">
        <v>0.61836000000000002</v>
      </c>
      <c r="F371" s="74">
        <v>1</v>
      </c>
      <c r="G371" s="74">
        <v>1</v>
      </c>
      <c r="H371" s="68">
        <f t="shared" si="10"/>
        <v>0.61836000000000002</v>
      </c>
      <c r="I371" s="70">
        <f t="shared" si="11"/>
        <v>0.61836000000000002</v>
      </c>
      <c r="J371" s="71">
        <f>ROUND((H371*'2-Calculator'!$D$26),2)</f>
        <v>4071.9</v>
      </c>
      <c r="K371" s="71">
        <f>ROUND((I371*'2-Calculator'!$D$26),2)</f>
        <v>4071.9</v>
      </c>
      <c r="L371" s="69">
        <v>3.52</v>
      </c>
      <c r="M371" s="66" t="s">
        <v>2550</v>
      </c>
      <c r="N371" s="66" t="s">
        <v>2554</v>
      </c>
      <c r="O371" s="66"/>
      <c r="P371" s="66" t="s">
        <v>1835</v>
      </c>
      <c r="Q371" s="144">
        <v>65</v>
      </c>
    </row>
    <row r="372" spans="1:17" s="72" customFormat="1">
      <c r="A372" s="66"/>
      <c r="B372" s="66" t="s">
        <v>881</v>
      </c>
      <c r="C372" s="225" t="s">
        <v>1603</v>
      </c>
      <c r="D372" s="66" t="s">
        <v>2236</v>
      </c>
      <c r="E372" s="68">
        <v>0.93250999999999995</v>
      </c>
      <c r="F372" s="74">
        <v>1</v>
      </c>
      <c r="G372" s="74">
        <v>1</v>
      </c>
      <c r="H372" s="68">
        <f t="shared" si="10"/>
        <v>0.93250999999999995</v>
      </c>
      <c r="I372" s="70">
        <f t="shared" si="11"/>
        <v>0.93250999999999995</v>
      </c>
      <c r="J372" s="71">
        <f>ROUND((H372*'2-Calculator'!$D$26),2)</f>
        <v>6140.58</v>
      </c>
      <c r="K372" s="71">
        <f>ROUND((I372*'2-Calculator'!$D$26),2)</f>
        <v>6140.58</v>
      </c>
      <c r="L372" s="69">
        <v>4.7300000000000004</v>
      </c>
      <c r="M372" s="66" t="s">
        <v>2550</v>
      </c>
      <c r="N372" s="66" t="s">
        <v>2554</v>
      </c>
      <c r="O372" s="66"/>
      <c r="P372" s="66" t="s">
        <v>1835</v>
      </c>
      <c r="Q372" s="144">
        <v>67</v>
      </c>
    </row>
    <row r="373" spans="1:17" s="72" customFormat="1">
      <c r="A373" s="66"/>
      <c r="B373" s="66" t="s">
        <v>880</v>
      </c>
      <c r="C373" s="225" t="s">
        <v>1603</v>
      </c>
      <c r="D373" s="66" t="s">
        <v>2236</v>
      </c>
      <c r="E373" s="68">
        <v>1.94292</v>
      </c>
      <c r="F373" s="74">
        <v>1</v>
      </c>
      <c r="G373" s="74">
        <v>1</v>
      </c>
      <c r="H373" s="68">
        <f t="shared" si="10"/>
        <v>1.94292</v>
      </c>
      <c r="I373" s="70">
        <f t="shared" si="11"/>
        <v>1.94292</v>
      </c>
      <c r="J373" s="71">
        <f>ROUND((H373*'2-Calculator'!$D$26),2)</f>
        <v>12794.13</v>
      </c>
      <c r="K373" s="71">
        <f>ROUND((I373*'2-Calculator'!$D$26),2)</f>
        <v>12794.13</v>
      </c>
      <c r="L373" s="69">
        <v>9.85</v>
      </c>
      <c r="M373" s="66" t="s">
        <v>2550</v>
      </c>
      <c r="N373" s="66" t="s">
        <v>2554</v>
      </c>
      <c r="O373" s="66"/>
      <c r="P373" s="66" t="s">
        <v>1835</v>
      </c>
      <c r="Q373" s="144">
        <v>6</v>
      </c>
    </row>
    <row r="374" spans="1:17" s="72" customFormat="1">
      <c r="A374" s="66"/>
      <c r="B374" s="66" t="s">
        <v>879</v>
      </c>
      <c r="C374" s="225" t="s">
        <v>1604</v>
      </c>
      <c r="D374" s="66" t="s">
        <v>2237</v>
      </c>
      <c r="E374" s="68">
        <v>0.43226999999999999</v>
      </c>
      <c r="F374" s="74">
        <v>1</v>
      </c>
      <c r="G374" s="74">
        <v>1</v>
      </c>
      <c r="H374" s="68">
        <f t="shared" si="10"/>
        <v>0.43226999999999999</v>
      </c>
      <c r="I374" s="70">
        <f t="shared" si="11"/>
        <v>0.43226999999999999</v>
      </c>
      <c r="J374" s="71">
        <f>ROUND((H374*'2-Calculator'!$D$26),2)</f>
        <v>2846.5</v>
      </c>
      <c r="K374" s="71">
        <f>ROUND((I374*'2-Calculator'!$D$26),2)</f>
        <v>2846.5</v>
      </c>
      <c r="L374" s="69">
        <v>1.75</v>
      </c>
      <c r="M374" s="66" t="s">
        <v>2550</v>
      </c>
      <c r="N374" s="66" t="s">
        <v>2554</v>
      </c>
      <c r="O374" s="66"/>
      <c r="P374" s="66" t="s">
        <v>1835</v>
      </c>
      <c r="Q374" s="144">
        <v>29</v>
      </c>
    </row>
    <row r="375" spans="1:17" s="72" customFormat="1">
      <c r="A375" s="66"/>
      <c r="B375" s="66" t="s">
        <v>878</v>
      </c>
      <c r="C375" s="225" t="s">
        <v>1604</v>
      </c>
      <c r="D375" s="66" t="s">
        <v>2237</v>
      </c>
      <c r="E375" s="68">
        <v>0.51319000000000004</v>
      </c>
      <c r="F375" s="74">
        <v>1</v>
      </c>
      <c r="G375" s="74">
        <v>1</v>
      </c>
      <c r="H375" s="68">
        <f t="shared" si="10"/>
        <v>0.51319000000000004</v>
      </c>
      <c r="I375" s="70">
        <f t="shared" si="11"/>
        <v>0.51319000000000004</v>
      </c>
      <c r="J375" s="71">
        <f>ROUND((H375*'2-Calculator'!$D$26),2)</f>
        <v>3379.36</v>
      </c>
      <c r="K375" s="71">
        <f>ROUND((I375*'2-Calculator'!$D$26),2)</f>
        <v>3379.36</v>
      </c>
      <c r="L375" s="69">
        <v>2.2200000000000002</v>
      </c>
      <c r="M375" s="66" t="s">
        <v>2550</v>
      </c>
      <c r="N375" s="66" t="s">
        <v>2554</v>
      </c>
      <c r="O375" s="66"/>
      <c r="P375" s="66" t="s">
        <v>1835</v>
      </c>
      <c r="Q375" s="144">
        <v>88</v>
      </c>
    </row>
    <row r="376" spans="1:17" s="72" customFormat="1">
      <c r="A376" s="66"/>
      <c r="B376" s="66" t="s">
        <v>877</v>
      </c>
      <c r="C376" s="225" t="s">
        <v>1604</v>
      </c>
      <c r="D376" s="66" t="s">
        <v>2237</v>
      </c>
      <c r="E376" s="68">
        <v>0.69721999999999995</v>
      </c>
      <c r="F376" s="74">
        <v>1</v>
      </c>
      <c r="G376" s="74">
        <v>1</v>
      </c>
      <c r="H376" s="68">
        <f t="shared" si="10"/>
        <v>0.69721999999999995</v>
      </c>
      <c r="I376" s="70">
        <f t="shared" si="11"/>
        <v>0.69721999999999995</v>
      </c>
      <c r="J376" s="71">
        <f>ROUND((H376*'2-Calculator'!$D$26),2)</f>
        <v>4591.1899999999996</v>
      </c>
      <c r="K376" s="71">
        <f>ROUND((I376*'2-Calculator'!$D$26),2)</f>
        <v>4591.1899999999996</v>
      </c>
      <c r="L376" s="69">
        <v>3.26</v>
      </c>
      <c r="M376" s="66" t="s">
        <v>2550</v>
      </c>
      <c r="N376" s="66" t="s">
        <v>2554</v>
      </c>
      <c r="O376" s="66"/>
      <c r="P376" s="66" t="s">
        <v>1835</v>
      </c>
      <c r="Q376" s="144">
        <v>31</v>
      </c>
    </row>
    <row r="377" spans="1:17" s="72" customFormat="1">
      <c r="A377" s="66"/>
      <c r="B377" s="66" t="s">
        <v>876</v>
      </c>
      <c r="C377" s="225" t="s">
        <v>1604</v>
      </c>
      <c r="D377" s="66" t="s">
        <v>2237</v>
      </c>
      <c r="E377" s="68">
        <v>2.0541800000000001</v>
      </c>
      <c r="F377" s="74">
        <v>1</v>
      </c>
      <c r="G377" s="74">
        <v>1</v>
      </c>
      <c r="H377" s="68">
        <f t="shared" si="10"/>
        <v>2.0541800000000001</v>
      </c>
      <c r="I377" s="70">
        <f t="shared" si="11"/>
        <v>2.0541800000000001</v>
      </c>
      <c r="J377" s="71">
        <f>ROUND((H377*'2-Calculator'!$D$26),2)</f>
        <v>13526.78</v>
      </c>
      <c r="K377" s="71">
        <f>ROUND((I377*'2-Calculator'!$D$26),2)</f>
        <v>13526.78</v>
      </c>
      <c r="L377" s="69">
        <v>8.07</v>
      </c>
      <c r="M377" s="66" t="s">
        <v>2550</v>
      </c>
      <c r="N377" s="66" t="s">
        <v>2554</v>
      </c>
      <c r="O377" s="66"/>
      <c r="P377" s="66" t="s">
        <v>1835</v>
      </c>
      <c r="Q377" s="144">
        <v>2</v>
      </c>
    </row>
    <row r="378" spans="1:17" s="72" customFormat="1">
      <c r="A378" s="66"/>
      <c r="B378" s="66" t="s">
        <v>875</v>
      </c>
      <c r="C378" s="225" t="s">
        <v>1605</v>
      </c>
      <c r="D378" s="66" t="s">
        <v>2059</v>
      </c>
      <c r="E378" s="68">
        <v>0.44795000000000001</v>
      </c>
      <c r="F378" s="74">
        <v>1</v>
      </c>
      <c r="G378" s="74">
        <v>1</v>
      </c>
      <c r="H378" s="68">
        <f t="shared" si="10"/>
        <v>0.44795000000000001</v>
      </c>
      <c r="I378" s="70">
        <f t="shared" si="11"/>
        <v>0.44795000000000001</v>
      </c>
      <c r="J378" s="71">
        <f>ROUND((H378*'2-Calculator'!$D$26),2)</f>
        <v>2949.75</v>
      </c>
      <c r="K378" s="71">
        <f>ROUND((I378*'2-Calculator'!$D$26),2)</f>
        <v>2949.75</v>
      </c>
      <c r="L378" s="69">
        <v>2.08</v>
      </c>
      <c r="M378" s="66" t="s">
        <v>2550</v>
      </c>
      <c r="N378" s="66" t="s">
        <v>2554</v>
      </c>
      <c r="O378" s="66"/>
      <c r="P378" s="66" t="s">
        <v>1835</v>
      </c>
      <c r="Q378" s="144">
        <v>31</v>
      </c>
    </row>
    <row r="379" spans="1:17" s="72" customFormat="1">
      <c r="A379" s="66"/>
      <c r="B379" s="66" t="s">
        <v>874</v>
      </c>
      <c r="C379" s="225" t="s">
        <v>1605</v>
      </c>
      <c r="D379" s="66" t="s">
        <v>2059</v>
      </c>
      <c r="E379" s="68">
        <v>0.55145999999999995</v>
      </c>
      <c r="F379" s="74">
        <v>1</v>
      </c>
      <c r="G379" s="74">
        <v>1</v>
      </c>
      <c r="H379" s="68">
        <f t="shared" si="10"/>
        <v>0.55145999999999995</v>
      </c>
      <c r="I379" s="70">
        <f t="shared" si="11"/>
        <v>0.55145999999999995</v>
      </c>
      <c r="J379" s="71">
        <f>ROUND((H379*'2-Calculator'!$D$26),2)</f>
        <v>3631.36</v>
      </c>
      <c r="K379" s="71">
        <f>ROUND((I379*'2-Calculator'!$D$26),2)</f>
        <v>3631.36</v>
      </c>
      <c r="L379" s="69">
        <v>2.48</v>
      </c>
      <c r="M379" s="66" t="s">
        <v>2550</v>
      </c>
      <c r="N379" s="66" t="s">
        <v>2554</v>
      </c>
      <c r="O379" s="66"/>
      <c r="P379" s="66" t="s">
        <v>1835</v>
      </c>
      <c r="Q379" s="144">
        <v>101</v>
      </c>
    </row>
    <row r="380" spans="1:17" s="72" customFormat="1">
      <c r="A380" s="66"/>
      <c r="B380" s="66" t="s">
        <v>873</v>
      </c>
      <c r="C380" s="225" t="s">
        <v>1605</v>
      </c>
      <c r="D380" s="66" t="s">
        <v>2059</v>
      </c>
      <c r="E380" s="68">
        <v>0.77568999999999999</v>
      </c>
      <c r="F380" s="74">
        <v>1</v>
      </c>
      <c r="G380" s="74">
        <v>1</v>
      </c>
      <c r="H380" s="68">
        <f t="shared" si="10"/>
        <v>0.77568999999999999</v>
      </c>
      <c r="I380" s="70">
        <f t="shared" si="11"/>
        <v>0.77568999999999999</v>
      </c>
      <c r="J380" s="71">
        <f>ROUND((H380*'2-Calculator'!$D$26),2)</f>
        <v>5107.92</v>
      </c>
      <c r="K380" s="71">
        <f>ROUND((I380*'2-Calculator'!$D$26),2)</f>
        <v>5107.92</v>
      </c>
      <c r="L380" s="69">
        <v>3.75</v>
      </c>
      <c r="M380" s="66" t="s">
        <v>2550</v>
      </c>
      <c r="N380" s="66" t="s">
        <v>2554</v>
      </c>
      <c r="O380" s="66"/>
      <c r="P380" s="66" t="s">
        <v>1835</v>
      </c>
      <c r="Q380" s="144">
        <v>56</v>
      </c>
    </row>
    <row r="381" spans="1:17" s="72" customFormat="1">
      <c r="A381" s="66"/>
      <c r="B381" s="66" t="s">
        <v>872</v>
      </c>
      <c r="C381" s="225" t="s">
        <v>1605</v>
      </c>
      <c r="D381" s="66" t="s">
        <v>2059</v>
      </c>
      <c r="E381" s="68">
        <v>1.86636</v>
      </c>
      <c r="F381" s="74">
        <v>1</v>
      </c>
      <c r="G381" s="74">
        <v>1</v>
      </c>
      <c r="H381" s="68">
        <f t="shared" si="10"/>
        <v>1.86636</v>
      </c>
      <c r="I381" s="70">
        <f t="shared" si="11"/>
        <v>1.86636</v>
      </c>
      <c r="J381" s="71">
        <f>ROUND((H381*'2-Calculator'!$D$26),2)</f>
        <v>12289.98</v>
      </c>
      <c r="K381" s="71">
        <f>ROUND((I381*'2-Calculator'!$D$26),2)</f>
        <v>12289.98</v>
      </c>
      <c r="L381" s="69">
        <v>5.59</v>
      </c>
      <c r="M381" s="66" t="s">
        <v>2550</v>
      </c>
      <c r="N381" s="66" t="s">
        <v>2554</v>
      </c>
      <c r="O381" s="66"/>
      <c r="P381" s="66" t="s">
        <v>1835</v>
      </c>
      <c r="Q381" s="144">
        <v>12</v>
      </c>
    </row>
    <row r="382" spans="1:17" s="72" customFormat="1">
      <c r="A382" s="66"/>
      <c r="B382" s="66" t="s">
        <v>871</v>
      </c>
      <c r="C382" s="225" t="s">
        <v>1606</v>
      </c>
      <c r="D382" s="66" t="s">
        <v>2238</v>
      </c>
      <c r="E382" s="68">
        <v>0.46659</v>
      </c>
      <c r="F382" s="74">
        <v>1</v>
      </c>
      <c r="G382" s="74">
        <v>1</v>
      </c>
      <c r="H382" s="68">
        <f t="shared" si="10"/>
        <v>0.46659</v>
      </c>
      <c r="I382" s="70">
        <f t="shared" si="11"/>
        <v>0.46659</v>
      </c>
      <c r="J382" s="71">
        <f>ROUND((H382*'2-Calculator'!$D$26),2)</f>
        <v>3072.5</v>
      </c>
      <c r="K382" s="71">
        <f>ROUND((I382*'2-Calculator'!$D$26),2)</f>
        <v>3072.5</v>
      </c>
      <c r="L382" s="69">
        <v>1.65</v>
      </c>
      <c r="M382" s="66" t="s">
        <v>2550</v>
      </c>
      <c r="N382" s="66" t="s">
        <v>2554</v>
      </c>
      <c r="O382" s="66"/>
      <c r="P382" s="66" t="s">
        <v>1835</v>
      </c>
      <c r="Q382" s="144">
        <v>3</v>
      </c>
    </row>
    <row r="383" spans="1:17" s="72" customFormat="1">
      <c r="A383" s="66"/>
      <c r="B383" s="66" t="s">
        <v>870</v>
      </c>
      <c r="C383" s="225" t="s">
        <v>1606</v>
      </c>
      <c r="D383" s="66" t="s">
        <v>2238</v>
      </c>
      <c r="E383" s="68">
        <v>0.57765</v>
      </c>
      <c r="F383" s="74">
        <v>1</v>
      </c>
      <c r="G383" s="74">
        <v>1</v>
      </c>
      <c r="H383" s="68">
        <f t="shared" si="10"/>
        <v>0.57765</v>
      </c>
      <c r="I383" s="70">
        <f t="shared" si="11"/>
        <v>0.57765</v>
      </c>
      <c r="J383" s="71">
        <f>ROUND((H383*'2-Calculator'!$D$26),2)</f>
        <v>3803.83</v>
      </c>
      <c r="K383" s="71">
        <f>ROUND((I383*'2-Calculator'!$D$26),2)</f>
        <v>3803.83</v>
      </c>
      <c r="L383" s="69">
        <v>3.36</v>
      </c>
      <c r="M383" s="66" t="s">
        <v>2550</v>
      </c>
      <c r="N383" s="66" t="s">
        <v>2554</v>
      </c>
      <c r="O383" s="66"/>
      <c r="P383" s="66" t="s">
        <v>1835</v>
      </c>
      <c r="Q383" s="144">
        <v>3</v>
      </c>
    </row>
    <row r="384" spans="1:17" s="72" customFormat="1">
      <c r="A384" s="66"/>
      <c r="B384" s="66" t="s">
        <v>869</v>
      </c>
      <c r="C384" s="225" t="s">
        <v>1606</v>
      </c>
      <c r="D384" s="66" t="s">
        <v>2238</v>
      </c>
      <c r="E384" s="68">
        <v>0.90034000000000003</v>
      </c>
      <c r="F384" s="74">
        <v>1</v>
      </c>
      <c r="G384" s="74">
        <v>1</v>
      </c>
      <c r="H384" s="68">
        <f t="shared" si="10"/>
        <v>0.90034000000000003</v>
      </c>
      <c r="I384" s="70">
        <f t="shared" si="11"/>
        <v>0.90034000000000003</v>
      </c>
      <c r="J384" s="71">
        <f>ROUND((H384*'2-Calculator'!$D$26),2)</f>
        <v>5928.74</v>
      </c>
      <c r="K384" s="71">
        <f>ROUND((I384*'2-Calculator'!$D$26),2)</f>
        <v>5928.74</v>
      </c>
      <c r="L384" s="69">
        <v>5.62</v>
      </c>
      <c r="M384" s="66" t="s">
        <v>2550</v>
      </c>
      <c r="N384" s="66" t="s">
        <v>2554</v>
      </c>
      <c r="O384" s="66"/>
      <c r="P384" s="66" t="s">
        <v>1835</v>
      </c>
      <c r="Q384" s="144">
        <v>12</v>
      </c>
    </row>
    <row r="385" spans="1:17" s="72" customFormat="1">
      <c r="A385" s="66"/>
      <c r="B385" s="66" t="s">
        <v>868</v>
      </c>
      <c r="C385" s="225" t="s">
        <v>1606</v>
      </c>
      <c r="D385" s="66" t="s">
        <v>2238</v>
      </c>
      <c r="E385" s="68">
        <v>1.96343</v>
      </c>
      <c r="F385" s="74">
        <v>1</v>
      </c>
      <c r="G385" s="74">
        <v>1</v>
      </c>
      <c r="H385" s="68">
        <f t="shared" si="10"/>
        <v>1.96343</v>
      </c>
      <c r="I385" s="70">
        <f t="shared" si="11"/>
        <v>1.96343</v>
      </c>
      <c r="J385" s="71">
        <f>ROUND((H385*'2-Calculator'!$D$26),2)</f>
        <v>12929.19</v>
      </c>
      <c r="K385" s="71">
        <f>ROUND((I385*'2-Calculator'!$D$26),2)</f>
        <v>12929.19</v>
      </c>
      <c r="L385" s="69">
        <v>12.02</v>
      </c>
      <c r="M385" s="66" t="s">
        <v>2550</v>
      </c>
      <c r="N385" s="66" t="s">
        <v>2554</v>
      </c>
      <c r="O385" s="66"/>
      <c r="P385" s="66" t="s">
        <v>1835</v>
      </c>
      <c r="Q385" s="144">
        <v>2</v>
      </c>
    </row>
    <row r="386" spans="1:17" s="72" customFormat="1">
      <c r="A386" s="66"/>
      <c r="B386" s="66" t="s">
        <v>867</v>
      </c>
      <c r="C386" s="225" t="s">
        <v>1607</v>
      </c>
      <c r="D386" s="66" t="s">
        <v>2239</v>
      </c>
      <c r="E386" s="68">
        <v>0.42523</v>
      </c>
      <c r="F386" s="74">
        <v>1</v>
      </c>
      <c r="G386" s="74">
        <v>1</v>
      </c>
      <c r="H386" s="68">
        <f t="shared" si="10"/>
        <v>0.42523</v>
      </c>
      <c r="I386" s="70">
        <f t="shared" si="11"/>
        <v>0.42523</v>
      </c>
      <c r="J386" s="71">
        <f>ROUND((H386*'2-Calculator'!$D$26),2)</f>
        <v>2800.14</v>
      </c>
      <c r="K386" s="71">
        <f>ROUND((I386*'2-Calculator'!$D$26),2)</f>
        <v>2800.14</v>
      </c>
      <c r="L386" s="69">
        <v>1.81</v>
      </c>
      <c r="M386" s="66" t="s">
        <v>2550</v>
      </c>
      <c r="N386" s="66" t="s">
        <v>2554</v>
      </c>
      <c r="O386" s="66"/>
      <c r="P386" s="66" t="s">
        <v>1835</v>
      </c>
      <c r="Q386" s="144">
        <v>38</v>
      </c>
    </row>
    <row r="387" spans="1:17" s="72" customFormat="1">
      <c r="A387" s="66"/>
      <c r="B387" s="66" t="s">
        <v>866</v>
      </c>
      <c r="C387" s="225" t="s">
        <v>1607</v>
      </c>
      <c r="D387" s="66" t="s">
        <v>2239</v>
      </c>
      <c r="E387" s="68">
        <v>0.55698000000000003</v>
      </c>
      <c r="F387" s="74">
        <v>1</v>
      </c>
      <c r="G387" s="74">
        <v>1</v>
      </c>
      <c r="H387" s="68">
        <f t="shared" si="10"/>
        <v>0.55698000000000003</v>
      </c>
      <c r="I387" s="70">
        <f t="shared" si="11"/>
        <v>0.55698000000000003</v>
      </c>
      <c r="J387" s="71">
        <f>ROUND((H387*'2-Calculator'!$D$26),2)</f>
        <v>3667.71</v>
      </c>
      <c r="K387" s="71">
        <f>ROUND((I387*'2-Calculator'!$D$26),2)</f>
        <v>3667.71</v>
      </c>
      <c r="L387" s="69">
        <v>2.44</v>
      </c>
      <c r="M387" s="66" t="s">
        <v>2550</v>
      </c>
      <c r="N387" s="66" t="s">
        <v>2554</v>
      </c>
      <c r="O387" s="66"/>
      <c r="P387" s="66" t="s">
        <v>1835</v>
      </c>
      <c r="Q387" s="144">
        <v>115</v>
      </c>
    </row>
    <row r="388" spans="1:17" s="72" customFormat="1">
      <c r="A388" s="66"/>
      <c r="B388" s="66" t="s">
        <v>865</v>
      </c>
      <c r="C388" s="225" t="s">
        <v>1607</v>
      </c>
      <c r="D388" s="66" t="s">
        <v>2239</v>
      </c>
      <c r="E388" s="68">
        <v>0.84987999999999997</v>
      </c>
      <c r="F388" s="74">
        <v>1</v>
      </c>
      <c r="G388" s="74">
        <v>1</v>
      </c>
      <c r="H388" s="68">
        <f t="shared" si="10"/>
        <v>0.84987999999999997</v>
      </c>
      <c r="I388" s="70">
        <f t="shared" si="11"/>
        <v>0.84987999999999997</v>
      </c>
      <c r="J388" s="71">
        <f>ROUND((H388*'2-Calculator'!$D$26),2)</f>
        <v>5596.46</v>
      </c>
      <c r="K388" s="71">
        <f>ROUND((I388*'2-Calculator'!$D$26),2)</f>
        <v>5596.46</v>
      </c>
      <c r="L388" s="69">
        <v>4.24</v>
      </c>
      <c r="M388" s="66" t="s">
        <v>2550</v>
      </c>
      <c r="N388" s="66" t="s">
        <v>2554</v>
      </c>
      <c r="O388" s="66"/>
      <c r="P388" s="66" t="s">
        <v>1835</v>
      </c>
      <c r="Q388" s="144">
        <v>77</v>
      </c>
    </row>
    <row r="389" spans="1:17" s="72" customFormat="1">
      <c r="A389" s="66"/>
      <c r="B389" s="66" t="s">
        <v>864</v>
      </c>
      <c r="C389" s="225" t="s">
        <v>1607</v>
      </c>
      <c r="D389" s="66" t="s">
        <v>2239</v>
      </c>
      <c r="E389" s="68">
        <v>1.7279800000000001</v>
      </c>
      <c r="F389" s="74">
        <v>1</v>
      </c>
      <c r="G389" s="74">
        <v>1</v>
      </c>
      <c r="H389" s="68">
        <f t="shared" si="10"/>
        <v>1.7279800000000001</v>
      </c>
      <c r="I389" s="70">
        <f t="shared" si="11"/>
        <v>1.7279800000000001</v>
      </c>
      <c r="J389" s="71">
        <f>ROUND((H389*'2-Calculator'!$D$26),2)</f>
        <v>11378.75</v>
      </c>
      <c r="K389" s="71">
        <f>ROUND((I389*'2-Calculator'!$D$26),2)</f>
        <v>11378.75</v>
      </c>
      <c r="L389" s="69">
        <v>7.97</v>
      </c>
      <c r="M389" s="66" t="s">
        <v>2550</v>
      </c>
      <c r="N389" s="66" t="s">
        <v>2554</v>
      </c>
      <c r="O389" s="66"/>
      <c r="P389" s="66" t="s">
        <v>1835</v>
      </c>
      <c r="Q389" s="144">
        <v>19</v>
      </c>
    </row>
    <row r="390" spans="1:17" s="72" customFormat="1">
      <c r="A390" s="66"/>
      <c r="B390" s="66" t="s">
        <v>863</v>
      </c>
      <c r="C390" s="225" t="s">
        <v>1608</v>
      </c>
      <c r="D390" s="66" t="s">
        <v>2060</v>
      </c>
      <c r="E390" s="68">
        <v>0.42425000000000002</v>
      </c>
      <c r="F390" s="74">
        <v>1</v>
      </c>
      <c r="G390" s="74">
        <v>1</v>
      </c>
      <c r="H390" s="68">
        <f t="shared" si="10"/>
        <v>0.42425000000000002</v>
      </c>
      <c r="I390" s="70">
        <f t="shared" si="11"/>
        <v>0.42425000000000002</v>
      </c>
      <c r="J390" s="71">
        <f>ROUND((H390*'2-Calculator'!$D$26),2)</f>
        <v>2793.69</v>
      </c>
      <c r="K390" s="71">
        <f>ROUND((I390*'2-Calculator'!$D$26),2)</f>
        <v>2793.69</v>
      </c>
      <c r="L390" s="69">
        <v>1.6</v>
      </c>
      <c r="M390" s="66" t="s">
        <v>2550</v>
      </c>
      <c r="N390" s="66" t="s">
        <v>2554</v>
      </c>
      <c r="O390" s="66"/>
      <c r="P390" s="66" t="s">
        <v>1835</v>
      </c>
      <c r="Q390" s="144">
        <v>19</v>
      </c>
    </row>
    <row r="391" spans="1:17" s="72" customFormat="1">
      <c r="A391" s="66"/>
      <c r="B391" s="66" t="s">
        <v>862</v>
      </c>
      <c r="C391" s="225" t="s">
        <v>1608</v>
      </c>
      <c r="D391" s="66" t="s">
        <v>2060</v>
      </c>
      <c r="E391" s="68">
        <v>0.51483999999999996</v>
      </c>
      <c r="F391" s="74">
        <v>1</v>
      </c>
      <c r="G391" s="74">
        <v>1</v>
      </c>
      <c r="H391" s="68">
        <f t="shared" si="10"/>
        <v>0.51483999999999996</v>
      </c>
      <c r="I391" s="70">
        <f t="shared" si="11"/>
        <v>0.51483999999999996</v>
      </c>
      <c r="J391" s="71">
        <f>ROUND((H391*'2-Calculator'!$D$26),2)</f>
        <v>3390.22</v>
      </c>
      <c r="K391" s="71">
        <f>ROUND((I391*'2-Calculator'!$D$26),2)</f>
        <v>3390.22</v>
      </c>
      <c r="L391" s="69">
        <v>2.13</v>
      </c>
      <c r="M391" s="66" t="s">
        <v>2550</v>
      </c>
      <c r="N391" s="66" t="s">
        <v>2554</v>
      </c>
      <c r="O391" s="66"/>
      <c r="P391" s="66" t="s">
        <v>1835</v>
      </c>
      <c r="Q391" s="144">
        <v>56</v>
      </c>
    </row>
    <row r="392" spans="1:17" s="72" customFormat="1">
      <c r="A392" s="66"/>
      <c r="B392" s="66" t="s">
        <v>861</v>
      </c>
      <c r="C392" s="225" t="s">
        <v>1608</v>
      </c>
      <c r="D392" s="66" t="s">
        <v>2060</v>
      </c>
      <c r="E392" s="68">
        <v>0.67686999999999997</v>
      </c>
      <c r="F392" s="74">
        <v>1</v>
      </c>
      <c r="G392" s="74">
        <v>1</v>
      </c>
      <c r="H392" s="68">
        <f t="shared" si="10"/>
        <v>0.67686999999999997</v>
      </c>
      <c r="I392" s="70">
        <f t="shared" si="11"/>
        <v>0.67686999999999997</v>
      </c>
      <c r="J392" s="71">
        <f>ROUND((H392*'2-Calculator'!$D$26),2)</f>
        <v>4457.1899999999996</v>
      </c>
      <c r="K392" s="71">
        <f>ROUND((I392*'2-Calculator'!$D$26),2)</f>
        <v>4457.1899999999996</v>
      </c>
      <c r="L392" s="69">
        <v>2.72</v>
      </c>
      <c r="M392" s="66" t="s">
        <v>2550</v>
      </c>
      <c r="N392" s="66" t="s">
        <v>2554</v>
      </c>
      <c r="O392" s="66"/>
      <c r="P392" s="66" t="s">
        <v>1835</v>
      </c>
      <c r="Q392" s="144">
        <v>28</v>
      </c>
    </row>
    <row r="393" spans="1:17" s="72" customFormat="1">
      <c r="A393" s="66"/>
      <c r="B393" s="66" t="s">
        <v>860</v>
      </c>
      <c r="C393" s="225" t="s">
        <v>1608</v>
      </c>
      <c r="D393" s="66" t="s">
        <v>2060</v>
      </c>
      <c r="E393" s="68">
        <v>1.0280499999999999</v>
      </c>
      <c r="F393" s="74">
        <v>1</v>
      </c>
      <c r="G393" s="74">
        <v>1</v>
      </c>
      <c r="H393" s="68">
        <f t="shared" si="10"/>
        <v>1.0280499999999999</v>
      </c>
      <c r="I393" s="70">
        <f t="shared" si="11"/>
        <v>1.0280499999999999</v>
      </c>
      <c r="J393" s="71">
        <f>ROUND((H393*'2-Calculator'!$D$26),2)</f>
        <v>6769.71</v>
      </c>
      <c r="K393" s="71">
        <f>ROUND((I393*'2-Calculator'!$D$26),2)</f>
        <v>6769.71</v>
      </c>
      <c r="L393" s="69">
        <v>6.18</v>
      </c>
      <c r="M393" s="66" t="s">
        <v>2550</v>
      </c>
      <c r="N393" s="66" t="s">
        <v>2554</v>
      </c>
      <c r="O393" s="66"/>
      <c r="P393" s="66" t="s">
        <v>1835</v>
      </c>
      <c r="Q393" s="144">
        <v>1</v>
      </c>
    </row>
    <row r="394" spans="1:17" s="72" customFormat="1">
      <c r="A394" s="66"/>
      <c r="B394" s="66" t="s">
        <v>859</v>
      </c>
      <c r="C394" s="225" t="s">
        <v>1609</v>
      </c>
      <c r="D394" s="66" t="s">
        <v>2061</v>
      </c>
      <c r="E394" s="68">
        <v>0.48947000000000002</v>
      </c>
      <c r="F394" s="74">
        <v>1</v>
      </c>
      <c r="G394" s="74">
        <v>1</v>
      </c>
      <c r="H394" s="68">
        <f t="shared" si="10"/>
        <v>0.48947000000000002</v>
      </c>
      <c r="I394" s="70">
        <f t="shared" si="11"/>
        <v>0.48947000000000002</v>
      </c>
      <c r="J394" s="71">
        <f>ROUND((H394*'2-Calculator'!$D$26),2)</f>
        <v>3223.16</v>
      </c>
      <c r="K394" s="71">
        <f>ROUND((I394*'2-Calculator'!$D$26),2)</f>
        <v>3223.16</v>
      </c>
      <c r="L394" s="69">
        <v>2.0099999999999998</v>
      </c>
      <c r="M394" s="66" t="s">
        <v>2550</v>
      </c>
      <c r="N394" s="66" t="s">
        <v>2554</v>
      </c>
      <c r="O394" s="66"/>
      <c r="P394" s="66" t="s">
        <v>1835</v>
      </c>
      <c r="Q394" s="144">
        <v>10</v>
      </c>
    </row>
    <row r="395" spans="1:17" s="72" customFormat="1">
      <c r="A395" s="66"/>
      <c r="B395" s="66" t="s">
        <v>858</v>
      </c>
      <c r="C395" s="225" t="s">
        <v>1609</v>
      </c>
      <c r="D395" s="66" t="s">
        <v>2061</v>
      </c>
      <c r="E395" s="68">
        <v>0.57982999999999996</v>
      </c>
      <c r="F395" s="74">
        <v>1</v>
      </c>
      <c r="G395" s="74">
        <v>1</v>
      </c>
      <c r="H395" s="68">
        <f t="shared" si="10"/>
        <v>0.57982999999999996</v>
      </c>
      <c r="I395" s="70">
        <f t="shared" si="11"/>
        <v>0.57982999999999996</v>
      </c>
      <c r="J395" s="71">
        <f>ROUND((H395*'2-Calculator'!$D$26),2)</f>
        <v>3818.18</v>
      </c>
      <c r="K395" s="71">
        <f>ROUND((I395*'2-Calculator'!$D$26),2)</f>
        <v>3818.18</v>
      </c>
      <c r="L395" s="69">
        <v>2.72</v>
      </c>
      <c r="M395" s="66" t="s">
        <v>2550</v>
      </c>
      <c r="N395" s="66" t="s">
        <v>2554</v>
      </c>
      <c r="O395" s="66"/>
      <c r="P395" s="66" t="s">
        <v>1835</v>
      </c>
      <c r="Q395" s="144">
        <v>42</v>
      </c>
    </row>
    <row r="396" spans="1:17" s="72" customFormat="1">
      <c r="A396" s="66"/>
      <c r="B396" s="66" t="s">
        <v>857</v>
      </c>
      <c r="C396" s="225" t="s">
        <v>1609</v>
      </c>
      <c r="D396" s="66" t="s">
        <v>2061</v>
      </c>
      <c r="E396" s="68">
        <v>0.74485999999999997</v>
      </c>
      <c r="F396" s="74">
        <v>1</v>
      </c>
      <c r="G396" s="74">
        <v>1</v>
      </c>
      <c r="H396" s="68">
        <f t="shared" si="10"/>
        <v>0.74485999999999997</v>
      </c>
      <c r="I396" s="70">
        <f t="shared" si="11"/>
        <v>0.74485999999999997</v>
      </c>
      <c r="J396" s="71">
        <f>ROUND((H396*'2-Calculator'!$D$26),2)</f>
        <v>4904.8999999999996</v>
      </c>
      <c r="K396" s="71">
        <f>ROUND((I396*'2-Calculator'!$D$26),2)</f>
        <v>4904.8999999999996</v>
      </c>
      <c r="L396" s="69">
        <v>3.85</v>
      </c>
      <c r="M396" s="66" t="s">
        <v>2550</v>
      </c>
      <c r="N396" s="66" t="s">
        <v>2554</v>
      </c>
      <c r="O396" s="66"/>
      <c r="P396" s="66" t="s">
        <v>1835</v>
      </c>
      <c r="Q396" s="144">
        <v>22</v>
      </c>
    </row>
    <row r="397" spans="1:17" s="72" customFormat="1">
      <c r="A397" s="66"/>
      <c r="B397" s="66" t="s">
        <v>856</v>
      </c>
      <c r="C397" s="225" t="s">
        <v>1609</v>
      </c>
      <c r="D397" s="66" t="s">
        <v>2061</v>
      </c>
      <c r="E397" s="68">
        <v>1.3060099999999999</v>
      </c>
      <c r="F397" s="74">
        <v>1</v>
      </c>
      <c r="G397" s="74">
        <v>1</v>
      </c>
      <c r="H397" s="68">
        <f t="shared" si="10"/>
        <v>1.3060099999999999</v>
      </c>
      <c r="I397" s="70">
        <f t="shared" si="11"/>
        <v>1.3060099999999999</v>
      </c>
      <c r="J397" s="71">
        <f>ROUND((H397*'2-Calculator'!$D$26),2)</f>
        <v>8600.08</v>
      </c>
      <c r="K397" s="71">
        <f>ROUND((I397*'2-Calculator'!$D$26),2)</f>
        <v>8600.08</v>
      </c>
      <c r="L397" s="69">
        <v>5.93</v>
      </c>
      <c r="M397" s="66" t="s">
        <v>2550</v>
      </c>
      <c r="N397" s="66" t="s">
        <v>2554</v>
      </c>
      <c r="O397" s="66"/>
      <c r="P397" s="66" t="s">
        <v>1835</v>
      </c>
      <c r="Q397" s="144">
        <v>2</v>
      </c>
    </row>
    <row r="398" spans="1:17" s="72" customFormat="1">
      <c r="A398" s="66"/>
      <c r="B398" s="66" t="s">
        <v>855</v>
      </c>
      <c r="C398" s="225" t="s">
        <v>1610</v>
      </c>
      <c r="D398" s="66" t="s">
        <v>2062</v>
      </c>
      <c r="E398" s="68">
        <v>0.44403999999999999</v>
      </c>
      <c r="F398" s="74">
        <v>1</v>
      </c>
      <c r="G398" s="74">
        <v>1</v>
      </c>
      <c r="H398" s="68">
        <f t="shared" ref="H398:H461" si="12">ROUND(E398*F398,5)</f>
        <v>0.44403999999999999</v>
      </c>
      <c r="I398" s="70">
        <f t="shared" ref="I398:I461" si="13">ROUND(E398*G398,5)</f>
        <v>0.44403999999999999</v>
      </c>
      <c r="J398" s="71">
        <f>ROUND((H398*'2-Calculator'!$D$26),2)</f>
        <v>2924</v>
      </c>
      <c r="K398" s="71">
        <f>ROUND((I398*'2-Calculator'!$D$26),2)</f>
        <v>2924</v>
      </c>
      <c r="L398" s="69">
        <v>2</v>
      </c>
      <c r="M398" s="66" t="s">
        <v>2550</v>
      </c>
      <c r="N398" s="66" t="s">
        <v>2554</v>
      </c>
      <c r="O398" s="66"/>
      <c r="P398" s="66" t="s">
        <v>1835</v>
      </c>
      <c r="Q398" s="144">
        <v>2</v>
      </c>
    </row>
    <row r="399" spans="1:17" s="72" customFormat="1">
      <c r="A399" s="66"/>
      <c r="B399" s="66" t="s">
        <v>854</v>
      </c>
      <c r="C399" s="225" t="s">
        <v>1610</v>
      </c>
      <c r="D399" s="66" t="s">
        <v>2062</v>
      </c>
      <c r="E399" s="68">
        <v>0.58118999999999998</v>
      </c>
      <c r="F399" s="74">
        <v>1</v>
      </c>
      <c r="G399" s="74">
        <v>1</v>
      </c>
      <c r="H399" s="68">
        <f t="shared" si="12"/>
        <v>0.58118999999999998</v>
      </c>
      <c r="I399" s="70">
        <f t="shared" si="13"/>
        <v>0.58118999999999998</v>
      </c>
      <c r="J399" s="71">
        <f>ROUND((H399*'2-Calculator'!$D$26),2)</f>
        <v>3827.14</v>
      </c>
      <c r="K399" s="71">
        <f>ROUND((I399*'2-Calculator'!$D$26),2)</f>
        <v>3827.14</v>
      </c>
      <c r="L399" s="69">
        <v>2.79</v>
      </c>
      <c r="M399" s="66" t="s">
        <v>2550</v>
      </c>
      <c r="N399" s="66" t="s">
        <v>2554</v>
      </c>
      <c r="O399" s="66"/>
      <c r="P399" s="66" t="s">
        <v>1835</v>
      </c>
      <c r="Q399" s="144">
        <v>10</v>
      </c>
    </row>
    <row r="400" spans="1:17" s="72" customFormat="1">
      <c r="A400" s="66"/>
      <c r="B400" s="66" t="s">
        <v>853</v>
      </c>
      <c r="C400" s="225" t="s">
        <v>1610</v>
      </c>
      <c r="D400" s="66" t="s">
        <v>2062</v>
      </c>
      <c r="E400" s="68">
        <v>0.86441000000000001</v>
      </c>
      <c r="F400" s="74">
        <v>1</v>
      </c>
      <c r="G400" s="74">
        <v>1</v>
      </c>
      <c r="H400" s="68">
        <f t="shared" si="12"/>
        <v>0.86441000000000001</v>
      </c>
      <c r="I400" s="70">
        <f t="shared" si="13"/>
        <v>0.86441000000000001</v>
      </c>
      <c r="J400" s="71">
        <f>ROUND((H400*'2-Calculator'!$D$26),2)</f>
        <v>5692.14</v>
      </c>
      <c r="K400" s="71">
        <f>ROUND((I400*'2-Calculator'!$D$26),2)</f>
        <v>5692.14</v>
      </c>
      <c r="L400" s="69">
        <v>4.22</v>
      </c>
      <c r="M400" s="66" t="s">
        <v>2550</v>
      </c>
      <c r="N400" s="66" t="s">
        <v>2554</v>
      </c>
      <c r="O400" s="66"/>
      <c r="P400" s="66" t="s">
        <v>1835</v>
      </c>
      <c r="Q400" s="144">
        <v>4</v>
      </c>
    </row>
    <row r="401" spans="1:17" s="72" customFormat="1">
      <c r="A401" s="66"/>
      <c r="B401" s="66" t="s">
        <v>852</v>
      </c>
      <c r="C401" s="225" t="s">
        <v>1610</v>
      </c>
      <c r="D401" s="66" t="s">
        <v>2062</v>
      </c>
      <c r="E401" s="68">
        <v>2.1892499999999999</v>
      </c>
      <c r="F401" s="74">
        <v>1</v>
      </c>
      <c r="G401" s="74">
        <v>1</v>
      </c>
      <c r="H401" s="68">
        <f t="shared" si="12"/>
        <v>2.1892499999999999</v>
      </c>
      <c r="I401" s="70">
        <f t="shared" si="13"/>
        <v>2.1892499999999999</v>
      </c>
      <c r="J401" s="71">
        <f>ROUND((H401*'2-Calculator'!$D$26),2)</f>
        <v>14416.21</v>
      </c>
      <c r="K401" s="71">
        <f>ROUND((I401*'2-Calculator'!$D$26),2)</f>
        <v>14416.21</v>
      </c>
      <c r="L401" s="69">
        <v>10.5</v>
      </c>
      <c r="M401" s="66" t="s">
        <v>2550</v>
      </c>
      <c r="N401" s="66" t="s">
        <v>2554</v>
      </c>
      <c r="O401" s="66"/>
      <c r="P401" s="66" t="s">
        <v>1835</v>
      </c>
      <c r="Q401" s="144">
        <v>1</v>
      </c>
    </row>
    <row r="402" spans="1:17" s="72" customFormat="1">
      <c r="A402" s="66"/>
      <c r="B402" s="66" t="s">
        <v>851</v>
      </c>
      <c r="C402" s="225" t="s">
        <v>1611</v>
      </c>
      <c r="D402" s="66" t="s">
        <v>2456</v>
      </c>
      <c r="E402" s="68">
        <v>0.60172000000000003</v>
      </c>
      <c r="F402" s="74">
        <v>1</v>
      </c>
      <c r="G402" s="74">
        <v>1</v>
      </c>
      <c r="H402" s="68">
        <f t="shared" si="12"/>
        <v>0.60172000000000003</v>
      </c>
      <c r="I402" s="70">
        <f t="shared" si="13"/>
        <v>0.60172000000000003</v>
      </c>
      <c r="J402" s="71">
        <f>ROUND((H402*'2-Calculator'!$D$26),2)</f>
        <v>3962.33</v>
      </c>
      <c r="K402" s="71">
        <f>ROUND((I402*'2-Calculator'!$D$26),2)</f>
        <v>3962.33</v>
      </c>
      <c r="L402" s="69">
        <v>2.34</v>
      </c>
      <c r="M402" s="66" t="s">
        <v>2550</v>
      </c>
      <c r="N402" s="66" t="s">
        <v>2554</v>
      </c>
      <c r="O402" s="66"/>
      <c r="P402" s="66" t="s">
        <v>1835</v>
      </c>
      <c r="Q402" s="144">
        <v>3</v>
      </c>
    </row>
    <row r="403" spans="1:17" s="72" customFormat="1">
      <c r="A403" s="66"/>
      <c r="B403" s="66" t="s">
        <v>850</v>
      </c>
      <c r="C403" s="225" t="s">
        <v>1611</v>
      </c>
      <c r="D403" s="66" t="s">
        <v>2456</v>
      </c>
      <c r="E403" s="68">
        <v>0.63666999999999996</v>
      </c>
      <c r="F403" s="74">
        <v>1</v>
      </c>
      <c r="G403" s="74">
        <v>1</v>
      </c>
      <c r="H403" s="68">
        <f t="shared" si="12"/>
        <v>0.63666999999999996</v>
      </c>
      <c r="I403" s="70">
        <f t="shared" si="13"/>
        <v>0.63666999999999996</v>
      </c>
      <c r="J403" s="71">
        <f>ROUND((H403*'2-Calculator'!$D$26),2)</f>
        <v>4192.47</v>
      </c>
      <c r="K403" s="71">
        <f>ROUND((I403*'2-Calculator'!$D$26),2)</f>
        <v>4192.47</v>
      </c>
      <c r="L403" s="69">
        <v>3.11</v>
      </c>
      <c r="M403" s="66" t="s">
        <v>2550</v>
      </c>
      <c r="N403" s="66" t="s">
        <v>2554</v>
      </c>
      <c r="O403" s="66"/>
      <c r="P403" s="66" t="s">
        <v>1835</v>
      </c>
      <c r="Q403" s="144">
        <v>10</v>
      </c>
    </row>
    <row r="404" spans="1:17" s="72" customFormat="1">
      <c r="A404" s="66"/>
      <c r="B404" s="66" t="s">
        <v>849</v>
      </c>
      <c r="C404" s="225" t="s">
        <v>1611</v>
      </c>
      <c r="D404" s="66" t="s">
        <v>2456</v>
      </c>
      <c r="E404" s="68">
        <v>1.0699099999999999</v>
      </c>
      <c r="F404" s="74">
        <v>1</v>
      </c>
      <c r="G404" s="74">
        <v>1</v>
      </c>
      <c r="H404" s="68">
        <f t="shared" si="12"/>
        <v>1.0699099999999999</v>
      </c>
      <c r="I404" s="70">
        <f t="shared" si="13"/>
        <v>1.0699099999999999</v>
      </c>
      <c r="J404" s="71">
        <f>ROUND((H404*'2-Calculator'!$D$26),2)</f>
        <v>7045.36</v>
      </c>
      <c r="K404" s="71">
        <f>ROUND((I404*'2-Calculator'!$D$26),2)</f>
        <v>7045.36</v>
      </c>
      <c r="L404" s="69">
        <v>5.42</v>
      </c>
      <c r="M404" s="66" t="s">
        <v>2550</v>
      </c>
      <c r="N404" s="66" t="s">
        <v>2554</v>
      </c>
      <c r="O404" s="66"/>
      <c r="P404" s="66" t="s">
        <v>1835</v>
      </c>
      <c r="Q404" s="144">
        <v>15</v>
      </c>
    </row>
    <row r="405" spans="1:17" s="72" customFormat="1">
      <c r="A405" s="66"/>
      <c r="B405" s="66" t="s">
        <v>848</v>
      </c>
      <c r="C405" s="225" t="s">
        <v>1611</v>
      </c>
      <c r="D405" s="66" t="s">
        <v>2456</v>
      </c>
      <c r="E405" s="68">
        <v>2.0715499999999998</v>
      </c>
      <c r="F405" s="74">
        <v>1</v>
      </c>
      <c r="G405" s="74">
        <v>1</v>
      </c>
      <c r="H405" s="68">
        <f t="shared" si="12"/>
        <v>2.0715499999999998</v>
      </c>
      <c r="I405" s="70">
        <f t="shared" si="13"/>
        <v>2.0715499999999998</v>
      </c>
      <c r="J405" s="71">
        <f>ROUND((H405*'2-Calculator'!$D$26),2)</f>
        <v>13641.16</v>
      </c>
      <c r="K405" s="71">
        <f>ROUND((I405*'2-Calculator'!$D$26),2)</f>
        <v>13641.16</v>
      </c>
      <c r="L405" s="69">
        <v>10.130000000000001</v>
      </c>
      <c r="M405" s="66" t="s">
        <v>2550</v>
      </c>
      <c r="N405" s="66" t="s">
        <v>2554</v>
      </c>
      <c r="O405" s="66"/>
      <c r="P405" s="66" t="s">
        <v>1835</v>
      </c>
      <c r="Q405" s="144">
        <v>7</v>
      </c>
    </row>
    <row r="406" spans="1:17" s="72" customFormat="1">
      <c r="A406" s="66"/>
      <c r="B406" s="66" t="s">
        <v>847</v>
      </c>
      <c r="C406" s="225" t="s">
        <v>1612</v>
      </c>
      <c r="D406" s="66" t="s">
        <v>2240</v>
      </c>
      <c r="E406" s="68">
        <v>0.48788999999999999</v>
      </c>
      <c r="F406" s="74">
        <v>1</v>
      </c>
      <c r="G406" s="74">
        <v>1</v>
      </c>
      <c r="H406" s="68">
        <f t="shared" si="12"/>
        <v>0.48788999999999999</v>
      </c>
      <c r="I406" s="70">
        <f t="shared" si="13"/>
        <v>0.48788999999999999</v>
      </c>
      <c r="J406" s="71">
        <f>ROUND((H406*'2-Calculator'!$D$26),2)</f>
        <v>3212.76</v>
      </c>
      <c r="K406" s="71">
        <f>ROUND((I406*'2-Calculator'!$D$26),2)</f>
        <v>3212.76</v>
      </c>
      <c r="L406" s="69">
        <v>2.23</v>
      </c>
      <c r="M406" s="66" t="s">
        <v>2550</v>
      </c>
      <c r="N406" s="66" t="s">
        <v>2554</v>
      </c>
      <c r="O406" s="66"/>
      <c r="P406" s="66" t="s">
        <v>1835</v>
      </c>
      <c r="Q406" s="144">
        <v>22</v>
      </c>
    </row>
    <row r="407" spans="1:17" s="72" customFormat="1">
      <c r="A407" s="66"/>
      <c r="B407" s="66" t="s">
        <v>846</v>
      </c>
      <c r="C407" s="225" t="s">
        <v>1612</v>
      </c>
      <c r="D407" s="66" t="s">
        <v>2240</v>
      </c>
      <c r="E407" s="68">
        <v>0.63934000000000002</v>
      </c>
      <c r="F407" s="74">
        <v>1</v>
      </c>
      <c r="G407" s="74">
        <v>1</v>
      </c>
      <c r="H407" s="68">
        <f t="shared" si="12"/>
        <v>0.63934000000000002</v>
      </c>
      <c r="I407" s="70">
        <f t="shared" si="13"/>
        <v>0.63934000000000002</v>
      </c>
      <c r="J407" s="71">
        <f>ROUND((H407*'2-Calculator'!$D$26),2)</f>
        <v>4210.05</v>
      </c>
      <c r="K407" s="71">
        <f>ROUND((I407*'2-Calculator'!$D$26),2)</f>
        <v>4210.05</v>
      </c>
      <c r="L407" s="69">
        <v>2.95</v>
      </c>
      <c r="M407" s="66" t="s">
        <v>2550</v>
      </c>
      <c r="N407" s="66" t="s">
        <v>2554</v>
      </c>
      <c r="O407" s="66"/>
      <c r="P407" s="66" t="s">
        <v>1835</v>
      </c>
      <c r="Q407" s="144">
        <v>33</v>
      </c>
    </row>
    <row r="408" spans="1:17" s="72" customFormat="1">
      <c r="A408" s="66"/>
      <c r="B408" s="66" t="s">
        <v>845</v>
      </c>
      <c r="C408" s="225" t="s">
        <v>1612</v>
      </c>
      <c r="D408" s="66" t="s">
        <v>2240</v>
      </c>
      <c r="E408" s="68">
        <v>0.93749000000000005</v>
      </c>
      <c r="F408" s="74">
        <v>1</v>
      </c>
      <c r="G408" s="74">
        <v>1</v>
      </c>
      <c r="H408" s="68">
        <f t="shared" si="12"/>
        <v>0.93749000000000005</v>
      </c>
      <c r="I408" s="70">
        <f t="shared" si="13"/>
        <v>0.93749000000000005</v>
      </c>
      <c r="J408" s="71">
        <f>ROUND((H408*'2-Calculator'!$D$26),2)</f>
        <v>6173.37</v>
      </c>
      <c r="K408" s="71">
        <f>ROUND((I408*'2-Calculator'!$D$26),2)</f>
        <v>6173.37</v>
      </c>
      <c r="L408" s="69">
        <v>4.8499999999999996</v>
      </c>
      <c r="M408" s="66" t="s">
        <v>2550</v>
      </c>
      <c r="N408" s="66" t="s">
        <v>2554</v>
      </c>
      <c r="O408" s="66"/>
      <c r="P408" s="66" t="s">
        <v>1835</v>
      </c>
      <c r="Q408" s="144">
        <v>24</v>
      </c>
    </row>
    <row r="409" spans="1:17" s="72" customFormat="1">
      <c r="A409" s="66"/>
      <c r="B409" s="66" t="s">
        <v>844</v>
      </c>
      <c r="C409" s="225" t="s">
        <v>1612</v>
      </c>
      <c r="D409" s="66" t="s">
        <v>2240</v>
      </c>
      <c r="E409" s="68">
        <v>1.92645</v>
      </c>
      <c r="F409" s="74">
        <v>1</v>
      </c>
      <c r="G409" s="74">
        <v>1</v>
      </c>
      <c r="H409" s="68">
        <f t="shared" si="12"/>
        <v>1.92645</v>
      </c>
      <c r="I409" s="70">
        <f t="shared" si="13"/>
        <v>1.92645</v>
      </c>
      <c r="J409" s="71">
        <f>ROUND((H409*'2-Calculator'!$D$26),2)</f>
        <v>12685.67</v>
      </c>
      <c r="K409" s="71">
        <f>ROUND((I409*'2-Calculator'!$D$26),2)</f>
        <v>12685.67</v>
      </c>
      <c r="L409" s="69">
        <v>8.66</v>
      </c>
      <c r="M409" s="66" t="s">
        <v>2550</v>
      </c>
      <c r="N409" s="66" t="s">
        <v>2554</v>
      </c>
      <c r="O409" s="66"/>
      <c r="P409" s="66" t="s">
        <v>1835</v>
      </c>
      <c r="Q409" s="144">
        <v>12</v>
      </c>
    </row>
    <row r="410" spans="1:17" s="72" customFormat="1">
      <c r="A410" s="66"/>
      <c r="B410" s="66" t="s">
        <v>843</v>
      </c>
      <c r="C410" s="225" t="s">
        <v>1613</v>
      </c>
      <c r="D410" s="66" t="s">
        <v>2241</v>
      </c>
      <c r="E410" s="68">
        <v>1.29874</v>
      </c>
      <c r="F410" s="74">
        <v>1</v>
      </c>
      <c r="G410" s="74">
        <v>1</v>
      </c>
      <c r="H410" s="68">
        <f t="shared" si="12"/>
        <v>1.29874</v>
      </c>
      <c r="I410" s="70">
        <f t="shared" si="13"/>
        <v>1.29874</v>
      </c>
      <c r="J410" s="71">
        <f>ROUND((H410*'2-Calculator'!$D$26),2)</f>
        <v>8552.2000000000007</v>
      </c>
      <c r="K410" s="71">
        <f>ROUND((I410*'2-Calculator'!$D$26),2)</f>
        <v>8552.2000000000007</v>
      </c>
      <c r="L410" s="69">
        <v>2.66</v>
      </c>
      <c r="M410" s="66" t="s">
        <v>2550</v>
      </c>
      <c r="N410" s="66" t="s">
        <v>2555</v>
      </c>
      <c r="O410" s="66"/>
      <c r="P410" s="66" t="s">
        <v>1835</v>
      </c>
      <c r="Q410" s="144">
        <v>15</v>
      </c>
    </row>
    <row r="411" spans="1:17" s="72" customFormat="1">
      <c r="A411" s="66"/>
      <c r="B411" s="66" t="s">
        <v>842</v>
      </c>
      <c r="C411" s="225" t="s">
        <v>1613</v>
      </c>
      <c r="D411" s="66" t="s">
        <v>2241</v>
      </c>
      <c r="E411" s="68">
        <v>1.8165500000000001</v>
      </c>
      <c r="F411" s="74">
        <v>1</v>
      </c>
      <c r="G411" s="74">
        <v>1</v>
      </c>
      <c r="H411" s="68">
        <f t="shared" si="12"/>
        <v>1.8165500000000001</v>
      </c>
      <c r="I411" s="70">
        <f t="shared" si="13"/>
        <v>1.8165500000000001</v>
      </c>
      <c r="J411" s="71">
        <f>ROUND((H411*'2-Calculator'!$D$26),2)</f>
        <v>11961.98</v>
      </c>
      <c r="K411" s="71">
        <f>ROUND((I411*'2-Calculator'!$D$26),2)</f>
        <v>11961.98</v>
      </c>
      <c r="L411" s="69">
        <v>6</v>
      </c>
      <c r="M411" s="66" t="s">
        <v>2550</v>
      </c>
      <c r="N411" s="66" t="s">
        <v>2555</v>
      </c>
      <c r="O411" s="66"/>
      <c r="P411" s="66" t="s">
        <v>1835</v>
      </c>
      <c r="Q411" s="144">
        <v>17</v>
      </c>
    </row>
    <row r="412" spans="1:17" s="72" customFormat="1">
      <c r="A412" s="66"/>
      <c r="B412" s="66" t="s">
        <v>841</v>
      </c>
      <c r="C412" s="225" t="s">
        <v>1613</v>
      </c>
      <c r="D412" s="66" t="s">
        <v>2241</v>
      </c>
      <c r="E412" s="68">
        <v>2.99396</v>
      </c>
      <c r="F412" s="74">
        <v>1</v>
      </c>
      <c r="G412" s="74">
        <v>1</v>
      </c>
      <c r="H412" s="68">
        <f t="shared" si="12"/>
        <v>2.99396</v>
      </c>
      <c r="I412" s="70">
        <f t="shared" si="13"/>
        <v>2.99396</v>
      </c>
      <c r="J412" s="71">
        <f>ROUND((H412*'2-Calculator'!$D$26),2)</f>
        <v>19715.23</v>
      </c>
      <c r="K412" s="71">
        <f>ROUND((I412*'2-Calculator'!$D$26),2)</f>
        <v>19715.23</v>
      </c>
      <c r="L412" s="69">
        <v>11.03</v>
      </c>
      <c r="M412" s="66" t="s">
        <v>2550</v>
      </c>
      <c r="N412" s="66" t="s">
        <v>2555</v>
      </c>
      <c r="O412" s="66"/>
      <c r="P412" s="66" t="s">
        <v>1835</v>
      </c>
      <c r="Q412" s="144">
        <v>12</v>
      </c>
    </row>
    <row r="413" spans="1:17" s="72" customFormat="1">
      <c r="A413" s="66"/>
      <c r="B413" s="66" t="s">
        <v>840</v>
      </c>
      <c r="C413" s="225" t="s">
        <v>1613</v>
      </c>
      <c r="D413" s="66" t="s">
        <v>2241</v>
      </c>
      <c r="E413" s="68">
        <v>5.6266400000000001</v>
      </c>
      <c r="F413" s="74">
        <v>1</v>
      </c>
      <c r="G413" s="74">
        <v>1</v>
      </c>
      <c r="H413" s="68">
        <f t="shared" si="12"/>
        <v>5.6266400000000001</v>
      </c>
      <c r="I413" s="70">
        <f t="shared" si="13"/>
        <v>5.6266400000000001</v>
      </c>
      <c r="J413" s="71">
        <f>ROUND((H413*'2-Calculator'!$D$26),2)</f>
        <v>37051.42</v>
      </c>
      <c r="K413" s="71">
        <f>ROUND((I413*'2-Calculator'!$D$26),2)</f>
        <v>37051.42</v>
      </c>
      <c r="L413" s="69">
        <v>20.76</v>
      </c>
      <c r="M413" s="66" t="s">
        <v>2550</v>
      </c>
      <c r="N413" s="66" t="s">
        <v>2555</v>
      </c>
      <c r="O413" s="66"/>
      <c r="P413" s="66" t="s">
        <v>1835</v>
      </c>
      <c r="Q413" s="144">
        <v>12</v>
      </c>
    </row>
    <row r="414" spans="1:17" s="72" customFormat="1">
      <c r="A414" s="66"/>
      <c r="B414" s="66" t="s">
        <v>839</v>
      </c>
      <c r="C414" s="225" t="s">
        <v>1614</v>
      </c>
      <c r="D414" s="66" t="s">
        <v>2242</v>
      </c>
      <c r="E414" s="68">
        <v>1.04481</v>
      </c>
      <c r="F414" s="74">
        <v>1</v>
      </c>
      <c r="G414" s="74">
        <v>1</v>
      </c>
      <c r="H414" s="68">
        <f t="shared" si="12"/>
        <v>1.04481</v>
      </c>
      <c r="I414" s="70">
        <f t="shared" si="13"/>
        <v>1.04481</v>
      </c>
      <c r="J414" s="71">
        <f>ROUND((H414*'2-Calculator'!$D$26),2)</f>
        <v>6880.07</v>
      </c>
      <c r="K414" s="71">
        <f>ROUND((I414*'2-Calculator'!$D$26),2)</f>
        <v>6880.07</v>
      </c>
      <c r="L414" s="69">
        <v>2.35</v>
      </c>
      <c r="M414" s="66" t="s">
        <v>2550</v>
      </c>
      <c r="N414" s="66" t="s">
        <v>2555</v>
      </c>
      <c r="O414" s="66"/>
      <c r="P414" s="66" t="s">
        <v>1835</v>
      </c>
      <c r="Q414" s="144">
        <v>48</v>
      </c>
    </row>
    <row r="415" spans="1:17" s="72" customFormat="1">
      <c r="A415" s="66"/>
      <c r="B415" s="66" t="s">
        <v>838</v>
      </c>
      <c r="C415" s="225" t="s">
        <v>1614</v>
      </c>
      <c r="D415" s="66" t="s">
        <v>2242</v>
      </c>
      <c r="E415" s="68">
        <v>1.3545199999999999</v>
      </c>
      <c r="F415" s="74">
        <v>1</v>
      </c>
      <c r="G415" s="74">
        <v>1</v>
      </c>
      <c r="H415" s="68">
        <f t="shared" si="12"/>
        <v>1.3545199999999999</v>
      </c>
      <c r="I415" s="70">
        <f t="shared" si="13"/>
        <v>1.3545199999999999</v>
      </c>
      <c r="J415" s="71">
        <f>ROUND((H415*'2-Calculator'!$D$26),2)</f>
        <v>8919.51</v>
      </c>
      <c r="K415" s="71">
        <f>ROUND((I415*'2-Calculator'!$D$26),2)</f>
        <v>8919.51</v>
      </c>
      <c r="L415" s="69">
        <v>4.1100000000000003</v>
      </c>
      <c r="M415" s="66" t="s">
        <v>2550</v>
      </c>
      <c r="N415" s="66" t="s">
        <v>2555</v>
      </c>
      <c r="O415" s="66"/>
      <c r="P415" s="66" t="s">
        <v>1835</v>
      </c>
      <c r="Q415" s="144">
        <v>15</v>
      </c>
    </row>
    <row r="416" spans="1:17" s="72" customFormat="1">
      <c r="A416" s="66"/>
      <c r="B416" s="66" t="s">
        <v>837</v>
      </c>
      <c r="C416" s="225" t="s">
        <v>1614</v>
      </c>
      <c r="D416" s="66" t="s">
        <v>2242</v>
      </c>
      <c r="E416" s="68">
        <v>2.33127</v>
      </c>
      <c r="F416" s="74">
        <v>1</v>
      </c>
      <c r="G416" s="74">
        <v>1</v>
      </c>
      <c r="H416" s="68">
        <f t="shared" si="12"/>
        <v>2.33127</v>
      </c>
      <c r="I416" s="70">
        <f t="shared" si="13"/>
        <v>2.33127</v>
      </c>
      <c r="J416" s="71">
        <f>ROUND((H416*'2-Calculator'!$D$26),2)</f>
        <v>15351.41</v>
      </c>
      <c r="K416" s="71">
        <f>ROUND((I416*'2-Calculator'!$D$26),2)</f>
        <v>15351.41</v>
      </c>
      <c r="L416" s="69">
        <v>7.44</v>
      </c>
      <c r="M416" s="66" t="s">
        <v>2550</v>
      </c>
      <c r="N416" s="66" t="s">
        <v>2555</v>
      </c>
      <c r="O416" s="66"/>
      <c r="P416" s="66" t="s">
        <v>1835</v>
      </c>
      <c r="Q416" s="144">
        <v>3</v>
      </c>
    </row>
    <row r="417" spans="1:17" s="72" customFormat="1">
      <c r="A417" s="66"/>
      <c r="B417" s="66" t="s">
        <v>836</v>
      </c>
      <c r="C417" s="225" t="s">
        <v>1614</v>
      </c>
      <c r="D417" s="66" t="s">
        <v>2242</v>
      </c>
      <c r="E417" s="68">
        <v>4.6895600000000002</v>
      </c>
      <c r="F417" s="74">
        <v>1</v>
      </c>
      <c r="G417" s="74">
        <v>1</v>
      </c>
      <c r="H417" s="68">
        <f t="shared" si="12"/>
        <v>4.6895600000000002</v>
      </c>
      <c r="I417" s="70">
        <f t="shared" si="13"/>
        <v>4.6895600000000002</v>
      </c>
      <c r="J417" s="71">
        <f>ROUND((H417*'2-Calculator'!$D$26),2)</f>
        <v>30880.75</v>
      </c>
      <c r="K417" s="71">
        <f>ROUND((I417*'2-Calculator'!$D$26),2)</f>
        <v>30880.75</v>
      </c>
      <c r="L417" s="69">
        <v>12.24</v>
      </c>
      <c r="M417" s="66" t="s">
        <v>2550</v>
      </c>
      <c r="N417" s="66" t="s">
        <v>2555</v>
      </c>
      <c r="O417" s="66"/>
      <c r="P417" s="66" t="s">
        <v>1835</v>
      </c>
      <c r="Q417" s="144">
        <v>4</v>
      </c>
    </row>
    <row r="418" spans="1:17" s="72" customFormat="1">
      <c r="A418" s="66"/>
      <c r="B418" s="66" t="s">
        <v>835</v>
      </c>
      <c r="C418" s="225" t="s">
        <v>1615</v>
      </c>
      <c r="D418" s="66" t="s">
        <v>2243</v>
      </c>
      <c r="E418" s="68">
        <v>1.10829</v>
      </c>
      <c r="F418" s="74">
        <v>1</v>
      </c>
      <c r="G418" s="74">
        <v>1</v>
      </c>
      <c r="H418" s="68">
        <f t="shared" si="12"/>
        <v>1.10829</v>
      </c>
      <c r="I418" s="70">
        <f t="shared" si="13"/>
        <v>1.10829</v>
      </c>
      <c r="J418" s="71">
        <f>ROUND((H418*'2-Calculator'!$D$26),2)</f>
        <v>7298.09</v>
      </c>
      <c r="K418" s="71">
        <f>ROUND((I418*'2-Calculator'!$D$26),2)</f>
        <v>7298.09</v>
      </c>
      <c r="L418" s="69">
        <v>3.51</v>
      </c>
      <c r="M418" s="66" t="s">
        <v>2550</v>
      </c>
      <c r="N418" s="66" t="s">
        <v>2555</v>
      </c>
      <c r="O418" s="66"/>
      <c r="P418" s="66" t="s">
        <v>1835</v>
      </c>
      <c r="Q418" s="144">
        <v>31</v>
      </c>
    </row>
    <row r="419" spans="1:17" s="72" customFormat="1">
      <c r="A419" s="66"/>
      <c r="B419" s="66" t="s">
        <v>834</v>
      </c>
      <c r="C419" s="225" t="s">
        <v>1615</v>
      </c>
      <c r="D419" s="66" t="s">
        <v>2243</v>
      </c>
      <c r="E419" s="68">
        <v>1.4563200000000001</v>
      </c>
      <c r="F419" s="74">
        <v>1</v>
      </c>
      <c r="G419" s="74">
        <v>1</v>
      </c>
      <c r="H419" s="68">
        <f t="shared" si="12"/>
        <v>1.4563200000000001</v>
      </c>
      <c r="I419" s="70">
        <f t="shared" si="13"/>
        <v>1.4563200000000001</v>
      </c>
      <c r="J419" s="71">
        <f>ROUND((H419*'2-Calculator'!$D$26),2)</f>
        <v>9589.8700000000008</v>
      </c>
      <c r="K419" s="71">
        <f>ROUND((I419*'2-Calculator'!$D$26),2)</f>
        <v>9589.8700000000008</v>
      </c>
      <c r="L419" s="69">
        <v>5.51</v>
      </c>
      <c r="M419" s="66" t="s">
        <v>2550</v>
      </c>
      <c r="N419" s="66" t="s">
        <v>2555</v>
      </c>
      <c r="O419" s="66"/>
      <c r="P419" s="66" t="s">
        <v>1835</v>
      </c>
      <c r="Q419" s="144">
        <v>18</v>
      </c>
    </row>
    <row r="420" spans="1:17" s="72" customFormat="1">
      <c r="A420" s="66"/>
      <c r="B420" s="66" t="s">
        <v>833</v>
      </c>
      <c r="C420" s="225" t="s">
        <v>1615</v>
      </c>
      <c r="D420" s="66" t="s">
        <v>2243</v>
      </c>
      <c r="E420" s="68">
        <v>2.2682600000000002</v>
      </c>
      <c r="F420" s="74">
        <v>1</v>
      </c>
      <c r="G420" s="74">
        <v>1</v>
      </c>
      <c r="H420" s="68">
        <f t="shared" si="12"/>
        <v>2.2682600000000002</v>
      </c>
      <c r="I420" s="70">
        <f t="shared" si="13"/>
        <v>2.2682600000000002</v>
      </c>
      <c r="J420" s="71">
        <f>ROUND((H420*'2-Calculator'!$D$26),2)</f>
        <v>14936.49</v>
      </c>
      <c r="K420" s="71">
        <f>ROUND((I420*'2-Calculator'!$D$26),2)</f>
        <v>14936.49</v>
      </c>
      <c r="L420" s="69">
        <v>8.92</v>
      </c>
      <c r="M420" s="66" t="s">
        <v>2550</v>
      </c>
      <c r="N420" s="66" t="s">
        <v>2555</v>
      </c>
      <c r="O420" s="66"/>
      <c r="P420" s="66" t="s">
        <v>1835</v>
      </c>
      <c r="Q420" s="144">
        <v>11</v>
      </c>
    </row>
    <row r="421" spans="1:17" s="72" customFormat="1">
      <c r="A421" s="66"/>
      <c r="B421" s="66" t="s">
        <v>832</v>
      </c>
      <c r="C421" s="225" t="s">
        <v>1615</v>
      </c>
      <c r="D421" s="66" t="s">
        <v>2243</v>
      </c>
      <c r="E421" s="68">
        <v>4.6327600000000002</v>
      </c>
      <c r="F421" s="74">
        <v>1</v>
      </c>
      <c r="G421" s="74">
        <v>1</v>
      </c>
      <c r="H421" s="68">
        <f t="shared" si="12"/>
        <v>4.6327600000000002</v>
      </c>
      <c r="I421" s="70">
        <f t="shared" si="13"/>
        <v>4.6327600000000002</v>
      </c>
      <c r="J421" s="71">
        <f>ROUND((H421*'2-Calculator'!$D$26),2)</f>
        <v>30506.720000000001</v>
      </c>
      <c r="K421" s="71">
        <f>ROUND((I421*'2-Calculator'!$D$26),2)</f>
        <v>30506.720000000001</v>
      </c>
      <c r="L421" s="69">
        <v>15.79</v>
      </c>
      <c r="M421" s="66" t="s">
        <v>2550</v>
      </c>
      <c r="N421" s="66" t="s">
        <v>2555</v>
      </c>
      <c r="O421" s="66"/>
      <c r="P421" s="66" t="s">
        <v>1835</v>
      </c>
      <c r="Q421" s="144">
        <v>1</v>
      </c>
    </row>
    <row r="422" spans="1:17" s="72" customFormat="1">
      <c r="A422" s="66"/>
      <c r="B422" s="66" t="s">
        <v>831</v>
      </c>
      <c r="C422" s="225" t="s">
        <v>1616</v>
      </c>
      <c r="D422" s="66" t="s">
        <v>2063</v>
      </c>
      <c r="E422" s="68">
        <v>1.1695</v>
      </c>
      <c r="F422" s="74">
        <v>1</v>
      </c>
      <c r="G422" s="74">
        <v>1</v>
      </c>
      <c r="H422" s="68">
        <f t="shared" si="12"/>
        <v>1.1695</v>
      </c>
      <c r="I422" s="70">
        <f t="shared" si="13"/>
        <v>1.1695</v>
      </c>
      <c r="J422" s="71">
        <f>ROUND((H422*'2-Calculator'!$D$26),2)</f>
        <v>7701.16</v>
      </c>
      <c r="K422" s="71">
        <f>ROUND((I422*'2-Calculator'!$D$26),2)</f>
        <v>7701.16</v>
      </c>
      <c r="L422" s="69">
        <v>4.9400000000000004</v>
      </c>
      <c r="M422" s="66" t="s">
        <v>2550</v>
      </c>
      <c r="N422" s="66" t="s">
        <v>2555</v>
      </c>
      <c r="O422" s="66"/>
      <c r="P422" s="66" t="s">
        <v>1835</v>
      </c>
      <c r="Q422" s="144">
        <v>16</v>
      </c>
    </row>
    <row r="423" spans="1:17" s="72" customFormat="1">
      <c r="A423" s="66"/>
      <c r="B423" s="66" t="s">
        <v>830</v>
      </c>
      <c r="C423" s="225" t="s">
        <v>1616</v>
      </c>
      <c r="D423" s="66" t="s">
        <v>2063</v>
      </c>
      <c r="E423" s="68">
        <v>1.5175399999999999</v>
      </c>
      <c r="F423" s="74">
        <v>1</v>
      </c>
      <c r="G423" s="74">
        <v>1</v>
      </c>
      <c r="H423" s="68">
        <f t="shared" si="12"/>
        <v>1.5175399999999999</v>
      </c>
      <c r="I423" s="70">
        <f t="shared" si="13"/>
        <v>1.5175399999999999</v>
      </c>
      <c r="J423" s="71">
        <f>ROUND((H423*'2-Calculator'!$D$26),2)</f>
        <v>9993</v>
      </c>
      <c r="K423" s="71">
        <f>ROUND((I423*'2-Calculator'!$D$26),2)</f>
        <v>9993</v>
      </c>
      <c r="L423" s="69">
        <v>6.7</v>
      </c>
      <c r="M423" s="66" t="s">
        <v>2550</v>
      </c>
      <c r="N423" s="66" t="s">
        <v>2555</v>
      </c>
      <c r="O423" s="66"/>
      <c r="P423" s="66" t="s">
        <v>1835</v>
      </c>
      <c r="Q423" s="144">
        <v>16</v>
      </c>
    </row>
    <row r="424" spans="1:17" s="72" customFormat="1">
      <c r="A424" s="66"/>
      <c r="B424" s="66" t="s">
        <v>829</v>
      </c>
      <c r="C424" s="225" t="s">
        <v>1616</v>
      </c>
      <c r="D424" s="66" t="s">
        <v>2063</v>
      </c>
      <c r="E424" s="68">
        <v>2.1617000000000002</v>
      </c>
      <c r="F424" s="74">
        <v>1</v>
      </c>
      <c r="G424" s="74">
        <v>1</v>
      </c>
      <c r="H424" s="68">
        <f t="shared" si="12"/>
        <v>2.1617000000000002</v>
      </c>
      <c r="I424" s="70">
        <f t="shared" si="13"/>
        <v>2.1617000000000002</v>
      </c>
      <c r="J424" s="71">
        <f>ROUND((H424*'2-Calculator'!$D$26),2)</f>
        <v>14234.79</v>
      </c>
      <c r="K424" s="71">
        <f>ROUND((I424*'2-Calculator'!$D$26),2)</f>
        <v>14234.79</v>
      </c>
      <c r="L424" s="69">
        <v>9.5399999999999991</v>
      </c>
      <c r="M424" s="66" t="s">
        <v>2550</v>
      </c>
      <c r="N424" s="66" t="s">
        <v>2555</v>
      </c>
      <c r="O424" s="66"/>
      <c r="P424" s="66" t="s">
        <v>1835</v>
      </c>
      <c r="Q424" s="144">
        <v>5</v>
      </c>
    </row>
    <row r="425" spans="1:17" s="72" customFormat="1">
      <c r="A425" s="66"/>
      <c r="B425" s="66" t="s">
        <v>828</v>
      </c>
      <c r="C425" s="225" t="s">
        <v>1616</v>
      </c>
      <c r="D425" s="66" t="s">
        <v>2063</v>
      </c>
      <c r="E425" s="68">
        <v>4.2556700000000003</v>
      </c>
      <c r="F425" s="74">
        <v>1</v>
      </c>
      <c r="G425" s="74">
        <v>1</v>
      </c>
      <c r="H425" s="68">
        <f t="shared" si="12"/>
        <v>4.2556700000000003</v>
      </c>
      <c r="I425" s="70">
        <f t="shared" si="13"/>
        <v>4.2556700000000003</v>
      </c>
      <c r="J425" s="71">
        <f>ROUND((H425*'2-Calculator'!$D$26),2)</f>
        <v>28023.59</v>
      </c>
      <c r="K425" s="71">
        <f>ROUND((I425*'2-Calculator'!$D$26),2)</f>
        <v>28023.59</v>
      </c>
      <c r="L425" s="69">
        <v>16.57</v>
      </c>
      <c r="M425" s="66" t="s">
        <v>2550</v>
      </c>
      <c r="N425" s="66" t="s">
        <v>2555</v>
      </c>
      <c r="O425" s="66"/>
      <c r="P425" s="66" t="s">
        <v>1835</v>
      </c>
      <c r="Q425" s="144">
        <v>2</v>
      </c>
    </row>
    <row r="426" spans="1:17" s="72" customFormat="1">
      <c r="A426" s="66"/>
      <c r="B426" s="66" t="s">
        <v>827</v>
      </c>
      <c r="C426" s="225" t="s">
        <v>1617</v>
      </c>
      <c r="D426" s="66" t="s">
        <v>2244</v>
      </c>
      <c r="E426" s="68">
        <v>0.65254999999999996</v>
      </c>
      <c r="F426" s="74">
        <v>1</v>
      </c>
      <c r="G426" s="74">
        <v>1</v>
      </c>
      <c r="H426" s="68">
        <f t="shared" si="12"/>
        <v>0.65254999999999996</v>
      </c>
      <c r="I426" s="70">
        <f t="shared" si="13"/>
        <v>0.65254999999999996</v>
      </c>
      <c r="J426" s="71">
        <f>ROUND((H426*'2-Calculator'!$D$26),2)</f>
        <v>4297.04</v>
      </c>
      <c r="K426" s="71">
        <f>ROUND((I426*'2-Calculator'!$D$26),2)</f>
        <v>4297.04</v>
      </c>
      <c r="L426" s="69">
        <v>2.96</v>
      </c>
      <c r="M426" s="66" t="s">
        <v>2550</v>
      </c>
      <c r="N426" s="66" t="s">
        <v>2555</v>
      </c>
      <c r="O426" s="66"/>
      <c r="P426" s="66" t="s">
        <v>1835</v>
      </c>
      <c r="Q426" s="144">
        <v>12</v>
      </c>
    </row>
    <row r="427" spans="1:17" s="72" customFormat="1">
      <c r="A427" s="66"/>
      <c r="B427" s="66" t="s">
        <v>826</v>
      </c>
      <c r="C427" s="225" t="s">
        <v>1617</v>
      </c>
      <c r="D427" s="66" t="s">
        <v>2244</v>
      </c>
      <c r="E427" s="68">
        <v>0.88712000000000002</v>
      </c>
      <c r="F427" s="74">
        <v>1</v>
      </c>
      <c r="G427" s="74">
        <v>1</v>
      </c>
      <c r="H427" s="68">
        <f t="shared" si="12"/>
        <v>0.88712000000000002</v>
      </c>
      <c r="I427" s="70">
        <f t="shared" si="13"/>
        <v>0.88712000000000002</v>
      </c>
      <c r="J427" s="71">
        <f>ROUND((H427*'2-Calculator'!$D$26),2)</f>
        <v>5841.69</v>
      </c>
      <c r="K427" s="71">
        <f>ROUND((I427*'2-Calculator'!$D$26),2)</f>
        <v>5841.69</v>
      </c>
      <c r="L427" s="69">
        <v>4.6500000000000004</v>
      </c>
      <c r="M427" s="66" t="s">
        <v>2550</v>
      </c>
      <c r="N427" s="66" t="s">
        <v>2555</v>
      </c>
      <c r="O427" s="66"/>
      <c r="P427" s="66" t="s">
        <v>1835</v>
      </c>
      <c r="Q427" s="144">
        <v>6</v>
      </c>
    </row>
    <row r="428" spans="1:17" s="72" customFormat="1">
      <c r="A428" s="66"/>
      <c r="B428" s="66" t="s">
        <v>825</v>
      </c>
      <c r="C428" s="225" t="s">
        <v>1617</v>
      </c>
      <c r="D428" s="66" t="s">
        <v>2244</v>
      </c>
      <c r="E428" s="68">
        <v>1.43353</v>
      </c>
      <c r="F428" s="74">
        <v>1</v>
      </c>
      <c r="G428" s="74">
        <v>1</v>
      </c>
      <c r="H428" s="68">
        <f t="shared" si="12"/>
        <v>1.43353</v>
      </c>
      <c r="I428" s="70">
        <f t="shared" si="13"/>
        <v>1.43353</v>
      </c>
      <c r="J428" s="71">
        <f>ROUND((H428*'2-Calculator'!$D$26),2)</f>
        <v>9439.7999999999993</v>
      </c>
      <c r="K428" s="71">
        <f>ROUND((I428*'2-Calculator'!$D$26),2)</f>
        <v>9439.7999999999993</v>
      </c>
      <c r="L428" s="69">
        <v>12.24</v>
      </c>
      <c r="M428" s="66" t="s">
        <v>2550</v>
      </c>
      <c r="N428" s="66" t="s">
        <v>2555</v>
      </c>
      <c r="O428" s="66"/>
      <c r="P428" s="66" t="s">
        <v>1835</v>
      </c>
      <c r="Q428" s="144">
        <v>6</v>
      </c>
    </row>
    <row r="429" spans="1:17" s="72" customFormat="1">
      <c r="A429" s="66"/>
      <c r="B429" s="66" t="s">
        <v>824</v>
      </c>
      <c r="C429" s="225" t="s">
        <v>1617</v>
      </c>
      <c r="D429" s="66" t="s">
        <v>2244</v>
      </c>
      <c r="E429" s="68">
        <v>2.6756099999999998</v>
      </c>
      <c r="F429" s="74">
        <v>1</v>
      </c>
      <c r="G429" s="74">
        <v>1</v>
      </c>
      <c r="H429" s="68">
        <f t="shared" si="12"/>
        <v>2.6756099999999998</v>
      </c>
      <c r="I429" s="70">
        <f t="shared" si="13"/>
        <v>2.6756099999999998</v>
      </c>
      <c r="J429" s="71">
        <f>ROUND((H429*'2-Calculator'!$D$26),2)</f>
        <v>17618.89</v>
      </c>
      <c r="K429" s="71">
        <f>ROUND((I429*'2-Calculator'!$D$26),2)</f>
        <v>17618.89</v>
      </c>
      <c r="L429" s="69">
        <v>8.86</v>
      </c>
      <c r="M429" s="66" t="s">
        <v>2550</v>
      </c>
      <c r="N429" s="66" t="s">
        <v>2555</v>
      </c>
      <c r="O429" s="66"/>
      <c r="P429" s="66" t="s">
        <v>1835</v>
      </c>
      <c r="Q429" s="144">
        <v>0</v>
      </c>
    </row>
    <row r="430" spans="1:17" s="72" customFormat="1">
      <c r="A430" s="66"/>
      <c r="B430" s="66" t="s">
        <v>823</v>
      </c>
      <c r="C430" s="225" t="s">
        <v>1618</v>
      </c>
      <c r="D430" s="66" t="s">
        <v>2245</v>
      </c>
      <c r="E430" s="68">
        <v>1.0280400000000001</v>
      </c>
      <c r="F430" s="74">
        <v>1</v>
      </c>
      <c r="G430" s="74">
        <v>1</v>
      </c>
      <c r="H430" s="68">
        <f t="shared" si="12"/>
        <v>1.0280400000000001</v>
      </c>
      <c r="I430" s="70">
        <f t="shared" si="13"/>
        <v>1.0280400000000001</v>
      </c>
      <c r="J430" s="71">
        <f>ROUND((H430*'2-Calculator'!$D$26),2)</f>
        <v>6769.64</v>
      </c>
      <c r="K430" s="71">
        <f>ROUND((I430*'2-Calculator'!$D$26),2)</f>
        <v>6769.64</v>
      </c>
      <c r="L430" s="69">
        <v>3.06</v>
      </c>
      <c r="M430" s="66" t="s">
        <v>2550</v>
      </c>
      <c r="N430" s="66" t="s">
        <v>2555</v>
      </c>
      <c r="O430" s="66"/>
      <c r="P430" s="66" t="s">
        <v>1835</v>
      </c>
      <c r="Q430" s="144">
        <v>23</v>
      </c>
    </row>
    <row r="431" spans="1:17" s="72" customFormat="1">
      <c r="A431" s="66"/>
      <c r="B431" s="66" t="s">
        <v>822</v>
      </c>
      <c r="C431" s="225" t="s">
        <v>1618</v>
      </c>
      <c r="D431" s="66" t="s">
        <v>2245</v>
      </c>
      <c r="E431" s="68">
        <v>1.32714</v>
      </c>
      <c r="F431" s="74">
        <v>1</v>
      </c>
      <c r="G431" s="74">
        <v>1</v>
      </c>
      <c r="H431" s="68">
        <f t="shared" si="12"/>
        <v>1.32714</v>
      </c>
      <c r="I431" s="70">
        <f t="shared" si="13"/>
        <v>1.32714</v>
      </c>
      <c r="J431" s="71">
        <f>ROUND((H431*'2-Calculator'!$D$26),2)</f>
        <v>8739.2199999999993</v>
      </c>
      <c r="K431" s="71">
        <f>ROUND((I431*'2-Calculator'!$D$26),2)</f>
        <v>8739.2199999999993</v>
      </c>
      <c r="L431" s="69">
        <v>4.22</v>
      </c>
      <c r="M431" s="66" t="s">
        <v>2550</v>
      </c>
      <c r="N431" s="66" t="s">
        <v>2555</v>
      </c>
      <c r="O431" s="66"/>
      <c r="P431" s="66" t="s">
        <v>1835</v>
      </c>
      <c r="Q431" s="144">
        <v>45</v>
      </c>
    </row>
    <row r="432" spans="1:17" s="72" customFormat="1">
      <c r="A432" s="66"/>
      <c r="B432" s="66" t="s">
        <v>821</v>
      </c>
      <c r="C432" s="225" t="s">
        <v>1618</v>
      </c>
      <c r="D432" s="66" t="s">
        <v>2245</v>
      </c>
      <c r="E432" s="68">
        <v>2.0918600000000001</v>
      </c>
      <c r="F432" s="74">
        <v>1</v>
      </c>
      <c r="G432" s="74">
        <v>1</v>
      </c>
      <c r="H432" s="68">
        <f t="shared" si="12"/>
        <v>2.0918600000000001</v>
      </c>
      <c r="I432" s="70">
        <f t="shared" si="13"/>
        <v>2.0918600000000001</v>
      </c>
      <c r="J432" s="71">
        <f>ROUND((H432*'2-Calculator'!$D$26),2)</f>
        <v>13774.9</v>
      </c>
      <c r="K432" s="71">
        <f>ROUND((I432*'2-Calculator'!$D$26),2)</f>
        <v>13774.9</v>
      </c>
      <c r="L432" s="69">
        <v>7.53</v>
      </c>
      <c r="M432" s="66" t="s">
        <v>2550</v>
      </c>
      <c r="N432" s="66" t="s">
        <v>2555</v>
      </c>
      <c r="O432" s="66"/>
      <c r="P432" s="66" t="s">
        <v>1835</v>
      </c>
      <c r="Q432" s="144">
        <v>12</v>
      </c>
    </row>
    <row r="433" spans="1:17" s="72" customFormat="1">
      <c r="A433" s="66"/>
      <c r="B433" s="66" t="s">
        <v>820</v>
      </c>
      <c r="C433" s="225" t="s">
        <v>1618</v>
      </c>
      <c r="D433" s="66" t="s">
        <v>2245</v>
      </c>
      <c r="E433" s="68">
        <v>3.94774</v>
      </c>
      <c r="F433" s="74">
        <v>1</v>
      </c>
      <c r="G433" s="74">
        <v>1</v>
      </c>
      <c r="H433" s="68">
        <f t="shared" si="12"/>
        <v>3.94774</v>
      </c>
      <c r="I433" s="70">
        <f t="shared" si="13"/>
        <v>3.94774</v>
      </c>
      <c r="J433" s="71">
        <f>ROUND((H433*'2-Calculator'!$D$26),2)</f>
        <v>25995.87</v>
      </c>
      <c r="K433" s="71">
        <f>ROUND((I433*'2-Calculator'!$D$26),2)</f>
        <v>25995.87</v>
      </c>
      <c r="L433" s="69">
        <v>15.88</v>
      </c>
      <c r="M433" s="66" t="s">
        <v>2550</v>
      </c>
      <c r="N433" s="66" t="s">
        <v>2555</v>
      </c>
      <c r="O433" s="66"/>
      <c r="P433" s="66" t="s">
        <v>1835</v>
      </c>
      <c r="Q433" s="144">
        <v>4</v>
      </c>
    </row>
    <row r="434" spans="1:17" s="72" customFormat="1">
      <c r="A434" s="66"/>
      <c r="B434" s="66" t="s">
        <v>819</v>
      </c>
      <c r="C434" s="225" t="s">
        <v>1619</v>
      </c>
      <c r="D434" s="66" t="s">
        <v>2246</v>
      </c>
      <c r="E434" s="68">
        <v>0.76500000000000001</v>
      </c>
      <c r="F434" s="74">
        <v>1</v>
      </c>
      <c r="G434" s="74">
        <v>1</v>
      </c>
      <c r="H434" s="68">
        <f t="shared" si="12"/>
        <v>0.76500000000000001</v>
      </c>
      <c r="I434" s="70">
        <f t="shared" si="13"/>
        <v>0.76500000000000001</v>
      </c>
      <c r="J434" s="71">
        <f>ROUND((H434*'2-Calculator'!$D$26),2)</f>
        <v>5037.53</v>
      </c>
      <c r="K434" s="71">
        <f>ROUND((I434*'2-Calculator'!$D$26),2)</f>
        <v>5037.53</v>
      </c>
      <c r="L434" s="69">
        <v>1.94</v>
      </c>
      <c r="M434" s="66" t="s">
        <v>2550</v>
      </c>
      <c r="N434" s="66" t="s">
        <v>2555</v>
      </c>
      <c r="O434" s="66"/>
      <c r="P434" s="66" t="s">
        <v>1835</v>
      </c>
      <c r="Q434" s="144">
        <v>6</v>
      </c>
    </row>
    <row r="435" spans="1:17" s="72" customFormat="1">
      <c r="A435" s="66"/>
      <c r="B435" s="66" t="s">
        <v>818</v>
      </c>
      <c r="C435" s="225" t="s">
        <v>1619</v>
      </c>
      <c r="D435" s="66" t="s">
        <v>2246</v>
      </c>
      <c r="E435" s="68">
        <v>1.00264</v>
      </c>
      <c r="F435" s="74">
        <v>1</v>
      </c>
      <c r="G435" s="74">
        <v>1</v>
      </c>
      <c r="H435" s="68">
        <f t="shared" si="12"/>
        <v>1.00264</v>
      </c>
      <c r="I435" s="70">
        <f t="shared" si="13"/>
        <v>1.00264</v>
      </c>
      <c r="J435" s="71">
        <f>ROUND((H435*'2-Calculator'!$D$26),2)</f>
        <v>6602.38</v>
      </c>
      <c r="K435" s="71">
        <f>ROUND((I435*'2-Calculator'!$D$26),2)</f>
        <v>6602.38</v>
      </c>
      <c r="L435" s="69">
        <v>3.32</v>
      </c>
      <c r="M435" s="66" t="s">
        <v>2550</v>
      </c>
      <c r="N435" s="66" t="s">
        <v>2555</v>
      </c>
      <c r="O435" s="66"/>
      <c r="P435" s="66" t="s">
        <v>1835</v>
      </c>
      <c r="Q435" s="144">
        <v>9</v>
      </c>
    </row>
    <row r="436" spans="1:17" s="72" customFormat="1">
      <c r="A436" s="66"/>
      <c r="B436" s="66" t="s">
        <v>817</v>
      </c>
      <c r="C436" s="225" t="s">
        <v>1619</v>
      </c>
      <c r="D436" s="66" t="s">
        <v>2246</v>
      </c>
      <c r="E436" s="68">
        <v>1.51223</v>
      </c>
      <c r="F436" s="74">
        <v>1</v>
      </c>
      <c r="G436" s="74">
        <v>1</v>
      </c>
      <c r="H436" s="68">
        <f t="shared" si="12"/>
        <v>1.51223</v>
      </c>
      <c r="I436" s="70">
        <f t="shared" si="13"/>
        <v>1.51223</v>
      </c>
      <c r="J436" s="71">
        <f>ROUND((H436*'2-Calculator'!$D$26),2)</f>
        <v>9958.0300000000007</v>
      </c>
      <c r="K436" s="71">
        <f>ROUND((I436*'2-Calculator'!$D$26),2)</f>
        <v>9958.0300000000007</v>
      </c>
      <c r="L436" s="69">
        <v>5.41</v>
      </c>
      <c r="M436" s="66" t="s">
        <v>2550</v>
      </c>
      <c r="N436" s="66" t="s">
        <v>2555</v>
      </c>
      <c r="O436" s="66"/>
      <c r="P436" s="66" t="s">
        <v>1835</v>
      </c>
      <c r="Q436" s="144">
        <v>3</v>
      </c>
    </row>
    <row r="437" spans="1:17" s="72" customFormat="1">
      <c r="A437" s="66"/>
      <c r="B437" s="66" t="s">
        <v>816</v>
      </c>
      <c r="C437" s="225" t="s">
        <v>1619</v>
      </c>
      <c r="D437" s="66" t="s">
        <v>2246</v>
      </c>
      <c r="E437" s="68">
        <v>3.22411</v>
      </c>
      <c r="F437" s="74">
        <v>1</v>
      </c>
      <c r="G437" s="74">
        <v>1</v>
      </c>
      <c r="H437" s="68">
        <f t="shared" si="12"/>
        <v>3.22411</v>
      </c>
      <c r="I437" s="70">
        <f t="shared" si="13"/>
        <v>3.22411</v>
      </c>
      <c r="J437" s="71">
        <f>ROUND((H437*'2-Calculator'!$D$26),2)</f>
        <v>21230.76</v>
      </c>
      <c r="K437" s="71">
        <f>ROUND((I437*'2-Calculator'!$D$26),2)</f>
        <v>21230.76</v>
      </c>
      <c r="L437" s="69">
        <v>13.31</v>
      </c>
      <c r="M437" s="66" t="s">
        <v>2550</v>
      </c>
      <c r="N437" s="66" t="s">
        <v>2555</v>
      </c>
      <c r="O437" s="66"/>
      <c r="P437" s="66" t="s">
        <v>1835</v>
      </c>
      <c r="Q437" s="144">
        <v>5</v>
      </c>
    </row>
    <row r="438" spans="1:17" s="72" customFormat="1">
      <c r="A438" s="66"/>
      <c r="B438" s="66" t="s">
        <v>815</v>
      </c>
      <c r="C438" s="225" t="s">
        <v>1620</v>
      </c>
      <c r="D438" s="66" t="s">
        <v>2247</v>
      </c>
      <c r="E438" s="68">
        <v>1.0534600000000001</v>
      </c>
      <c r="F438" s="74">
        <v>1</v>
      </c>
      <c r="G438" s="74">
        <v>1</v>
      </c>
      <c r="H438" s="68">
        <f t="shared" si="12"/>
        <v>1.0534600000000001</v>
      </c>
      <c r="I438" s="70">
        <f t="shared" si="13"/>
        <v>1.0534600000000001</v>
      </c>
      <c r="J438" s="71">
        <f>ROUND((H438*'2-Calculator'!$D$26),2)</f>
        <v>6937.03</v>
      </c>
      <c r="K438" s="71">
        <f>ROUND((I438*'2-Calculator'!$D$26),2)</f>
        <v>6937.03</v>
      </c>
      <c r="L438" s="69">
        <v>3.57</v>
      </c>
      <c r="M438" s="66" t="s">
        <v>2550</v>
      </c>
      <c r="N438" s="66" t="s">
        <v>2555</v>
      </c>
      <c r="O438" s="66"/>
      <c r="P438" s="66" t="s">
        <v>1835</v>
      </c>
      <c r="Q438" s="144">
        <v>11</v>
      </c>
    </row>
    <row r="439" spans="1:17" s="72" customFormat="1">
      <c r="A439" s="66"/>
      <c r="B439" s="66" t="s">
        <v>814</v>
      </c>
      <c r="C439" s="225" t="s">
        <v>1620</v>
      </c>
      <c r="D439" s="66" t="s">
        <v>2247</v>
      </c>
      <c r="E439" s="68">
        <v>1.4099600000000001</v>
      </c>
      <c r="F439" s="74">
        <v>1</v>
      </c>
      <c r="G439" s="74">
        <v>1</v>
      </c>
      <c r="H439" s="68">
        <f t="shared" si="12"/>
        <v>1.4099600000000001</v>
      </c>
      <c r="I439" s="70">
        <f t="shared" si="13"/>
        <v>1.4099600000000001</v>
      </c>
      <c r="J439" s="71">
        <f>ROUND((H439*'2-Calculator'!$D$26),2)</f>
        <v>9284.59</v>
      </c>
      <c r="K439" s="71">
        <f>ROUND((I439*'2-Calculator'!$D$26),2)</f>
        <v>9284.59</v>
      </c>
      <c r="L439" s="69">
        <v>4.8499999999999996</v>
      </c>
      <c r="M439" s="66" t="s">
        <v>2550</v>
      </c>
      <c r="N439" s="66" t="s">
        <v>2555</v>
      </c>
      <c r="O439" s="66"/>
      <c r="P439" s="66" t="s">
        <v>1835</v>
      </c>
      <c r="Q439" s="144">
        <v>15</v>
      </c>
    </row>
    <row r="440" spans="1:17" s="72" customFormat="1">
      <c r="A440" s="66"/>
      <c r="B440" s="66" t="s">
        <v>813</v>
      </c>
      <c r="C440" s="225" t="s">
        <v>1620</v>
      </c>
      <c r="D440" s="66" t="s">
        <v>2247</v>
      </c>
      <c r="E440" s="68">
        <v>2.2408600000000001</v>
      </c>
      <c r="F440" s="74">
        <v>1</v>
      </c>
      <c r="G440" s="74">
        <v>1</v>
      </c>
      <c r="H440" s="68">
        <f t="shared" si="12"/>
        <v>2.2408600000000001</v>
      </c>
      <c r="I440" s="70">
        <f t="shared" si="13"/>
        <v>2.2408600000000001</v>
      </c>
      <c r="J440" s="71">
        <f>ROUND((H440*'2-Calculator'!$D$26),2)</f>
        <v>14756.06</v>
      </c>
      <c r="K440" s="71">
        <f>ROUND((I440*'2-Calculator'!$D$26),2)</f>
        <v>14756.06</v>
      </c>
      <c r="L440" s="69">
        <v>7.1</v>
      </c>
      <c r="M440" s="66" t="s">
        <v>2550</v>
      </c>
      <c r="N440" s="66" t="s">
        <v>2555</v>
      </c>
      <c r="O440" s="66"/>
      <c r="P440" s="66" t="s">
        <v>1835</v>
      </c>
      <c r="Q440" s="144">
        <v>17</v>
      </c>
    </row>
    <row r="441" spans="1:17" s="72" customFormat="1">
      <c r="A441" s="66"/>
      <c r="B441" s="66" t="s">
        <v>812</v>
      </c>
      <c r="C441" s="225" t="s">
        <v>1620</v>
      </c>
      <c r="D441" s="66" t="s">
        <v>2247</v>
      </c>
      <c r="E441" s="68">
        <v>4.4959499999999997</v>
      </c>
      <c r="F441" s="74">
        <v>1</v>
      </c>
      <c r="G441" s="74">
        <v>1</v>
      </c>
      <c r="H441" s="68">
        <f t="shared" si="12"/>
        <v>4.4959499999999997</v>
      </c>
      <c r="I441" s="70">
        <f t="shared" si="13"/>
        <v>4.4959499999999997</v>
      </c>
      <c r="J441" s="71">
        <f>ROUND((H441*'2-Calculator'!$D$26),2)</f>
        <v>29605.83</v>
      </c>
      <c r="K441" s="71">
        <f>ROUND((I441*'2-Calculator'!$D$26),2)</f>
        <v>29605.83</v>
      </c>
      <c r="L441" s="69">
        <v>14.48</v>
      </c>
      <c r="M441" s="66" t="s">
        <v>2550</v>
      </c>
      <c r="N441" s="66" t="s">
        <v>2555</v>
      </c>
      <c r="O441" s="66"/>
      <c r="P441" s="66" t="s">
        <v>1835</v>
      </c>
      <c r="Q441" s="144">
        <v>13</v>
      </c>
    </row>
    <row r="442" spans="1:17" s="72" customFormat="1">
      <c r="A442" s="66"/>
      <c r="B442" s="66" t="s">
        <v>2248</v>
      </c>
      <c r="C442" s="225" t="s">
        <v>2419</v>
      </c>
      <c r="D442" s="66" t="s">
        <v>2457</v>
      </c>
      <c r="E442" s="68">
        <v>1.3758600000000001</v>
      </c>
      <c r="F442" s="74">
        <v>1</v>
      </c>
      <c r="G442" s="74">
        <v>1</v>
      </c>
      <c r="H442" s="68">
        <f t="shared" si="12"/>
        <v>1.3758600000000001</v>
      </c>
      <c r="I442" s="70">
        <f t="shared" si="13"/>
        <v>1.3758600000000001</v>
      </c>
      <c r="J442" s="71">
        <f>ROUND((H442*'2-Calculator'!$D$26),2)</f>
        <v>9060.0400000000009</v>
      </c>
      <c r="K442" s="71">
        <f>ROUND((I442*'2-Calculator'!$D$26),2)</f>
        <v>9060.0400000000009</v>
      </c>
      <c r="L442" s="69">
        <v>4.74</v>
      </c>
      <c r="M442" s="66" t="s">
        <v>2550</v>
      </c>
      <c r="N442" s="66" t="s">
        <v>2555</v>
      </c>
      <c r="O442" s="66"/>
      <c r="P442" s="66" t="s">
        <v>1835</v>
      </c>
      <c r="Q442" s="144">
        <v>27</v>
      </c>
    </row>
    <row r="443" spans="1:17" s="72" customFormat="1">
      <c r="A443" s="66"/>
      <c r="B443" s="66" t="s">
        <v>2249</v>
      </c>
      <c r="C443" s="225" t="s">
        <v>2419</v>
      </c>
      <c r="D443" s="66" t="s">
        <v>2457</v>
      </c>
      <c r="E443" s="68">
        <v>1.7388999999999999</v>
      </c>
      <c r="F443" s="74">
        <v>1</v>
      </c>
      <c r="G443" s="74">
        <v>1</v>
      </c>
      <c r="H443" s="68">
        <f t="shared" si="12"/>
        <v>1.7388999999999999</v>
      </c>
      <c r="I443" s="70">
        <f t="shared" si="13"/>
        <v>1.7388999999999999</v>
      </c>
      <c r="J443" s="71">
        <f>ROUND((H443*'2-Calculator'!$D$26),2)</f>
        <v>11450.66</v>
      </c>
      <c r="K443" s="71">
        <f>ROUND((I443*'2-Calculator'!$D$26),2)</f>
        <v>11450.66</v>
      </c>
      <c r="L443" s="69">
        <v>6.51</v>
      </c>
      <c r="M443" s="66" t="s">
        <v>2550</v>
      </c>
      <c r="N443" s="66" t="s">
        <v>2555</v>
      </c>
      <c r="O443" s="66"/>
      <c r="P443" s="66" t="s">
        <v>1835</v>
      </c>
      <c r="Q443" s="144">
        <v>54</v>
      </c>
    </row>
    <row r="444" spans="1:17" s="72" customFormat="1">
      <c r="A444" s="66"/>
      <c r="B444" s="66" t="s">
        <v>2250</v>
      </c>
      <c r="C444" s="225" t="s">
        <v>2419</v>
      </c>
      <c r="D444" s="66" t="s">
        <v>2457</v>
      </c>
      <c r="E444" s="68">
        <v>2.5750299999999999</v>
      </c>
      <c r="F444" s="74">
        <v>1</v>
      </c>
      <c r="G444" s="74">
        <v>1</v>
      </c>
      <c r="H444" s="68">
        <f t="shared" si="12"/>
        <v>2.5750299999999999</v>
      </c>
      <c r="I444" s="70">
        <f t="shared" si="13"/>
        <v>2.5750299999999999</v>
      </c>
      <c r="J444" s="71">
        <f>ROUND((H444*'2-Calculator'!$D$26),2)</f>
        <v>16956.57</v>
      </c>
      <c r="K444" s="71">
        <f>ROUND((I444*'2-Calculator'!$D$26),2)</f>
        <v>16956.57</v>
      </c>
      <c r="L444" s="69">
        <v>10.78</v>
      </c>
      <c r="M444" s="66" t="s">
        <v>2550</v>
      </c>
      <c r="N444" s="66" t="s">
        <v>2555</v>
      </c>
      <c r="O444" s="66"/>
      <c r="P444" s="66" t="s">
        <v>1835</v>
      </c>
      <c r="Q444" s="144">
        <v>53</v>
      </c>
    </row>
    <row r="445" spans="1:17" s="72" customFormat="1">
      <c r="A445" s="66"/>
      <c r="B445" s="66" t="s">
        <v>2251</v>
      </c>
      <c r="C445" s="225" t="s">
        <v>2419</v>
      </c>
      <c r="D445" s="66" t="s">
        <v>2457</v>
      </c>
      <c r="E445" s="68">
        <v>4.8620099999999997</v>
      </c>
      <c r="F445" s="74">
        <v>1</v>
      </c>
      <c r="G445" s="74">
        <v>1</v>
      </c>
      <c r="H445" s="68">
        <f t="shared" si="12"/>
        <v>4.8620099999999997</v>
      </c>
      <c r="I445" s="70">
        <f t="shared" si="13"/>
        <v>4.8620099999999997</v>
      </c>
      <c r="J445" s="71">
        <f>ROUND((H445*'2-Calculator'!$D$26),2)</f>
        <v>32016.34</v>
      </c>
      <c r="K445" s="71">
        <f>ROUND((I445*'2-Calculator'!$D$26),2)</f>
        <v>32016.34</v>
      </c>
      <c r="L445" s="69">
        <v>20.68</v>
      </c>
      <c r="M445" s="66" t="s">
        <v>2550</v>
      </c>
      <c r="N445" s="66" t="s">
        <v>2555</v>
      </c>
      <c r="O445" s="66"/>
      <c r="P445" s="66" t="s">
        <v>1835</v>
      </c>
      <c r="Q445" s="144">
        <v>24</v>
      </c>
    </row>
    <row r="446" spans="1:17" s="72" customFormat="1">
      <c r="A446" s="66"/>
      <c r="B446" s="66" t="s">
        <v>2252</v>
      </c>
      <c r="C446" s="225" t="s">
        <v>2420</v>
      </c>
      <c r="D446" s="66" t="s">
        <v>2458</v>
      </c>
      <c r="E446" s="68">
        <v>1.4738100000000001</v>
      </c>
      <c r="F446" s="74">
        <v>1</v>
      </c>
      <c r="G446" s="74">
        <v>1</v>
      </c>
      <c r="H446" s="68">
        <f t="shared" si="12"/>
        <v>1.4738100000000001</v>
      </c>
      <c r="I446" s="70">
        <f t="shared" si="13"/>
        <v>1.4738100000000001</v>
      </c>
      <c r="J446" s="71">
        <f>ROUND((H446*'2-Calculator'!$D$26),2)</f>
        <v>9705.0400000000009</v>
      </c>
      <c r="K446" s="71">
        <f>ROUND((I446*'2-Calculator'!$D$26),2)</f>
        <v>9705.0400000000009</v>
      </c>
      <c r="L446" s="69">
        <v>4.24</v>
      </c>
      <c r="M446" s="66" t="s">
        <v>2550</v>
      </c>
      <c r="N446" s="66" t="s">
        <v>2555</v>
      </c>
      <c r="O446" s="66"/>
      <c r="P446" s="66" t="s">
        <v>1835</v>
      </c>
      <c r="Q446" s="144">
        <v>41</v>
      </c>
    </row>
    <row r="447" spans="1:17" s="72" customFormat="1">
      <c r="A447" s="66"/>
      <c r="B447" s="66" t="s">
        <v>2253</v>
      </c>
      <c r="C447" s="225" t="s">
        <v>2420</v>
      </c>
      <c r="D447" s="66" t="s">
        <v>2458</v>
      </c>
      <c r="E447" s="68">
        <v>1.82463</v>
      </c>
      <c r="F447" s="74">
        <v>1</v>
      </c>
      <c r="G447" s="74">
        <v>1</v>
      </c>
      <c r="H447" s="68">
        <f t="shared" si="12"/>
        <v>1.82463</v>
      </c>
      <c r="I447" s="70">
        <f t="shared" si="13"/>
        <v>1.82463</v>
      </c>
      <c r="J447" s="71">
        <f>ROUND((H447*'2-Calculator'!$D$26),2)</f>
        <v>12015.19</v>
      </c>
      <c r="K447" s="71">
        <f>ROUND((I447*'2-Calculator'!$D$26),2)</f>
        <v>12015.19</v>
      </c>
      <c r="L447" s="69">
        <v>5.68</v>
      </c>
      <c r="M447" s="66" t="s">
        <v>2550</v>
      </c>
      <c r="N447" s="66" t="s">
        <v>2555</v>
      </c>
      <c r="O447" s="66"/>
      <c r="P447" s="66" t="s">
        <v>1835</v>
      </c>
      <c r="Q447" s="144">
        <v>71</v>
      </c>
    </row>
    <row r="448" spans="1:17" s="72" customFormat="1">
      <c r="A448" s="66"/>
      <c r="B448" s="66" t="s">
        <v>2254</v>
      </c>
      <c r="C448" s="225" t="s">
        <v>2420</v>
      </c>
      <c r="D448" s="66" t="s">
        <v>2458</v>
      </c>
      <c r="E448" s="68">
        <v>2.66547</v>
      </c>
      <c r="F448" s="74">
        <v>1</v>
      </c>
      <c r="G448" s="74">
        <v>1</v>
      </c>
      <c r="H448" s="68">
        <f t="shared" si="12"/>
        <v>2.66547</v>
      </c>
      <c r="I448" s="70">
        <f t="shared" si="13"/>
        <v>2.66547</v>
      </c>
      <c r="J448" s="71">
        <f>ROUND((H448*'2-Calculator'!$D$26),2)</f>
        <v>17552.12</v>
      </c>
      <c r="K448" s="71">
        <f>ROUND((I448*'2-Calculator'!$D$26),2)</f>
        <v>17552.12</v>
      </c>
      <c r="L448" s="69">
        <v>9.9499999999999993</v>
      </c>
      <c r="M448" s="66" t="s">
        <v>2550</v>
      </c>
      <c r="N448" s="66" t="s">
        <v>2555</v>
      </c>
      <c r="O448" s="66"/>
      <c r="P448" s="66" t="s">
        <v>1835</v>
      </c>
      <c r="Q448" s="144">
        <v>39</v>
      </c>
    </row>
    <row r="449" spans="1:17" s="72" customFormat="1">
      <c r="A449" s="66"/>
      <c r="B449" s="66" t="s">
        <v>2255</v>
      </c>
      <c r="C449" s="225" t="s">
        <v>2420</v>
      </c>
      <c r="D449" s="66" t="s">
        <v>2458</v>
      </c>
      <c r="E449" s="68">
        <v>4.99099</v>
      </c>
      <c r="F449" s="74">
        <v>1</v>
      </c>
      <c r="G449" s="74">
        <v>1</v>
      </c>
      <c r="H449" s="68">
        <f t="shared" si="12"/>
        <v>4.99099</v>
      </c>
      <c r="I449" s="70">
        <f t="shared" si="13"/>
        <v>4.99099</v>
      </c>
      <c r="J449" s="71">
        <f>ROUND((H449*'2-Calculator'!$D$26),2)</f>
        <v>32865.67</v>
      </c>
      <c r="K449" s="71">
        <f>ROUND((I449*'2-Calculator'!$D$26),2)</f>
        <v>32865.67</v>
      </c>
      <c r="L449" s="69">
        <v>17.89</v>
      </c>
      <c r="M449" s="66" t="s">
        <v>2550</v>
      </c>
      <c r="N449" s="66" t="s">
        <v>2555</v>
      </c>
      <c r="O449" s="66"/>
      <c r="P449" s="66" t="s">
        <v>1835</v>
      </c>
      <c r="Q449" s="144">
        <v>22</v>
      </c>
    </row>
    <row r="450" spans="1:17" s="72" customFormat="1">
      <c r="A450" s="66"/>
      <c r="B450" s="66" t="s">
        <v>2256</v>
      </c>
      <c r="C450" s="225" t="s">
        <v>2421</v>
      </c>
      <c r="D450" s="66" t="s">
        <v>2459</v>
      </c>
      <c r="E450" s="68">
        <v>1.06165</v>
      </c>
      <c r="F450" s="74">
        <v>1</v>
      </c>
      <c r="G450" s="74">
        <v>1</v>
      </c>
      <c r="H450" s="68">
        <f t="shared" si="12"/>
        <v>1.06165</v>
      </c>
      <c r="I450" s="70">
        <f t="shared" si="13"/>
        <v>1.06165</v>
      </c>
      <c r="J450" s="71">
        <f>ROUND((H450*'2-Calculator'!$D$26),2)</f>
        <v>6990.97</v>
      </c>
      <c r="K450" s="71">
        <f>ROUND((I450*'2-Calculator'!$D$26),2)</f>
        <v>6990.97</v>
      </c>
      <c r="L450" s="69">
        <v>1.89</v>
      </c>
      <c r="M450" s="66" t="s">
        <v>2550</v>
      </c>
      <c r="N450" s="66" t="s">
        <v>2555</v>
      </c>
      <c r="O450" s="66"/>
      <c r="P450" s="66" t="s">
        <v>1835</v>
      </c>
      <c r="Q450" s="144">
        <v>1</v>
      </c>
    </row>
    <row r="451" spans="1:17" s="72" customFormat="1">
      <c r="A451" s="66"/>
      <c r="B451" s="66" t="s">
        <v>2257</v>
      </c>
      <c r="C451" s="225" t="s">
        <v>2421</v>
      </c>
      <c r="D451" s="66" t="s">
        <v>2459</v>
      </c>
      <c r="E451" s="68">
        <v>1.2518899999999999</v>
      </c>
      <c r="F451" s="74">
        <v>1</v>
      </c>
      <c r="G451" s="74">
        <v>1</v>
      </c>
      <c r="H451" s="68">
        <f t="shared" si="12"/>
        <v>1.2518899999999999</v>
      </c>
      <c r="I451" s="70">
        <f t="shared" si="13"/>
        <v>1.2518899999999999</v>
      </c>
      <c r="J451" s="71">
        <f>ROUND((H451*'2-Calculator'!$D$26),2)</f>
        <v>8243.7000000000007</v>
      </c>
      <c r="K451" s="71">
        <f>ROUND((I451*'2-Calculator'!$D$26),2)</f>
        <v>8243.7000000000007</v>
      </c>
      <c r="L451" s="69">
        <v>3.11</v>
      </c>
      <c r="M451" s="66" t="s">
        <v>2550</v>
      </c>
      <c r="N451" s="66" t="s">
        <v>2555</v>
      </c>
      <c r="O451" s="66"/>
      <c r="P451" s="66" t="s">
        <v>1835</v>
      </c>
      <c r="Q451" s="144">
        <v>4</v>
      </c>
    </row>
    <row r="452" spans="1:17" s="72" customFormat="1">
      <c r="A452" s="66"/>
      <c r="B452" s="66" t="s">
        <v>2258</v>
      </c>
      <c r="C452" s="225" t="s">
        <v>2421</v>
      </c>
      <c r="D452" s="66" t="s">
        <v>2459</v>
      </c>
      <c r="E452" s="68">
        <v>2.0020600000000002</v>
      </c>
      <c r="F452" s="74">
        <v>1</v>
      </c>
      <c r="G452" s="74">
        <v>1</v>
      </c>
      <c r="H452" s="68">
        <f t="shared" si="12"/>
        <v>2.0020600000000002</v>
      </c>
      <c r="I452" s="70">
        <f t="shared" si="13"/>
        <v>2.0020600000000002</v>
      </c>
      <c r="J452" s="71">
        <f>ROUND((H452*'2-Calculator'!$D$26),2)</f>
        <v>13183.57</v>
      </c>
      <c r="K452" s="71">
        <f>ROUND((I452*'2-Calculator'!$D$26),2)</f>
        <v>13183.57</v>
      </c>
      <c r="L452" s="69">
        <v>5.48</v>
      </c>
      <c r="M452" s="66" t="s">
        <v>2550</v>
      </c>
      <c r="N452" s="66" t="s">
        <v>2555</v>
      </c>
      <c r="O452" s="66"/>
      <c r="P452" s="66" t="s">
        <v>1835</v>
      </c>
      <c r="Q452" s="144">
        <v>5</v>
      </c>
    </row>
    <row r="453" spans="1:17" s="72" customFormat="1">
      <c r="A453" s="66"/>
      <c r="B453" s="66" t="s">
        <v>2259</v>
      </c>
      <c r="C453" s="225" t="s">
        <v>2421</v>
      </c>
      <c r="D453" s="66" t="s">
        <v>2459</v>
      </c>
      <c r="E453" s="68">
        <v>4.4598300000000002</v>
      </c>
      <c r="F453" s="74">
        <v>1</v>
      </c>
      <c r="G453" s="74">
        <v>1</v>
      </c>
      <c r="H453" s="68">
        <f t="shared" si="12"/>
        <v>4.4598300000000002</v>
      </c>
      <c r="I453" s="70">
        <f t="shared" si="13"/>
        <v>4.4598300000000002</v>
      </c>
      <c r="J453" s="71">
        <f>ROUND((H453*'2-Calculator'!$D$26),2)</f>
        <v>29367.98</v>
      </c>
      <c r="K453" s="71">
        <f>ROUND((I453*'2-Calculator'!$D$26),2)</f>
        <v>29367.98</v>
      </c>
      <c r="L453" s="69">
        <v>9.4600000000000009</v>
      </c>
      <c r="M453" s="66" t="s">
        <v>2550</v>
      </c>
      <c r="N453" s="66" t="s">
        <v>2555</v>
      </c>
      <c r="O453" s="66"/>
      <c r="P453" s="66" t="s">
        <v>1835</v>
      </c>
      <c r="Q453" s="144">
        <v>5</v>
      </c>
    </row>
    <row r="454" spans="1:17" s="72" customFormat="1">
      <c r="A454" s="66"/>
      <c r="B454" s="66" t="s">
        <v>2260</v>
      </c>
      <c r="C454" s="225" t="s">
        <v>2422</v>
      </c>
      <c r="D454" s="66" t="s">
        <v>2261</v>
      </c>
      <c r="E454" s="68">
        <v>1.10399</v>
      </c>
      <c r="F454" s="74">
        <v>1</v>
      </c>
      <c r="G454" s="74">
        <v>1</v>
      </c>
      <c r="H454" s="68">
        <f t="shared" si="12"/>
        <v>1.10399</v>
      </c>
      <c r="I454" s="70">
        <f t="shared" si="13"/>
        <v>1.10399</v>
      </c>
      <c r="J454" s="71">
        <f>ROUND((H454*'2-Calculator'!$D$26),2)</f>
        <v>7269.77</v>
      </c>
      <c r="K454" s="71">
        <f>ROUND((I454*'2-Calculator'!$D$26),2)</f>
        <v>7269.77</v>
      </c>
      <c r="L454" s="69">
        <v>3.14</v>
      </c>
      <c r="M454" s="66" t="s">
        <v>2550</v>
      </c>
      <c r="N454" s="66" t="s">
        <v>2555</v>
      </c>
      <c r="O454" s="66"/>
      <c r="P454" s="66" t="s">
        <v>1835</v>
      </c>
      <c r="Q454" s="144">
        <v>53</v>
      </c>
    </row>
    <row r="455" spans="1:17" s="72" customFormat="1">
      <c r="A455" s="66"/>
      <c r="B455" s="66" t="s">
        <v>2262</v>
      </c>
      <c r="C455" s="225" t="s">
        <v>2422</v>
      </c>
      <c r="D455" s="66" t="s">
        <v>2261</v>
      </c>
      <c r="E455" s="68">
        <v>1.1045100000000001</v>
      </c>
      <c r="F455" s="74">
        <v>1</v>
      </c>
      <c r="G455" s="74">
        <v>1</v>
      </c>
      <c r="H455" s="68">
        <f t="shared" si="12"/>
        <v>1.1045100000000001</v>
      </c>
      <c r="I455" s="70">
        <f t="shared" si="13"/>
        <v>1.1045100000000001</v>
      </c>
      <c r="J455" s="71">
        <f>ROUND((H455*'2-Calculator'!$D$26),2)</f>
        <v>7273.2</v>
      </c>
      <c r="K455" s="71">
        <f>ROUND((I455*'2-Calculator'!$D$26),2)</f>
        <v>7273.2</v>
      </c>
      <c r="L455" s="69">
        <v>4.3</v>
      </c>
      <c r="M455" s="66" t="s">
        <v>2550</v>
      </c>
      <c r="N455" s="66" t="s">
        <v>2555</v>
      </c>
      <c r="O455" s="66"/>
      <c r="P455" s="66" t="s">
        <v>1835</v>
      </c>
      <c r="Q455" s="144">
        <v>18</v>
      </c>
    </row>
    <row r="456" spans="1:17" s="72" customFormat="1">
      <c r="A456" s="66"/>
      <c r="B456" s="66" t="s">
        <v>2263</v>
      </c>
      <c r="C456" s="225" t="s">
        <v>2422</v>
      </c>
      <c r="D456" s="66" t="s">
        <v>2261</v>
      </c>
      <c r="E456" s="68">
        <v>1.8413299999999999</v>
      </c>
      <c r="F456" s="74">
        <v>1</v>
      </c>
      <c r="G456" s="74">
        <v>1</v>
      </c>
      <c r="H456" s="68">
        <f t="shared" si="12"/>
        <v>1.8413299999999999</v>
      </c>
      <c r="I456" s="70">
        <f t="shared" si="13"/>
        <v>1.8413299999999999</v>
      </c>
      <c r="J456" s="71">
        <f>ROUND((H456*'2-Calculator'!$D$26),2)</f>
        <v>12125.16</v>
      </c>
      <c r="K456" s="71">
        <f>ROUND((I456*'2-Calculator'!$D$26),2)</f>
        <v>12125.16</v>
      </c>
      <c r="L456" s="69">
        <v>7.37</v>
      </c>
      <c r="M456" s="66" t="s">
        <v>2550</v>
      </c>
      <c r="N456" s="66" t="s">
        <v>2555</v>
      </c>
      <c r="O456" s="66"/>
      <c r="P456" s="66" t="s">
        <v>1835</v>
      </c>
      <c r="Q456" s="144">
        <v>5</v>
      </c>
    </row>
    <row r="457" spans="1:17" s="72" customFormat="1">
      <c r="A457" s="66"/>
      <c r="B457" s="66" t="s">
        <v>2264</v>
      </c>
      <c r="C457" s="225" t="s">
        <v>2422</v>
      </c>
      <c r="D457" s="66" t="s">
        <v>2261</v>
      </c>
      <c r="E457" s="68">
        <v>3.42746</v>
      </c>
      <c r="F457" s="74">
        <v>1</v>
      </c>
      <c r="G457" s="74">
        <v>1</v>
      </c>
      <c r="H457" s="68">
        <f t="shared" si="12"/>
        <v>3.42746</v>
      </c>
      <c r="I457" s="70">
        <f t="shared" si="13"/>
        <v>3.42746</v>
      </c>
      <c r="J457" s="71">
        <f>ROUND((H457*'2-Calculator'!$D$26),2)</f>
        <v>22569.82</v>
      </c>
      <c r="K457" s="71">
        <f>ROUND((I457*'2-Calculator'!$D$26),2)</f>
        <v>22569.82</v>
      </c>
      <c r="L457" s="69">
        <v>12</v>
      </c>
      <c r="M457" s="66" t="s">
        <v>2550</v>
      </c>
      <c r="N457" s="66" t="s">
        <v>2555</v>
      </c>
      <c r="O457" s="66"/>
      <c r="P457" s="66" t="s">
        <v>1835</v>
      </c>
      <c r="Q457" s="144">
        <v>3</v>
      </c>
    </row>
    <row r="458" spans="1:17" s="72" customFormat="1">
      <c r="A458" s="66"/>
      <c r="B458" s="66" t="s">
        <v>2265</v>
      </c>
      <c r="C458" s="225" t="s">
        <v>2423</v>
      </c>
      <c r="D458" s="66" t="s">
        <v>2266</v>
      </c>
      <c r="E458" s="68">
        <v>0.78761999999999999</v>
      </c>
      <c r="F458" s="74">
        <v>1</v>
      </c>
      <c r="G458" s="74">
        <v>1</v>
      </c>
      <c r="H458" s="68">
        <f t="shared" si="12"/>
        <v>0.78761999999999999</v>
      </c>
      <c r="I458" s="70">
        <f t="shared" si="13"/>
        <v>0.78761999999999999</v>
      </c>
      <c r="J458" s="71">
        <f>ROUND((H458*'2-Calculator'!$D$26),2)</f>
        <v>5186.4799999999996</v>
      </c>
      <c r="K458" s="71">
        <f>ROUND((I458*'2-Calculator'!$D$26),2)</f>
        <v>5186.4799999999996</v>
      </c>
      <c r="L458" s="69">
        <v>1.59</v>
      </c>
      <c r="M458" s="66" t="s">
        <v>2550</v>
      </c>
      <c r="N458" s="66" t="s">
        <v>2555</v>
      </c>
      <c r="O458" s="66"/>
      <c r="P458" s="66" t="s">
        <v>1835</v>
      </c>
      <c r="Q458" s="144">
        <v>55</v>
      </c>
    </row>
    <row r="459" spans="1:17" s="72" customFormat="1">
      <c r="A459" s="66"/>
      <c r="B459" s="66" t="s">
        <v>2267</v>
      </c>
      <c r="C459" s="225" t="s">
        <v>2423</v>
      </c>
      <c r="D459" s="66" t="s">
        <v>2266</v>
      </c>
      <c r="E459" s="68">
        <v>1.09857</v>
      </c>
      <c r="F459" s="74">
        <v>1</v>
      </c>
      <c r="G459" s="74">
        <v>1</v>
      </c>
      <c r="H459" s="68">
        <f t="shared" si="12"/>
        <v>1.09857</v>
      </c>
      <c r="I459" s="70">
        <f t="shared" si="13"/>
        <v>1.09857</v>
      </c>
      <c r="J459" s="71">
        <f>ROUND((H459*'2-Calculator'!$D$26),2)</f>
        <v>7234.08</v>
      </c>
      <c r="K459" s="71">
        <f>ROUND((I459*'2-Calculator'!$D$26),2)</f>
        <v>7234.08</v>
      </c>
      <c r="L459" s="69">
        <v>2.2599999999999998</v>
      </c>
      <c r="M459" s="66" t="s">
        <v>2550</v>
      </c>
      <c r="N459" s="66" t="s">
        <v>2555</v>
      </c>
      <c r="O459" s="66"/>
      <c r="P459" s="66" t="s">
        <v>1835</v>
      </c>
      <c r="Q459" s="144">
        <v>22</v>
      </c>
    </row>
    <row r="460" spans="1:17" s="72" customFormat="1">
      <c r="A460" s="66"/>
      <c r="B460" s="66" t="s">
        <v>2268</v>
      </c>
      <c r="C460" s="225" t="s">
        <v>2423</v>
      </c>
      <c r="D460" s="66" t="s">
        <v>2266</v>
      </c>
      <c r="E460" s="68">
        <v>1.80565</v>
      </c>
      <c r="F460" s="74">
        <v>1</v>
      </c>
      <c r="G460" s="74">
        <v>1</v>
      </c>
      <c r="H460" s="68">
        <f t="shared" si="12"/>
        <v>1.80565</v>
      </c>
      <c r="I460" s="70">
        <f t="shared" si="13"/>
        <v>1.80565</v>
      </c>
      <c r="J460" s="71">
        <f>ROUND((H460*'2-Calculator'!$D$26),2)</f>
        <v>11890.21</v>
      </c>
      <c r="K460" s="71">
        <f>ROUND((I460*'2-Calculator'!$D$26),2)</f>
        <v>11890.21</v>
      </c>
      <c r="L460" s="69">
        <v>4.41</v>
      </c>
      <c r="M460" s="66" t="s">
        <v>2550</v>
      </c>
      <c r="N460" s="66" t="s">
        <v>2555</v>
      </c>
      <c r="O460" s="66"/>
      <c r="P460" s="66" t="s">
        <v>1835</v>
      </c>
      <c r="Q460" s="144">
        <v>8</v>
      </c>
    </row>
    <row r="461" spans="1:17" s="72" customFormat="1">
      <c r="A461" s="66"/>
      <c r="B461" s="66" t="s">
        <v>2269</v>
      </c>
      <c r="C461" s="225" t="s">
        <v>2423</v>
      </c>
      <c r="D461" s="66" t="s">
        <v>2266</v>
      </c>
      <c r="E461" s="68">
        <v>3.3086000000000002</v>
      </c>
      <c r="F461" s="74">
        <v>1</v>
      </c>
      <c r="G461" s="74">
        <v>1</v>
      </c>
      <c r="H461" s="68">
        <f t="shared" si="12"/>
        <v>3.3086000000000002</v>
      </c>
      <c r="I461" s="70">
        <f t="shared" si="13"/>
        <v>3.3086000000000002</v>
      </c>
      <c r="J461" s="71">
        <f>ROUND((H461*'2-Calculator'!$D$26),2)</f>
        <v>21787.13</v>
      </c>
      <c r="K461" s="71">
        <f>ROUND((I461*'2-Calculator'!$D$26),2)</f>
        <v>21787.13</v>
      </c>
      <c r="L461" s="69">
        <v>12</v>
      </c>
      <c r="M461" s="66" t="s">
        <v>2550</v>
      </c>
      <c r="N461" s="66" t="s">
        <v>2555</v>
      </c>
      <c r="O461" s="66"/>
      <c r="P461" s="66" t="s">
        <v>1835</v>
      </c>
      <c r="Q461" s="144">
        <v>0</v>
      </c>
    </row>
    <row r="462" spans="1:17" s="72" customFormat="1">
      <c r="A462" s="66"/>
      <c r="B462" s="66" t="s">
        <v>811</v>
      </c>
      <c r="C462" s="225" t="s">
        <v>1621</v>
      </c>
      <c r="D462" s="66" t="s">
        <v>2270</v>
      </c>
      <c r="E462" s="68">
        <v>0.60475000000000001</v>
      </c>
      <c r="F462" s="74">
        <v>1</v>
      </c>
      <c r="G462" s="74">
        <v>1</v>
      </c>
      <c r="H462" s="68">
        <f t="shared" ref="H462:H525" si="14">ROUND(E462*F462,5)</f>
        <v>0.60475000000000001</v>
      </c>
      <c r="I462" s="70">
        <f t="shared" ref="I462:I525" si="15">ROUND(E462*G462,5)</f>
        <v>0.60475000000000001</v>
      </c>
      <c r="J462" s="71">
        <f>ROUND((H462*'2-Calculator'!$D$26),2)</f>
        <v>3982.28</v>
      </c>
      <c r="K462" s="71">
        <f>ROUND((I462*'2-Calculator'!$D$26),2)</f>
        <v>3982.28</v>
      </c>
      <c r="L462" s="69">
        <v>3.72</v>
      </c>
      <c r="M462" s="66" t="s">
        <v>2550</v>
      </c>
      <c r="N462" s="66" t="s">
        <v>2555</v>
      </c>
      <c r="O462" s="66"/>
      <c r="P462" s="66" t="s">
        <v>1835</v>
      </c>
      <c r="Q462" s="144">
        <v>2</v>
      </c>
    </row>
    <row r="463" spans="1:17" s="72" customFormat="1">
      <c r="A463" s="66"/>
      <c r="B463" s="66" t="s">
        <v>810</v>
      </c>
      <c r="C463" s="225" t="s">
        <v>1621</v>
      </c>
      <c r="D463" s="66" t="s">
        <v>2270</v>
      </c>
      <c r="E463" s="68">
        <v>0.79566999999999999</v>
      </c>
      <c r="F463" s="74">
        <v>1</v>
      </c>
      <c r="G463" s="74">
        <v>1</v>
      </c>
      <c r="H463" s="68">
        <f t="shared" si="14"/>
        <v>0.79566999999999999</v>
      </c>
      <c r="I463" s="70">
        <f t="shared" si="15"/>
        <v>0.79566999999999999</v>
      </c>
      <c r="J463" s="71">
        <f>ROUND((H463*'2-Calculator'!$D$26),2)</f>
        <v>5239.49</v>
      </c>
      <c r="K463" s="71">
        <f>ROUND((I463*'2-Calculator'!$D$26),2)</f>
        <v>5239.49</v>
      </c>
      <c r="L463" s="69">
        <v>4.2</v>
      </c>
      <c r="M463" s="66" t="s">
        <v>2550</v>
      </c>
      <c r="N463" s="66" t="s">
        <v>2555</v>
      </c>
      <c r="O463" s="66"/>
      <c r="P463" s="66" t="s">
        <v>1835</v>
      </c>
      <c r="Q463" s="144">
        <v>36</v>
      </c>
    </row>
    <row r="464" spans="1:17" s="72" customFormat="1">
      <c r="A464" s="66"/>
      <c r="B464" s="66" t="s">
        <v>809</v>
      </c>
      <c r="C464" s="225" t="s">
        <v>1621</v>
      </c>
      <c r="D464" s="66" t="s">
        <v>2270</v>
      </c>
      <c r="E464" s="68">
        <v>1.2290300000000001</v>
      </c>
      <c r="F464" s="74">
        <v>1</v>
      </c>
      <c r="G464" s="74">
        <v>1</v>
      </c>
      <c r="H464" s="68">
        <f t="shared" si="14"/>
        <v>1.2290300000000001</v>
      </c>
      <c r="I464" s="70">
        <f t="shared" si="15"/>
        <v>1.2290300000000001</v>
      </c>
      <c r="J464" s="71">
        <f>ROUND((H464*'2-Calculator'!$D$26),2)</f>
        <v>8093.16</v>
      </c>
      <c r="K464" s="71">
        <f>ROUND((I464*'2-Calculator'!$D$26),2)</f>
        <v>8093.16</v>
      </c>
      <c r="L464" s="69">
        <v>6.49</v>
      </c>
      <c r="M464" s="66" t="s">
        <v>2550</v>
      </c>
      <c r="N464" s="66" t="s">
        <v>2555</v>
      </c>
      <c r="O464" s="66"/>
      <c r="P464" s="66" t="s">
        <v>1835</v>
      </c>
      <c r="Q464" s="144">
        <v>40</v>
      </c>
    </row>
    <row r="465" spans="1:17" s="72" customFormat="1">
      <c r="A465" s="66"/>
      <c r="B465" s="66" t="s">
        <v>808</v>
      </c>
      <c r="C465" s="225" t="s">
        <v>1621</v>
      </c>
      <c r="D465" s="66" t="s">
        <v>2270</v>
      </c>
      <c r="E465" s="68">
        <v>2.26607</v>
      </c>
      <c r="F465" s="74">
        <v>1</v>
      </c>
      <c r="G465" s="74">
        <v>1</v>
      </c>
      <c r="H465" s="68">
        <f t="shared" si="14"/>
        <v>2.26607</v>
      </c>
      <c r="I465" s="70">
        <f t="shared" si="15"/>
        <v>2.26607</v>
      </c>
      <c r="J465" s="71">
        <f>ROUND((H465*'2-Calculator'!$D$26),2)</f>
        <v>14922.07</v>
      </c>
      <c r="K465" s="71">
        <f>ROUND((I465*'2-Calculator'!$D$26),2)</f>
        <v>14922.07</v>
      </c>
      <c r="L465" s="69">
        <v>11.43</v>
      </c>
      <c r="M465" s="66" t="s">
        <v>2550</v>
      </c>
      <c r="N465" s="66" t="s">
        <v>2555</v>
      </c>
      <c r="O465" s="66"/>
      <c r="P465" s="66" t="s">
        <v>1835</v>
      </c>
      <c r="Q465" s="144">
        <v>12</v>
      </c>
    </row>
    <row r="466" spans="1:17" s="72" customFormat="1">
      <c r="A466" s="66"/>
      <c r="B466" s="66" t="s">
        <v>807</v>
      </c>
      <c r="C466" s="225" t="s">
        <v>1622</v>
      </c>
      <c r="D466" s="66" t="s">
        <v>2064</v>
      </c>
      <c r="E466" s="68">
        <v>0.59953000000000001</v>
      </c>
      <c r="F466" s="74">
        <v>1</v>
      </c>
      <c r="G466" s="74">
        <v>1</v>
      </c>
      <c r="H466" s="68">
        <f t="shared" si="14"/>
        <v>0.59953000000000001</v>
      </c>
      <c r="I466" s="70">
        <f t="shared" si="15"/>
        <v>0.59953000000000001</v>
      </c>
      <c r="J466" s="71">
        <f>ROUND((H466*'2-Calculator'!$D$26),2)</f>
        <v>3947.91</v>
      </c>
      <c r="K466" s="71">
        <f>ROUND((I466*'2-Calculator'!$D$26),2)</f>
        <v>3947.91</v>
      </c>
      <c r="L466" s="69">
        <v>2.5499999999999998</v>
      </c>
      <c r="M466" s="66" t="s">
        <v>2550</v>
      </c>
      <c r="N466" s="66" t="s">
        <v>2555</v>
      </c>
      <c r="O466" s="66"/>
      <c r="P466" s="66" t="s">
        <v>1835</v>
      </c>
      <c r="Q466" s="144">
        <v>55</v>
      </c>
    </row>
    <row r="467" spans="1:17" s="72" customFormat="1">
      <c r="A467" s="66"/>
      <c r="B467" s="66" t="s">
        <v>806</v>
      </c>
      <c r="C467" s="225" t="s">
        <v>1622</v>
      </c>
      <c r="D467" s="66" t="s">
        <v>2064</v>
      </c>
      <c r="E467" s="68">
        <v>0.78688000000000002</v>
      </c>
      <c r="F467" s="74">
        <v>1</v>
      </c>
      <c r="G467" s="74">
        <v>1</v>
      </c>
      <c r="H467" s="68">
        <f t="shared" si="14"/>
        <v>0.78688000000000002</v>
      </c>
      <c r="I467" s="70">
        <f t="shared" si="15"/>
        <v>0.78688000000000002</v>
      </c>
      <c r="J467" s="71">
        <f>ROUND((H467*'2-Calculator'!$D$26),2)</f>
        <v>5181.6000000000004</v>
      </c>
      <c r="K467" s="71">
        <f>ROUND((I467*'2-Calculator'!$D$26),2)</f>
        <v>5181.6000000000004</v>
      </c>
      <c r="L467" s="69">
        <v>3.11</v>
      </c>
      <c r="M467" s="66" t="s">
        <v>2550</v>
      </c>
      <c r="N467" s="66" t="s">
        <v>2555</v>
      </c>
      <c r="O467" s="66"/>
      <c r="P467" s="66" t="s">
        <v>1835</v>
      </c>
      <c r="Q467" s="144">
        <v>81</v>
      </c>
    </row>
    <row r="468" spans="1:17" s="72" customFormat="1">
      <c r="A468" s="66"/>
      <c r="B468" s="66" t="s">
        <v>805</v>
      </c>
      <c r="C468" s="225" t="s">
        <v>1622</v>
      </c>
      <c r="D468" s="66" t="s">
        <v>2064</v>
      </c>
      <c r="E468" s="68">
        <v>1.19608</v>
      </c>
      <c r="F468" s="74">
        <v>1</v>
      </c>
      <c r="G468" s="74">
        <v>1</v>
      </c>
      <c r="H468" s="68">
        <f t="shared" si="14"/>
        <v>1.19608</v>
      </c>
      <c r="I468" s="70">
        <f t="shared" si="15"/>
        <v>1.19608</v>
      </c>
      <c r="J468" s="71">
        <f>ROUND((H468*'2-Calculator'!$D$26),2)</f>
        <v>7876.19</v>
      </c>
      <c r="K468" s="71">
        <f>ROUND((I468*'2-Calculator'!$D$26),2)</f>
        <v>7876.19</v>
      </c>
      <c r="L468" s="69">
        <v>4.83</v>
      </c>
      <c r="M468" s="66" t="s">
        <v>2550</v>
      </c>
      <c r="N468" s="66" t="s">
        <v>2555</v>
      </c>
      <c r="O468" s="66"/>
      <c r="P468" s="66" t="s">
        <v>1835</v>
      </c>
      <c r="Q468" s="144">
        <v>68</v>
      </c>
    </row>
    <row r="469" spans="1:17" s="72" customFormat="1">
      <c r="A469" s="66"/>
      <c r="B469" s="66" t="s">
        <v>804</v>
      </c>
      <c r="C469" s="225" t="s">
        <v>1622</v>
      </c>
      <c r="D469" s="66" t="s">
        <v>2064</v>
      </c>
      <c r="E469" s="68">
        <v>2.9541499999999998</v>
      </c>
      <c r="F469" s="74">
        <v>1</v>
      </c>
      <c r="G469" s="74">
        <v>1</v>
      </c>
      <c r="H469" s="68">
        <f t="shared" si="14"/>
        <v>2.9541499999999998</v>
      </c>
      <c r="I469" s="70">
        <f t="shared" si="15"/>
        <v>2.9541499999999998</v>
      </c>
      <c r="J469" s="71">
        <f>ROUND((H469*'2-Calculator'!$D$26),2)</f>
        <v>19453.080000000002</v>
      </c>
      <c r="K469" s="71">
        <f>ROUND((I469*'2-Calculator'!$D$26),2)</f>
        <v>19453.080000000002</v>
      </c>
      <c r="L469" s="69">
        <v>9.56</v>
      </c>
      <c r="M469" s="66" t="s">
        <v>2550</v>
      </c>
      <c r="N469" s="66" t="s">
        <v>2555</v>
      </c>
      <c r="O469" s="66"/>
      <c r="P469" s="66" t="s">
        <v>1835</v>
      </c>
      <c r="Q469" s="144">
        <v>6</v>
      </c>
    </row>
    <row r="470" spans="1:17" s="72" customFormat="1">
      <c r="A470" s="66"/>
      <c r="B470" s="66" t="s">
        <v>803</v>
      </c>
      <c r="C470" s="225" t="s">
        <v>1623</v>
      </c>
      <c r="D470" s="66" t="s">
        <v>2271</v>
      </c>
      <c r="E470" s="68">
        <v>0.52849000000000002</v>
      </c>
      <c r="F470" s="74">
        <v>1</v>
      </c>
      <c r="G470" s="74">
        <v>1</v>
      </c>
      <c r="H470" s="68">
        <f t="shared" si="14"/>
        <v>0.52849000000000002</v>
      </c>
      <c r="I470" s="70">
        <f t="shared" si="15"/>
        <v>0.52849000000000002</v>
      </c>
      <c r="J470" s="71">
        <f>ROUND((H470*'2-Calculator'!$D$26),2)</f>
        <v>3480.11</v>
      </c>
      <c r="K470" s="71">
        <f>ROUND((I470*'2-Calculator'!$D$26),2)</f>
        <v>3480.11</v>
      </c>
      <c r="L470" s="69">
        <v>2.37</v>
      </c>
      <c r="M470" s="66" t="s">
        <v>2550</v>
      </c>
      <c r="N470" s="66" t="s">
        <v>2555</v>
      </c>
      <c r="O470" s="66"/>
      <c r="P470" s="66" t="s">
        <v>1835</v>
      </c>
      <c r="Q470" s="144">
        <v>1</v>
      </c>
    </row>
    <row r="471" spans="1:17" s="72" customFormat="1">
      <c r="A471" s="66"/>
      <c r="B471" s="66" t="s">
        <v>802</v>
      </c>
      <c r="C471" s="225" t="s">
        <v>1623</v>
      </c>
      <c r="D471" s="66" t="s">
        <v>2271</v>
      </c>
      <c r="E471" s="68">
        <v>0.68662999999999996</v>
      </c>
      <c r="F471" s="74">
        <v>1</v>
      </c>
      <c r="G471" s="74">
        <v>1</v>
      </c>
      <c r="H471" s="68">
        <f t="shared" si="14"/>
        <v>0.68662999999999996</v>
      </c>
      <c r="I471" s="70">
        <f t="shared" si="15"/>
        <v>0.68662999999999996</v>
      </c>
      <c r="J471" s="71">
        <f>ROUND((H471*'2-Calculator'!$D$26),2)</f>
        <v>4521.46</v>
      </c>
      <c r="K471" s="71">
        <f>ROUND((I471*'2-Calculator'!$D$26),2)</f>
        <v>4521.46</v>
      </c>
      <c r="L471" s="69">
        <v>2.84</v>
      </c>
      <c r="M471" s="66" t="s">
        <v>2550</v>
      </c>
      <c r="N471" s="66" t="s">
        <v>2555</v>
      </c>
      <c r="O471" s="66"/>
      <c r="P471" s="66" t="s">
        <v>1835</v>
      </c>
      <c r="Q471" s="144">
        <v>11</v>
      </c>
    </row>
    <row r="472" spans="1:17" s="72" customFormat="1">
      <c r="A472" s="66"/>
      <c r="B472" s="66" t="s">
        <v>801</v>
      </c>
      <c r="C472" s="225" t="s">
        <v>1623</v>
      </c>
      <c r="D472" s="66" t="s">
        <v>2271</v>
      </c>
      <c r="E472" s="68">
        <v>1.0447299999999999</v>
      </c>
      <c r="F472" s="74">
        <v>1</v>
      </c>
      <c r="G472" s="74">
        <v>1</v>
      </c>
      <c r="H472" s="68">
        <f t="shared" si="14"/>
        <v>1.0447299999999999</v>
      </c>
      <c r="I472" s="70">
        <f t="shared" si="15"/>
        <v>1.0447299999999999</v>
      </c>
      <c r="J472" s="71">
        <f>ROUND((H472*'2-Calculator'!$D$26),2)</f>
        <v>6879.55</v>
      </c>
      <c r="K472" s="71">
        <f>ROUND((I472*'2-Calculator'!$D$26),2)</f>
        <v>6879.55</v>
      </c>
      <c r="L472" s="69">
        <v>4.82</v>
      </c>
      <c r="M472" s="66" t="s">
        <v>2550</v>
      </c>
      <c r="N472" s="66" t="s">
        <v>2555</v>
      </c>
      <c r="O472" s="66"/>
      <c r="P472" s="66" t="s">
        <v>1835</v>
      </c>
      <c r="Q472" s="144">
        <v>18</v>
      </c>
    </row>
    <row r="473" spans="1:17" s="72" customFormat="1">
      <c r="A473" s="66"/>
      <c r="B473" s="66" t="s">
        <v>800</v>
      </c>
      <c r="C473" s="225" t="s">
        <v>1623</v>
      </c>
      <c r="D473" s="66" t="s">
        <v>2271</v>
      </c>
      <c r="E473" s="68">
        <v>2.5549599999999999</v>
      </c>
      <c r="F473" s="74">
        <v>1</v>
      </c>
      <c r="G473" s="74">
        <v>1</v>
      </c>
      <c r="H473" s="68">
        <f t="shared" si="14"/>
        <v>2.5549599999999999</v>
      </c>
      <c r="I473" s="70">
        <f t="shared" si="15"/>
        <v>2.5549599999999999</v>
      </c>
      <c r="J473" s="71">
        <f>ROUND((H473*'2-Calculator'!$D$26),2)</f>
        <v>16824.41</v>
      </c>
      <c r="K473" s="71">
        <f>ROUND((I473*'2-Calculator'!$D$26),2)</f>
        <v>16824.41</v>
      </c>
      <c r="L473" s="69">
        <v>14.28</v>
      </c>
      <c r="M473" s="66" t="s">
        <v>2550</v>
      </c>
      <c r="N473" s="66" t="s">
        <v>2555</v>
      </c>
      <c r="O473" s="66"/>
      <c r="P473" s="66" t="s">
        <v>1835</v>
      </c>
      <c r="Q473" s="144">
        <v>9</v>
      </c>
    </row>
    <row r="474" spans="1:17" s="72" customFormat="1">
      <c r="A474" s="66"/>
      <c r="B474" s="66" t="s">
        <v>799</v>
      </c>
      <c r="C474" s="225" t="s">
        <v>1624</v>
      </c>
      <c r="D474" s="66" t="s">
        <v>2272</v>
      </c>
      <c r="E474" s="68">
        <v>0.51673999999999998</v>
      </c>
      <c r="F474" s="74">
        <v>1</v>
      </c>
      <c r="G474" s="74">
        <v>1</v>
      </c>
      <c r="H474" s="68">
        <f t="shared" si="14"/>
        <v>0.51673999999999998</v>
      </c>
      <c r="I474" s="70">
        <f t="shared" si="15"/>
        <v>0.51673999999999998</v>
      </c>
      <c r="J474" s="71">
        <f>ROUND((H474*'2-Calculator'!$D$26),2)</f>
        <v>3402.73</v>
      </c>
      <c r="K474" s="71">
        <f>ROUND((I474*'2-Calculator'!$D$26),2)</f>
        <v>3402.73</v>
      </c>
      <c r="L474" s="69">
        <v>2.04</v>
      </c>
      <c r="M474" s="66" t="s">
        <v>2550</v>
      </c>
      <c r="N474" s="66" t="s">
        <v>2555</v>
      </c>
      <c r="O474" s="66"/>
      <c r="P474" s="66" t="s">
        <v>1835</v>
      </c>
      <c r="Q474" s="144">
        <v>17</v>
      </c>
    </row>
    <row r="475" spans="1:17" s="72" customFormat="1">
      <c r="A475" s="66"/>
      <c r="B475" s="66" t="s">
        <v>798</v>
      </c>
      <c r="C475" s="225" t="s">
        <v>1624</v>
      </c>
      <c r="D475" s="66" t="s">
        <v>2272</v>
      </c>
      <c r="E475" s="68">
        <v>0.64168000000000003</v>
      </c>
      <c r="F475" s="74">
        <v>1</v>
      </c>
      <c r="G475" s="74">
        <v>1</v>
      </c>
      <c r="H475" s="68">
        <f t="shared" si="14"/>
        <v>0.64168000000000003</v>
      </c>
      <c r="I475" s="70">
        <f t="shared" si="15"/>
        <v>0.64168000000000003</v>
      </c>
      <c r="J475" s="71">
        <f>ROUND((H475*'2-Calculator'!$D$26),2)</f>
        <v>4225.46</v>
      </c>
      <c r="K475" s="71">
        <f>ROUND((I475*'2-Calculator'!$D$26),2)</f>
        <v>4225.46</v>
      </c>
      <c r="L475" s="69">
        <v>2.74</v>
      </c>
      <c r="M475" s="66" t="s">
        <v>2550</v>
      </c>
      <c r="N475" s="66" t="s">
        <v>2555</v>
      </c>
      <c r="O475" s="66"/>
      <c r="P475" s="66" t="s">
        <v>1835</v>
      </c>
      <c r="Q475" s="144">
        <v>52</v>
      </c>
    </row>
    <row r="476" spans="1:17" s="72" customFormat="1">
      <c r="A476" s="66"/>
      <c r="B476" s="66" t="s">
        <v>797</v>
      </c>
      <c r="C476" s="225" t="s">
        <v>1624</v>
      </c>
      <c r="D476" s="66" t="s">
        <v>2272</v>
      </c>
      <c r="E476" s="68">
        <v>0.92552000000000001</v>
      </c>
      <c r="F476" s="74">
        <v>1</v>
      </c>
      <c r="G476" s="74">
        <v>1</v>
      </c>
      <c r="H476" s="68">
        <f t="shared" si="14"/>
        <v>0.92552000000000001</v>
      </c>
      <c r="I476" s="70">
        <f t="shared" si="15"/>
        <v>0.92552000000000001</v>
      </c>
      <c r="J476" s="71">
        <f>ROUND((H476*'2-Calculator'!$D$26),2)</f>
        <v>6094.55</v>
      </c>
      <c r="K476" s="71">
        <f>ROUND((I476*'2-Calculator'!$D$26),2)</f>
        <v>6094.55</v>
      </c>
      <c r="L476" s="69">
        <v>5.14</v>
      </c>
      <c r="M476" s="66" t="s">
        <v>2550</v>
      </c>
      <c r="N476" s="66" t="s">
        <v>2555</v>
      </c>
      <c r="O476" s="66"/>
      <c r="P476" s="66" t="s">
        <v>1835</v>
      </c>
      <c r="Q476" s="144">
        <v>36</v>
      </c>
    </row>
    <row r="477" spans="1:17" s="72" customFormat="1">
      <c r="A477" s="66"/>
      <c r="B477" s="66" t="s">
        <v>796</v>
      </c>
      <c r="C477" s="225" t="s">
        <v>1624</v>
      </c>
      <c r="D477" s="66" t="s">
        <v>2272</v>
      </c>
      <c r="E477" s="68">
        <v>2.0487899999999999</v>
      </c>
      <c r="F477" s="74">
        <v>1</v>
      </c>
      <c r="G477" s="74">
        <v>1</v>
      </c>
      <c r="H477" s="68">
        <f t="shared" si="14"/>
        <v>2.0487899999999999</v>
      </c>
      <c r="I477" s="70">
        <f t="shared" si="15"/>
        <v>2.0487899999999999</v>
      </c>
      <c r="J477" s="71">
        <f>ROUND((H477*'2-Calculator'!$D$26),2)</f>
        <v>13491.28</v>
      </c>
      <c r="K477" s="71">
        <f>ROUND((I477*'2-Calculator'!$D$26),2)</f>
        <v>13491.28</v>
      </c>
      <c r="L477" s="69">
        <v>9.48</v>
      </c>
      <c r="M477" s="66" t="s">
        <v>2550</v>
      </c>
      <c r="N477" s="66" t="s">
        <v>2555</v>
      </c>
      <c r="O477" s="66"/>
      <c r="P477" s="66" t="s">
        <v>1835</v>
      </c>
      <c r="Q477" s="144">
        <v>3</v>
      </c>
    </row>
    <row r="478" spans="1:17" s="72" customFormat="1">
      <c r="A478" s="66"/>
      <c r="B478" s="66" t="s">
        <v>795</v>
      </c>
      <c r="C478" s="225" t="s">
        <v>1625</v>
      </c>
      <c r="D478" s="66" t="s">
        <v>2065</v>
      </c>
      <c r="E478" s="68">
        <v>0.51154999999999995</v>
      </c>
      <c r="F478" s="74">
        <v>1</v>
      </c>
      <c r="G478" s="74">
        <v>1</v>
      </c>
      <c r="H478" s="68">
        <f t="shared" si="14"/>
        <v>0.51154999999999995</v>
      </c>
      <c r="I478" s="70">
        <f t="shared" si="15"/>
        <v>0.51154999999999995</v>
      </c>
      <c r="J478" s="71">
        <f>ROUND((H478*'2-Calculator'!$D$26),2)</f>
        <v>3368.56</v>
      </c>
      <c r="K478" s="71">
        <f>ROUND((I478*'2-Calculator'!$D$26),2)</f>
        <v>3368.56</v>
      </c>
      <c r="L478" s="69">
        <v>3.03</v>
      </c>
      <c r="M478" s="66" t="s">
        <v>2550</v>
      </c>
      <c r="N478" s="66" t="s">
        <v>2555</v>
      </c>
      <c r="O478" s="66"/>
      <c r="P478" s="66" t="s">
        <v>1835</v>
      </c>
      <c r="Q478" s="144">
        <v>39</v>
      </c>
    </row>
    <row r="479" spans="1:17" s="72" customFormat="1">
      <c r="A479" s="66"/>
      <c r="B479" s="66" t="s">
        <v>794</v>
      </c>
      <c r="C479" s="225" t="s">
        <v>1625</v>
      </c>
      <c r="D479" s="66" t="s">
        <v>2065</v>
      </c>
      <c r="E479" s="68">
        <v>0.65902000000000005</v>
      </c>
      <c r="F479" s="74">
        <v>1</v>
      </c>
      <c r="G479" s="74">
        <v>1</v>
      </c>
      <c r="H479" s="68">
        <f t="shared" si="14"/>
        <v>0.65902000000000005</v>
      </c>
      <c r="I479" s="70">
        <f t="shared" si="15"/>
        <v>0.65902000000000005</v>
      </c>
      <c r="J479" s="71">
        <f>ROUND((H479*'2-Calculator'!$D$26),2)</f>
        <v>4339.6499999999996</v>
      </c>
      <c r="K479" s="71">
        <f>ROUND((I479*'2-Calculator'!$D$26),2)</f>
        <v>4339.6499999999996</v>
      </c>
      <c r="L479" s="69">
        <v>3.37</v>
      </c>
      <c r="M479" s="66" t="s">
        <v>2550</v>
      </c>
      <c r="N479" s="66" t="s">
        <v>2555</v>
      </c>
      <c r="O479" s="66"/>
      <c r="P479" s="66" t="s">
        <v>1835</v>
      </c>
      <c r="Q479" s="144">
        <v>55</v>
      </c>
    </row>
    <row r="480" spans="1:17" s="72" customFormat="1">
      <c r="A480" s="66"/>
      <c r="B480" s="66" t="s">
        <v>793</v>
      </c>
      <c r="C480" s="225" t="s">
        <v>1625</v>
      </c>
      <c r="D480" s="66" t="s">
        <v>2065</v>
      </c>
      <c r="E480" s="68">
        <v>1.00562</v>
      </c>
      <c r="F480" s="74">
        <v>1</v>
      </c>
      <c r="G480" s="74">
        <v>1</v>
      </c>
      <c r="H480" s="68">
        <f t="shared" si="14"/>
        <v>1.00562</v>
      </c>
      <c r="I480" s="70">
        <f t="shared" si="15"/>
        <v>1.00562</v>
      </c>
      <c r="J480" s="71">
        <f>ROUND((H480*'2-Calculator'!$D$26),2)</f>
        <v>6622.01</v>
      </c>
      <c r="K480" s="71">
        <f>ROUND((I480*'2-Calculator'!$D$26),2)</f>
        <v>6622.01</v>
      </c>
      <c r="L480" s="69">
        <v>4.9400000000000004</v>
      </c>
      <c r="M480" s="66" t="s">
        <v>2550</v>
      </c>
      <c r="N480" s="66" t="s">
        <v>2555</v>
      </c>
      <c r="O480" s="66"/>
      <c r="P480" s="66" t="s">
        <v>1835</v>
      </c>
      <c r="Q480" s="144">
        <v>14</v>
      </c>
    </row>
    <row r="481" spans="1:17" s="72" customFormat="1">
      <c r="A481" s="66"/>
      <c r="B481" s="66" t="s">
        <v>792</v>
      </c>
      <c r="C481" s="225" t="s">
        <v>1625</v>
      </c>
      <c r="D481" s="66" t="s">
        <v>2065</v>
      </c>
      <c r="E481" s="68">
        <v>2.1782499999999998</v>
      </c>
      <c r="F481" s="74">
        <v>1</v>
      </c>
      <c r="G481" s="74">
        <v>1</v>
      </c>
      <c r="H481" s="68">
        <f t="shared" si="14"/>
        <v>2.1782499999999998</v>
      </c>
      <c r="I481" s="70">
        <f t="shared" si="15"/>
        <v>2.1782499999999998</v>
      </c>
      <c r="J481" s="71">
        <f>ROUND((H481*'2-Calculator'!$D$26),2)</f>
        <v>14343.78</v>
      </c>
      <c r="K481" s="71">
        <f>ROUND((I481*'2-Calculator'!$D$26),2)</f>
        <v>14343.78</v>
      </c>
      <c r="L481" s="69">
        <v>10.94</v>
      </c>
      <c r="M481" s="66" t="s">
        <v>2550</v>
      </c>
      <c r="N481" s="66" t="s">
        <v>2555</v>
      </c>
      <c r="O481" s="66"/>
      <c r="P481" s="66" t="s">
        <v>1835</v>
      </c>
      <c r="Q481" s="144">
        <v>1</v>
      </c>
    </row>
    <row r="482" spans="1:17" s="72" customFormat="1">
      <c r="A482" s="66"/>
      <c r="B482" s="66" t="s">
        <v>791</v>
      </c>
      <c r="C482" s="225" t="s">
        <v>1626</v>
      </c>
      <c r="D482" s="66" t="s">
        <v>2066</v>
      </c>
      <c r="E482" s="68">
        <v>0.56350999999999996</v>
      </c>
      <c r="F482" s="74">
        <v>1</v>
      </c>
      <c r="G482" s="74">
        <v>1</v>
      </c>
      <c r="H482" s="68">
        <f t="shared" si="14"/>
        <v>0.56350999999999996</v>
      </c>
      <c r="I482" s="70">
        <f t="shared" si="15"/>
        <v>0.56350999999999996</v>
      </c>
      <c r="J482" s="71">
        <f>ROUND((H482*'2-Calculator'!$D$26),2)</f>
        <v>3710.71</v>
      </c>
      <c r="K482" s="71">
        <f>ROUND((I482*'2-Calculator'!$D$26),2)</f>
        <v>3710.71</v>
      </c>
      <c r="L482" s="69">
        <v>3.1</v>
      </c>
      <c r="M482" s="66" t="s">
        <v>2550</v>
      </c>
      <c r="N482" s="66" t="s">
        <v>2555</v>
      </c>
      <c r="O482" s="66"/>
      <c r="P482" s="66" t="s">
        <v>1835</v>
      </c>
      <c r="Q482" s="144">
        <v>27</v>
      </c>
    </row>
    <row r="483" spans="1:17" s="72" customFormat="1">
      <c r="A483" s="66"/>
      <c r="B483" s="66" t="s">
        <v>790</v>
      </c>
      <c r="C483" s="225" t="s">
        <v>1626</v>
      </c>
      <c r="D483" s="66" t="s">
        <v>2066</v>
      </c>
      <c r="E483" s="68">
        <v>0.68420000000000003</v>
      </c>
      <c r="F483" s="74">
        <v>1</v>
      </c>
      <c r="G483" s="74">
        <v>1</v>
      </c>
      <c r="H483" s="68">
        <f t="shared" si="14"/>
        <v>0.68420000000000003</v>
      </c>
      <c r="I483" s="70">
        <f t="shared" si="15"/>
        <v>0.68420000000000003</v>
      </c>
      <c r="J483" s="71">
        <f>ROUND((H483*'2-Calculator'!$D$26),2)</f>
        <v>4505.46</v>
      </c>
      <c r="K483" s="71">
        <f>ROUND((I483*'2-Calculator'!$D$26),2)</f>
        <v>4505.46</v>
      </c>
      <c r="L483" s="69">
        <v>3.94</v>
      </c>
      <c r="M483" s="66" t="s">
        <v>2550</v>
      </c>
      <c r="N483" s="66" t="s">
        <v>2555</v>
      </c>
      <c r="O483" s="66"/>
      <c r="P483" s="66" t="s">
        <v>1835</v>
      </c>
      <c r="Q483" s="144">
        <v>56</v>
      </c>
    </row>
    <row r="484" spans="1:17" s="72" customFormat="1">
      <c r="A484" s="66"/>
      <c r="B484" s="66" t="s">
        <v>789</v>
      </c>
      <c r="C484" s="225" t="s">
        <v>1626</v>
      </c>
      <c r="D484" s="66" t="s">
        <v>2066</v>
      </c>
      <c r="E484" s="68">
        <v>1.01285</v>
      </c>
      <c r="F484" s="74">
        <v>1</v>
      </c>
      <c r="G484" s="74">
        <v>1</v>
      </c>
      <c r="H484" s="68">
        <f t="shared" si="14"/>
        <v>1.01285</v>
      </c>
      <c r="I484" s="70">
        <f t="shared" si="15"/>
        <v>1.01285</v>
      </c>
      <c r="J484" s="71">
        <f>ROUND((H484*'2-Calculator'!$D$26),2)</f>
        <v>6669.62</v>
      </c>
      <c r="K484" s="71">
        <f>ROUND((I484*'2-Calculator'!$D$26),2)</f>
        <v>6669.62</v>
      </c>
      <c r="L484" s="69">
        <v>6.01</v>
      </c>
      <c r="M484" s="66" t="s">
        <v>2550</v>
      </c>
      <c r="N484" s="66" t="s">
        <v>2555</v>
      </c>
      <c r="O484" s="66"/>
      <c r="P484" s="66" t="s">
        <v>1835</v>
      </c>
      <c r="Q484" s="144">
        <v>17</v>
      </c>
    </row>
    <row r="485" spans="1:17" s="72" customFormat="1">
      <c r="A485" s="66"/>
      <c r="B485" s="66" t="s">
        <v>788</v>
      </c>
      <c r="C485" s="225" t="s">
        <v>1626</v>
      </c>
      <c r="D485" s="66" t="s">
        <v>2066</v>
      </c>
      <c r="E485" s="68">
        <v>1.82117</v>
      </c>
      <c r="F485" s="74">
        <v>1</v>
      </c>
      <c r="G485" s="74">
        <v>1</v>
      </c>
      <c r="H485" s="68">
        <f t="shared" si="14"/>
        <v>1.82117</v>
      </c>
      <c r="I485" s="70">
        <f t="shared" si="15"/>
        <v>1.82117</v>
      </c>
      <c r="J485" s="71">
        <f>ROUND((H485*'2-Calculator'!$D$26),2)</f>
        <v>11992.4</v>
      </c>
      <c r="K485" s="71">
        <f>ROUND((I485*'2-Calculator'!$D$26),2)</f>
        <v>11992.4</v>
      </c>
      <c r="L485" s="69">
        <v>9.0500000000000007</v>
      </c>
      <c r="M485" s="66" t="s">
        <v>2550</v>
      </c>
      <c r="N485" s="66" t="s">
        <v>2555</v>
      </c>
      <c r="O485" s="66"/>
      <c r="P485" s="66" t="s">
        <v>1835</v>
      </c>
      <c r="Q485" s="144">
        <v>0</v>
      </c>
    </row>
    <row r="486" spans="1:17" s="72" customFormat="1">
      <c r="A486" s="66"/>
      <c r="B486" s="66" t="s">
        <v>787</v>
      </c>
      <c r="C486" s="225" t="s">
        <v>1627</v>
      </c>
      <c r="D486" s="66" t="s">
        <v>2273</v>
      </c>
      <c r="E486" s="68">
        <v>0.62543000000000004</v>
      </c>
      <c r="F486" s="74">
        <v>1</v>
      </c>
      <c r="G486" s="74">
        <v>1</v>
      </c>
      <c r="H486" s="68">
        <f t="shared" si="14"/>
        <v>0.62543000000000004</v>
      </c>
      <c r="I486" s="70">
        <f t="shared" si="15"/>
        <v>0.62543000000000004</v>
      </c>
      <c r="J486" s="71">
        <f>ROUND((H486*'2-Calculator'!$D$26),2)</f>
        <v>4118.46</v>
      </c>
      <c r="K486" s="71">
        <f>ROUND((I486*'2-Calculator'!$D$26),2)</f>
        <v>4118.46</v>
      </c>
      <c r="L486" s="69">
        <v>2.64</v>
      </c>
      <c r="M486" s="66" t="s">
        <v>2550</v>
      </c>
      <c r="N486" s="66" t="s">
        <v>2555</v>
      </c>
      <c r="O486" s="66"/>
      <c r="P486" s="66" t="s">
        <v>1835</v>
      </c>
      <c r="Q486" s="144">
        <v>2</v>
      </c>
    </row>
    <row r="487" spans="1:17" s="72" customFormat="1">
      <c r="A487" s="66"/>
      <c r="B487" s="66" t="s">
        <v>786</v>
      </c>
      <c r="C487" s="225" t="s">
        <v>1627</v>
      </c>
      <c r="D487" s="66" t="s">
        <v>2273</v>
      </c>
      <c r="E487" s="68">
        <v>0.76375000000000004</v>
      </c>
      <c r="F487" s="74">
        <v>1</v>
      </c>
      <c r="G487" s="74">
        <v>1</v>
      </c>
      <c r="H487" s="68">
        <f t="shared" si="14"/>
        <v>0.76375000000000004</v>
      </c>
      <c r="I487" s="70">
        <f t="shared" si="15"/>
        <v>0.76375000000000004</v>
      </c>
      <c r="J487" s="71">
        <f>ROUND((H487*'2-Calculator'!$D$26),2)</f>
        <v>5029.29</v>
      </c>
      <c r="K487" s="71">
        <f>ROUND((I487*'2-Calculator'!$D$26),2)</f>
        <v>5029.29</v>
      </c>
      <c r="L487" s="69">
        <v>3.36</v>
      </c>
      <c r="M487" s="66" t="s">
        <v>2550</v>
      </c>
      <c r="N487" s="66" t="s">
        <v>2555</v>
      </c>
      <c r="O487" s="66"/>
      <c r="P487" s="66" t="s">
        <v>1835</v>
      </c>
      <c r="Q487" s="144">
        <v>5</v>
      </c>
    </row>
    <row r="488" spans="1:17" s="72" customFormat="1">
      <c r="A488" s="66"/>
      <c r="B488" s="66" t="s">
        <v>785</v>
      </c>
      <c r="C488" s="225" t="s">
        <v>1627</v>
      </c>
      <c r="D488" s="66" t="s">
        <v>2273</v>
      </c>
      <c r="E488" s="68">
        <v>1.12897</v>
      </c>
      <c r="F488" s="74">
        <v>1</v>
      </c>
      <c r="G488" s="74">
        <v>1</v>
      </c>
      <c r="H488" s="68">
        <f t="shared" si="14"/>
        <v>1.12897</v>
      </c>
      <c r="I488" s="70">
        <f t="shared" si="15"/>
        <v>1.12897</v>
      </c>
      <c r="J488" s="71">
        <f>ROUND((H488*'2-Calculator'!$D$26),2)</f>
        <v>7434.27</v>
      </c>
      <c r="K488" s="71">
        <f>ROUND((I488*'2-Calculator'!$D$26),2)</f>
        <v>7434.27</v>
      </c>
      <c r="L488" s="69">
        <v>5.78</v>
      </c>
      <c r="M488" s="66" t="s">
        <v>2550</v>
      </c>
      <c r="N488" s="66" t="s">
        <v>2555</v>
      </c>
      <c r="O488" s="66"/>
      <c r="P488" s="66" t="s">
        <v>1835</v>
      </c>
      <c r="Q488" s="144">
        <v>9</v>
      </c>
    </row>
    <row r="489" spans="1:17" s="72" customFormat="1">
      <c r="A489" s="66"/>
      <c r="B489" s="66" t="s">
        <v>784</v>
      </c>
      <c r="C489" s="225" t="s">
        <v>1627</v>
      </c>
      <c r="D489" s="66" t="s">
        <v>2273</v>
      </c>
      <c r="E489" s="68">
        <v>2.1714000000000002</v>
      </c>
      <c r="F489" s="74">
        <v>1</v>
      </c>
      <c r="G489" s="74">
        <v>1</v>
      </c>
      <c r="H489" s="68">
        <f t="shared" si="14"/>
        <v>2.1714000000000002</v>
      </c>
      <c r="I489" s="70">
        <f t="shared" si="15"/>
        <v>2.1714000000000002</v>
      </c>
      <c r="J489" s="71">
        <f>ROUND((H489*'2-Calculator'!$D$26),2)</f>
        <v>14298.67</v>
      </c>
      <c r="K489" s="71">
        <f>ROUND((I489*'2-Calculator'!$D$26),2)</f>
        <v>14298.67</v>
      </c>
      <c r="L489" s="69">
        <v>10.029999999999999</v>
      </c>
      <c r="M489" s="66" t="s">
        <v>2550</v>
      </c>
      <c r="N489" s="66" t="s">
        <v>2555</v>
      </c>
      <c r="O489" s="66"/>
      <c r="P489" s="66" t="s">
        <v>1835</v>
      </c>
      <c r="Q489" s="144">
        <v>0</v>
      </c>
    </row>
    <row r="490" spans="1:17" s="72" customFormat="1">
      <c r="A490" s="66"/>
      <c r="B490" s="66" t="s">
        <v>783</v>
      </c>
      <c r="C490" s="225" t="s">
        <v>1628</v>
      </c>
      <c r="D490" s="66" t="s">
        <v>2067</v>
      </c>
      <c r="E490" s="68">
        <v>0.48912</v>
      </c>
      <c r="F490" s="74">
        <v>1</v>
      </c>
      <c r="G490" s="74">
        <v>1</v>
      </c>
      <c r="H490" s="68">
        <f t="shared" si="14"/>
        <v>0.48912</v>
      </c>
      <c r="I490" s="70">
        <f t="shared" si="15"/>
        <v>0.48912</v>
      </c>
      <c r="J490" s="71">
        <f>ROUND((H490*'2-Calculator'!$D$26),2)</f>
        <v>3220.86</v>
      </c>
      <c r="K490" s="71">
        <f>ROUND((I490*'2-Calculator'!$D$26),2)</f>
        <v>3220.86</v>
      </c>
      <c r="L490" s="69">
        <v>2.73</v>
      </c>
      <c r="M490" s="66" t="s">
        <v>2550</v>
      </c>
      <c r="N490" s="66" t="s">
        <v>2555</v>
      </c>
      <c r="O490" s="66"/>
      <c r="P490" s="66" t="s">
        <v>1835</v>
      </c>
      <c r="Q490" s="144">
        <v>83</v>
      </c>
    </row>
    <row r="491" spans="1:17" s="72" customFormat="1">
      <c r="A491" s="66"/>
      <c r="B491" s="66" t="s">
        <v>782</v>
      </c>
      <c r="C491" s="225" t="s">
        <v>1628</v>
      </c>
      <c r="D491" s="66" t="s">
        <v>2067</v>
      </c>
      <c r="E491" s="68">
        <v>0.61550000000000005</v>
      </c>
      <c r="F491" s="74">
        <v>1</v>
      </c>
      <c r="G491" s="74">
        <v>1</v>
      </c>
      <c r="H491" s="68">
        <f t="shared" si="14"/>
        <v>0.61550000000000005</v>
      </c>
      <c r="I491" s="70">
        <f t="shared" si="15"/>
        <v>0.61550000000000005</v>
      </c>
      <c r="J491" s="71">
        <f>ROUND((H491*'2-Calculator'!$D$26),2)</f>
        <v>4053.07</v>
      </c>
      <c r="K491" s="71">
        <f>ROUND((I491*'2-Calculator'!$D$26),2)</f>
        <v>4053.07</v>
      </c>
      <c r="L491" s="69">
        <v>3.53</v>
      </c>
      <c r="M491" s="66" t="s">
        <v>2550</v>
      </c>
      <c r="N491" s="66" t="s">
        <v>2555</v>
      </c>
      <c r="O491" s="66"/>
      <c r="P491" s="66" t="s">
        <v>1835</v>
      </c>
      <c r="Q491" s="144">
        <v>95</v>
      </c>
    </row>
    <row r="492" spans="1:17" s="72" customFormat="1">
      <c r="A492" s="66"/>
      <c r="B492" s="66" t="s">
        <v>781</v>
      </c>
      <c r="C492" s="225" t="s">
        <v>1628</v>
      </c>
      <c r="D492" s="66" t="s">
        <v>2067</v>
      </c>
      <c r="E492" s="68">
        <v>0.94108999999999998</v>
      </c>
      <c r="F492" s="74">
        <v>1</v>
      </c>
      <c r="G492" s="74">
        <v>1</v>
      </c>
      <c r="H492" s="68">
        <f t="shared" si="14"/>
        <v>0.94108999999999998</v>
      </c>
      <c r="I492" s="70">
        <f t="shared" si="15"/>
        <v>0.94108999999999998</v>
      </c>
      <c r="J492" s="71">
        <f>ROUND((H492*'2-Calculator'!$D$26),2)</f>
        <v>6197.08</v>
      </c>
      <c r="K492" s="71">
        <f>ROUND((I492*'2-Calculator'!$D$26),2)</f>
        <v>6197.08</v>
      </c>
      <c r="L492" s="69">
        <v>5.91</v>
      </c>
      <c r="M492" s="66" t="s">
        <v>2550</v>
      </c>
      <c r="N492" s="66" t="s">
        <v>2555</v>
      </c>
      <c r="O492" s="66"/>
      <c r="P492" s="66" t="s">
        <v>1835</v>
      </c>
      <c r="Q492" s="144">
        <v>49</v>
      </c>
    </row>
    <row r="493" spans="1:17" s="72" customFormat="1">
      <c r="A493" s="66"/>
      <c r="B493" s="66" t="s">
        <v>780</v>
      </c>
      <c r="C493" s="225" t="s">
        <v>1628</v>
      </c>
      <c r="D493" s="66" t="s">
        <v>2067</v>
      </c>
      <c r="E493" s="68">
        <v>2.1165600000000002</v>
      </c>
      <c r="F493" s="74">
        <v>1</v>
      </c>
      <c r="G493" s="74">
        <v>1</v>
      </c>
      <c r="H493" s="68">
        <f t="shared" si="14"/>
        <v>2.1165600000000002</v>
      </c>
      <c r="I493" s="70">
        <f t="shared" si="15"/>
        <v>2.1165600000000002</v>
      </c>
      <c r="J493" s="71">
        <f>ROUND((H493*'2-Calculator'!$D$26),2)</f>
        <v>13937.55</v>
      </c>
      <c r="K493" s="71">
        <f>ROUND((I493*'2-Calculator'!$D$26),2)</f>
        <v>13937.55</v>
      </c>
      <c r="L493" s="69">
        <v>10.130000000000001</v>
      </c>
      <c r="M493" s="66" t="s">
        <v>2550</v>
      </c>
      <c r="N493" s="66" t="s">
        <v>2555</v>
      </c>
      <c r="O493" s="66"/>
      <c r="P493" s="66" t="s">
        <v>1835</v>
      </c>
      <c r="Q493" s="144">
        <v>9</v>
      </c>
    </row>
    <row r="494" spans="1:17" s="72" customFormat="1">
      <c r="A494" s="66"/>
      <c r="B494" s="66" t="s">
        <v>779</v>
      </c>
      <c r="C494" s="225" t="s">
        <v>1629</v>
      </c>
      <c r="D494" s="66" t="s">
        <v>2274</v>
      </c>
      <c r="E494" s="68">
        <v>0.51754</v>
      </c>
      <c r="F494" s="74">
        <v>1</v>
      </c>
      <c r="G494" s="74">
        <v>1</v>
      </c>
      <c r="H494" s="68">
        <f t="shared" si="14"/>
        <v>0.51754</v>
      </c>
      <c r="I494" s="70">
        <f t="shared" si="15"/>
        <v>0.51754</v>
      </c>
      <c r="J494" s="71">
        <f>ROUND((H494*'2-Calculator'!$D$26),2)</f>
        <v>3408</v>
      </c>
      <c r="K494" s="71">
        <f>ROUND((I494*'2-Calculator'!$D$26),2)</f>
        <v>3408</v>
      </c>
      <c r="L494" s="69">
        <v>2.98</v>
      </c>
      <c r="M494" s="66" t="s">
        <v>2550</v>
      </c>
      <c r="N494" s="66" t="s">
        <v>2555</v>
      </c>
      <c r="O494" s="66"/>
      <c r="P494" s="66" t="s">
        <v>1835</v>
      </c>
      <c r="Q494" s="144">
        <v>49</v>
      </c>
    </row>
    <row r="495" spans="1:17" s="72" customFormat="1">
      <c r="A495" s="66"/>
      <c r="B495" s="66" t="s">
        <v>778</v>
      </c>
      <c r="C495" s="225" t="s">
        <v>1629</v>
      </c>
      <c r="D495" s="66" t="s">
        <v>2274</v>
      </c>
      <c r="E495" s="68">
        <v>0.71687999999999996</v>
      </c>
      <c r="F495" s="74">
        <v>1</v>
      </c>
      <c r="G495" s="74">
        <v>1</v>
      </c>
      <c r="H495" s="68">
        <f t="shared" si="14"/>
        <v>0.71687999999999996</v>
      </c>
      <c r="I495" s="70">
        <f t="shared" si="15"/>
        <v>0.71687999999999996</v>
      </c>
      <c r="J495" s="71">
        <f>ROUND((H495*'2-Calculator'!$D$26),2)</f>
        <v>4720.6499999999996</v>
      </c>
      <c r="K495" s="71">
        <f>ROUND((I495*'2-Calculator'!$D$26),2)</f>
        <v>4720.6499999999996</v>
      </c>
      <c r="L495" s="69">
        <v>4.24</v>
      </c>
      <c r="M495" s="66" t="s">
        <v>2550</v>
      </c>
      <c r="N495" s="66" t="s">
        <v>2555</v>
      </c>
      <c r="O495" s="66"/>
      <c r="P495" s="66" t="s">
        <v>1835</v>
      </c>
      <c r="Q495" s="144">
        <v>83</v>
      </c>
    </row>
    <row r="496" spans="1:17" s="72" customFormat="1">
      <c r="A496" s="66"/>
      <c r="B496" s="66" t="s">
        <v>777</v>
      </c>
      <c r="C496" s="225" t="s">
        <v>1629</v>
      </c>
      <c r="D496" s="66" t="s">
        <v>2274</v>
      </c>
      <c r="E496" s="68">
        <v>1.03678</v>
      </c>
      <c r="F496" s="74">
        <v>1</v>
      </c>
      <c r="G496" s="74">
        <v>1</v>
      </c>
      <c r="H496" s="68">
        <f t="shared" si="14"/>
        <v>1.03678</v>
      </c>
      <c r="I496" s="70">
        <f t="shared" si="15"/>
        <v>1.03678</v>
      </c>
      <c r="J496" s="71">
        <f>ROUND((H496*'2-Calculator'!$D$26),2)</f>
        <v>6827.2</v>
      </c>
      <c r="K496" s="71">
        <f>ROUND((I496*'2-Calculator'!$D$26),2)</f>
        <v>6827.2</v>
      </c>
      <c r="L496" s="69">
        <v>6.14</v>
      </c>
      <c r="M496" s="66" t="s">
        <v>2550</v>
      </c>
      <c r="N496" s="66" t="s">
        <v>2555</v>
      </c>
      <c r="O496" s="66"/>
      <c r="P496" s="66" t="s">
        <v>1835</v>
      </c>
      <c r="Q496" s="144">
        <v>42</v>
      </c>
    </row>
    <row r="497" spans="1:17" s="72" customFormat="1">
      <c r="A497" s="66"/>
      <c r="B497" s="66" t="s">
        <v>776</v>
      </c>
      <c r="C497" s="225" t="s">
        <v>1629</v>
      </c>
      <c r="D497" s="66" t="s">
        <v>2274</v>
      </c>
      <c r="E497" s="68">
        <v>2.1507999999999998</v>
      </c>
      <c r="F497" s="74">
        <v>1</v>
      </c>
      <c r="G497" s="74">
        <v>1</v>
      </c>
      <c r="H497" s="68">
        <f t="shared" si="14"/>
        <v>2.1507999999999998</v>
      </c>
      <c r="I497" s="70">
        <f t="shared" si="15"/>
        <v>2.1507999999999998</v>
      </c>
      <c r="J497" s="71">
        <f>ROUND((H497*'2-Calculator'!$D$26),2)</f>
        <v>14163.02</v>
      </c>
      <c r="K497" s="71">
        <f>ROUND((I497*'2-Calculator'!$D$26),2)</f>
        <v>14163.02</v>
      </c>
      <c r="L497" s="69">
        <v>12.39</v>
      </c>
      <c r="M497" s="66" t="s">
        <v>2550</v>
      </c>
      <c r="N497" s="66" t="s">
        <v>2555</v>
      </c>
      <c r="O497" s="66"/>
      <c r="P497" s="66" t="s">
        <v>1835</v>
      </c>
      <c r="Q497" s="144">
        <v>14</v>
      </c>
    </row>
    <row r="498" spans="1:17" s="72" customFormat="1">
      <c r="A498" s="66"/>
      <c r="B498" s="66" t="s">
        <v>775</v>
      </c>
      <c r="C498" s="225" t="s">
        <v>1630</v>
      </c>
      <c r="D498" s="66" t="s">
        <v>2275</v>
      </c>
      <c r="E498" s="68">
        <v>0.39656000000000002</v>
      </c>
      <c r="F498" s="74">
        <v>1</v>
      </c>
      <c r="G498" s="74">
        <v>1</v>
      </c>
      <c r="H498" s="68">
        <f t="shared" si="14"/>
        <v>0.39656000000000002</v>
      </c>
      <c r="I498" s="70">
        <f t="shared" si="15"/>
        <v>0.39656000000000002</v>
      </c>
      <c r="J498" s="71">
        <f>ROUND((H498*'2-Calculator'!$D$26),2)</f>
        <v>2611.35</v>
      </c>
      <c r="K498" s="71">
        <f>ROUND((I498*'2-Calculator'!$D$26),2)</f>
        <v>2611.35</v>
      </c>
      <c r="L498" s="69">
        <v>2.14</v>
      </c>
      <c r="M498" s="66" t="s">
        <v>2550</v>
      </c>
      <c r="N498" s="66" t="s">
        <v>2555</v>
      </c>
      <c r="O498" s="66"/>
      <c r="P498" s="66" t="s">
        <v>1835</v>
      </c>
      <c r="Q498" s="144">
        <v>260</v>
      </c>
    </row>
    <row r="499" spans="1:17" s="72" customFormat="1">
      <c r="A499" s="66"/>
      <c r="B499" s="66" t="s">
        <v>774</v>
      </c>
      <c r="C499" s="225" t="s">
        <v>1630</v>
      </c>
      <c r="D499" s="66" t="s">
        <v>2275</v>
      </c>
      <c r="E499" s="68">
        <v>0.50902999999999998</v>
      </c>
      <c r="F499" s="74">
        <v>1</v>
      </c>
      <c r="G499" s="74">
        <v>1</v>
      </c>
      <c r="H499" s="68">
        <f t="shared" si="14"/>
        <v>0.50902999999999998</v>
      </c>
      <c r="I499" s="70">
        <f t="shared" si="15"/>
        <v>0.50902999999999998</v>
      </c>
      <c r="J499" s="71">
        <f>ROUND((H499*'2-Calculator'!$D$26),2)</f>
        <v>3351.96</v>
      </c>
      <c r="K499" s="71">
        <f>ROUND((I499*'2-Calculator'!$D$26),2)</f>
        <v>3351.96</v>
      </c>
      <c r="L499" s="69">
        <v>2.75</v>
      </c>
      <c r="M499" s="66" t="s">
        <v>2550</v>
      </c>
      <c r="N499" s="66" t="s">
        <v>2555</v>
      </c>
      <c r="O499" s="66"/>
      <c r="P499" s="66" t="s">
        <v>1835</v>
      </c>
      <c r="Q499" s="144">
        <v>286</v>
      </c>
    </row>
    <row r="500" spans="1:17" s="72" customFormat="1">
      <c r="A500" s="66"/>
      <c r="B500" s="66" t="s">
        <v>773</v>
      </c>
      <c r="C500" s="225" t="s">
        <v>1630</v>
      </c>
      <c r="D500" s="66" t="s">
        <v>2275</v>
      </c>
      <c r="E500" s="68">
        <v>0.70816000000000001</v>
      </c>
      <c r="F500" s="74">
        <v>1</v>
      </c>
      <c r="G500" s="74">
        <v>1</v>
      </c>
      <c r="H500" s="68">
        <f t="shared" si="14"/>
        <v>0.70816000000000001</v>
      </c>
      <c r="I500" s="70">
        <f t="shared" si="15"/>
        <v>0.70816000000000001</v>
      </c>
      <c r="J500" s="71">
        <f>ROUND((H500*'2-Calculator'!$D$26),2)</f>
        <v>4663.2299999999996</v>
      </c>
      <c r="K500" s="71">
        <f>ROUND((I500*'2-Calculator'!$D$26),2)</f>
        <v>4663.2299999999996</v>
      </c>
      <c r="L500" s="69">
        <v>4.05</v>
      </c>
      <c r="M500" s="66" t="s">
        <v>2550</v>
      </c>
      <c r="N500" s="66" t="s">
        <v>2555</v>
      </c>
      <c r="O500" s="66"/>
      <c r="P500" s="66" t="s">
        <v>1835</v>
      </c>
      <c r="Q500" s="144">
        <v>100</v>
      </c>
    </row>
    <row r="501" spans="1:17" s="72" customFormat="1">
      <c r="A501" s="66"/>
      <c r="B501" s="66" t="s">
        <v>772</v>
      </c>
      <c r="C501" s="225" t="s">
        <v>1630</v>
      </c>
      <c r="D501" s="66" t="s">
        <v>2275</v>
      </c>
      <c r="E501" s="68">
        <v>1.59039</v>
      </c>
      <c r="F501" s="74">
        <v>1</v>
      </c>
      <c r="G501" s="74">
        <v>1</v>
      </c>
      <c r="H501" s="68">
        <f t="shared" si="14"/>
        <v>1.59039</v>
      </c>
      <c r="I501" s="70">
        <f t="shared" si="15"/>
        <v>1.59039</v>
      </c>
      <c r="J501" s="71">
        <f>ROUND((H501*'2-Calculator'!$D$26),2)</f>
        <v>10472.719999999999</v>
      </c>
      <c r="K501" s="71">
        <f>ROUND((I501*'2-Calculator'!$D$26),2)</f>
        <v>10472.719999999999</v>
      </c>
      <c r="L501" s="69">
        <v>8.65</v>
      </c>
      <c r="M501" s="66" t="s">
        <v>2550</v>
      </c>
      <c r="N501" s="66" t="s">
        <v>2555</v>
      </c>
      <c r="O501" s="66"/>
      <c r="P501" s="66" t="s">
        <v>1835</v>
      </c>
      <c r="Q501" s="144">
        <v>7</v>
      </c>
    </row>
    <row r="502" spans="1:17" s="72" customFormat="1">
      <c r="A502" s="66"/>
      <c r="B502" s="66" t="s">
        <v>771</v>
      </c>
      <c r="C502" s="225" t="s">
        <v>1631</v>
      </c>
      <c r="D502" s="66" t="s">
        <v>2068</v>
      </c>
      <c r="E502" s="68">
        <v>0.45282</v>
      </c>
      <c r="F502" s="74">
        <v>1</v>
      </c>
      <c r="G502" s="74">
        <v>1</v>
      </c>
      <c r="H502" s="68">
        <f t="shared" si="14"/>
        <v>0.45282</v>
      </c>
      <c r="I502" s="70">
        <f t="shared" si="15"/>
        <v>0.45282</v>
      </c>
      <c r="J502" s="71">
        <f>ROUND((H502*'2-Calculator'!$D$26),2)</f>
        <v>2981.82</v>
      </c>
      <c r="K502" s="71">
        <f>ROUND((I502*'2-Calculator'!$D$26),2)</f>
        <v>2981.82</v>
      </c>
      <c r="L502" s="69">
        <v>2.15</v>
      </c>
      <c r="M502" s="66" t="s">
        <v>2550</v>
      </c>
      <c r="N502" s="66" t="s">
        <v>2555</v>
      </c>
      <c r="O502" s="66"/>
      <c r="P502" s="66" t="s">
        <v>1835</v>
      </c>
      <c r="Q502" s="144">
        <v>51</v>
      </c>
    </row>
    <row r="503" spans="1:17" s="72" customFormat="1">
      <c r="A503" s="66"/>
      <c r="B503" s="66" t="s">
        <v>770</v>
      </c>
      <c r="C503" s="225" t="s">
        <v>1631</v>
      </c>
      <c r="D503" s="66" t="s">
        <v>2068</v>
      </c>
      <c r="E503" s="68">
        <v>0.57713000000000003</v>
      </c>
      <c r="F503" s="74">
        <v>1</v>
      </c>
      <c r="G503" s="74">
        <v>1</v>
      </c>
      <c r="H503" s="68">
        <f t="shared" si="14"/>
        <v>0.57713000000000003</v>
      </c>
      <c r="I503" s="70">
        <f t="shared" si="15"/>
        <v>0.57713000000000003</v>
      </c>
      <c r="J503" s="71">
        <f>ROUND((H503*'2-Calculator'!$D$26),2)</f>
        <v>3800.4</v>
      </c>
      <c r="K503" s="71">
        <f>ROUND((I503*'2-Calculator'!$D$26),2)</f>
        <v>3800.4</v>
      </c>
      <c r="L503" s="69">
        <v>2.69</v>
      </c>
      <c r="M503" s="66" t="s">
        <v>2550</v>
      </c>
      <c r="N503" s="66" t="s">
        <v>2555</v>
      </c>
      <c r="O503" s="66"/>
      <c r="P503" s="66" t="s">
        <v>1835</v>
      </c>
      <c r="Q503" s="144">
        <v>54</v>
      </c>
    </row>
    <row r="504" spans="1:17" s="72" customFormat="1">
      <c r="A504" s="66"/>
      <c r="B504" s="66" t="s">
        <v>769</v>
      </c>
      <c r="C504" s="225" t="s">
        <v>1631</v>
      </c>
      <c r="D504" s="66" t="s">
        <v>2068</v>
      </c>
      <c r="E504" s="68">
        <v>0.78707000000000005</v>
      </c>
      <c r="F504" s="74">
        <v>1</v>
      </c>
      <c r="G504" s="74">
        <v>1</v>
      </c>
      <c r="H504" s="68">
        <f t="shared" si="14"/>
        <v>0.78707000000000005</v>
      </c>
      <c r="I504" s="70">
        <f t="shared" si="15"/>
        <v>0.78707000000000005</v>
      </c>
      <c r="J504" s="71">
        <f>ROUND((H504*'2-Calculator'!$D$26),2)</f>
        <v>5182.8599999999997</v>
      </c>
      <c r="K504" s="71">
        <f>ROUND((I504*'2-Calculator'!$D$26),2)</f>
        <v>5182.8599999999997</v>
      </c>
      <c r="L504" s="69">
        <v>4.43</v>
      </c>
      <c r="M504" s="66" t="s">
        <v>2550</v>
      </c>
      <c r="N504" s="66" t="s">
        <v>2555</v>
      </c>
      <c r="O504" s="66"/>
      <c r="P504" s="66" t="s">
        <v>1835</v>
      </c>
      <c r="Q504" s="144">
        <v>24</v>
      </c>
    </row>
    <row r="505" spans="1:17" s="72" customFormat="1">
      <c r="A505" s="66"/>
      <c r="B505" s="66" t="s">
        <v>768</v>
      </c>
      <c r="C505" s="225" t="s">
        <v>1631</v>
      </c>
      <c r="D505" s="66" t="s">
        <v>2068</v>
      </c>
      <c r="E505" s="68">
        <v>1.5711900000000001</v>
      </c>
      <c r="F505" s="74">
        <v>1</v>
      </c>
      <c r="G505" s="74">
        <v>1</v>
      </c>
      <c r="H505" s="68">
        <f t="shared" si="14"/>
        <v>1.5711900000000001</v>
      </c>
      <c r="I505" s="70">
        <f t="shared" si="15"/>
        <v>1.5711900000000001</v>
      </c>
      <c r="J505" s="71">
        <f>ROUND((H505*'2-Calculator'!$D$26),2)</f>
        <v>10346.290000000001</v>
      </c>
      <c r="K505" s="71">
        <f>ROUND((I505*'2-Calculator'!$D$26),2)</f>
        <v>10346.290000000001</v>
      </c>
      <c r="L505" s="69">
        <v>8.5</v>
      </c>
      <c r="M505" s="66" t="s">
        <v>2550</v>
      </c>
      <c r="N505" s="66" t="s">
        <v>2555</v>
      </c>
      <c r="O505" s="66"/>
      <c r="P505" s="66" t="s">
        <v>1835</v>
      </c>
      <c r="Q505" s="144">
        <v>1</v>
      </c>
    </row>
    <row r="506" spans="1:17" s="72" customFormat="1">
      <c r="A506" s="66"/>
      <c r="B506" s="66" t="s">
        <v>767</v>
      </c>
      <c r="C506" s="225" t="s">
        <v>1632</v>
      </c>
      <c r="D506" s="66" t="s">
        <v>2276</v>
      </c>
      <c r="E506" s="68">
        <v>0.51783999999999997</v>
      </c>
      <c r="F506" s="74">
        <v>1</v>
      </c>
      <c r="G506" s="74">
        <v>1</v>
      </c>
      <c r="H506" s="68">
        <f t="shared" si="14"/>
        <v>0.51783999999999997</v>
      </c>
      <c r="I506" s="70">
        <f t="shared" si="15"/>
        <v>0.51783999999999997</v>
      </c>
      <c r="J506" s="71">
        <f>ROUND((H506*'2-Calculator'!$D$26),2)</f>
        <v>3409.98</v>
      </c>
      <c r="K506" s="71">
        <f>ROUND((I506*'2-Calculator'!$D$26),2)</f>
        <v>3409.98</v>
      </c>
      <c r="L506" s="69">
        <v>3.31</v>
      </c>
      <c r="M506" s="66" t="s">
        <v>2550</v>
      </c>
      <c r="N506" s="66" t="s">
        <v>2555</v>
      </c>
      <c r="O506" s="66"/>
      <c r="P506" s="66" t="s">
        <v>1835</v>
      </c>
      <c r="Q506" s="144">
        <v>14</v>
      </c>
    </row>
    <row r="507" spans="1:17" s="72" customFormat="1">
      <c r="A507" s="66"/>
      <c r="B507" s="66" t="s">
        <v>766</v>
      </c>
      <c r="C507" s="225" t="s">
        <v>1632</v>
      </c>
      <c r="D507" s="66" t="s">
        <v>2276</v>
      </c>
      <c r="E507" s="68">
        <v>0.72158</v>
      </c>
      <c r="F507" s="74">
        <v>1</v>
      </c>
      <c r="G507" s="74">
        <v>1</v>
      </c>
      <c r="H507" s="68">
        <f t="shared" si="14"/>
        <v>0.72158</v>
      </c>
      <c r="I507" s="70">
        <f t="shared" si="15"/>
        <v>0.72158</v>
      </c>
      <c r="J507" s="71">
        <f>ROUND((H507*'2-Calculator'!$D$26),2)</f>
        <v>4751.6000000000004</v>
      </c>
      <c r="K507" s="71">
        <f>ROUND((I507*'2-Calculator'!$D$26),2)</f>
        <v>4751.6000000000004</v>
      </c>
      <c r="L507" s="69">
        <v>3.87</v>
      </c>
      <c r="M507" s="66" t="s">
        <v>2550</v>
      </c>
      <c r="N507" s="66" t="s">
        <v>2555</v>
      </c>
      <c r="O507" s="66"/>
      <c r="P507" s="66" t="s">
        <v>1835</v>
      </c>
      <c r="Q507" s="144">
        <v>30</v>
      </c>
    </row>
    <row r="508" spans="1:17" s="72" customFormat="1">
      <c r="A508" s="66"/>
      <c r="B508" s="66" t="s">
        <v>765</v>
      </c>
      <c r="C508" s="225" t="s">
        <v>1632</v>
      </c>
      <c r="D508" s="66" t="s">
        <v>2276</v>
      </c>
      <c r="E508" s="68">
        <v>1.04813</v>
      </c>
      <c r="F508" s="74">
        <v>1</v>
      </c>
      <c r="G508" s="74">
        <v>1</v>
      </c>
      <c r="H508" s="68">
        <f t="shared" si="14"/>
        <v>1.04813</v>
      </c>
      <c r="I508" s="70">
        <f t="shared" si="15"/>
        <v>1.04813</v>
      </c>
      <c r="J508" s="71">
        <f>ROUND((H508*'2-Calculator'!$D$26),2)</f>
        <v>6901.94</v>
      </c>
      <c r="K508" s="71">
        <f>ROUND((I508*'2-Calculator'!$D$26),2)</f>
        <v>6901.94</v>
      </c>
      <c r="L508" s="69">
        <v>5.82</v>
      </c>
      <c r="M508" s="66" t="s">
        <v>2550</v>
      </c>
      <c r="N508" s="66" t="s">
        <v>2555</v>
      </c>
      <c r="O508" s="66"/>
      <c r="P508" s="66" t="s">
        <v>1835</v>
      </c>
      <c r="Q508" s="144">
        <v>19</v>
      </c>
    </row>
    <row r="509" spans="1:17" s="72" customFormat="1">
      <c r="A509" s="66"/>
      <c r="B509" s="66" t="s">
        <v>764</v>
      </c>
      <c r="C509" s="225" t="s">
        <v>1632</v>
      </c>
      <c r="D509" s="66" t="s">
        <v>2276</v>
      </c>
      <c r="E509" s="68">
        <v>2.40903</v>
      </c>
      <c r="F509" s="74">
        <v>1</v>
      </c>
      <c r="G509" s="74">
        <v>1</v>
      </c>
      <c r="H509" s="68">
        <f t="shared" si="14"/>
        <v>2.40903</v>
      </c>
      <c r="I509" s="70">
        <f t="shared" si="15"/>
        <v>2.40903</v>
      </c>
      <c r="J509" s="71">
        <f>ROUND((H509*'2-Calculator'!$D$26),2)</f>
        <v>15863.46</v>
      </c>
      <c r="K509" s="71">
        <f>ROUND((I509*'2-Calculator'!$D$26),2)</f>
        <v>15863.46</v>
      </c>
      <c r="L509" s="69">
        <v>12.21</v>
      </c>
      <c r="M509" s="66" t="s">
        <v>2550</v>
      </c>
      <c r="N509" s="66" t="s">
        <v>2555</v>
      </c>
      <c r="O509" s="66"/>
      <c r="P509" s="66" t="s">
        <v>1835</v>
      </c>
      <c r="Q509" s="144">
        <v>12</v>
      </c>
    </row>
    <row r="510" spans="1:17" s="72" customFormat="1">
      <c r="A510" s="66"/>
      <c r="B510" s="66" t="s">
        <v>763</v>
      </c>
      <c r="C510" s="225" t="s">
        <v>1633</v>
      </c>
      <c r="D510" s="66" t="s">
        <v>2277</v>
      </c>
      <c r="E510" s="68">
        <v>0.53749000000000002</v>
      </c>
      <c r="F510" s="74">
        <v>1</v>
      </c>
      <c r="G510" s="74">
        <v>1</v>
      </c>
      <c r="H510" s="68">
        <f t="shared" si="14"/>
        <v>0.53749000000000002</v>
      </c>
      <c r="I510" s="70">
        <f t="shared" si="15"/>
        <v>0.53749000000000002</v>
      </c>
      <c r="J510" s="71">
        <f>ROUND((H510*'2-Calculator'!$D$26),2)</f>
        <v>3539.37</v>
      </c>
      <c r="K510" s="71">
        <f>ROUND((I510*'2-Calculator'!$D$26),2)</f>
        <v>3539.37</v>
      </c>
      <c r="L510" s="69">
        <v>2.37</v>
      </c>
      <c r="M510" s="66" t="s">
        <v>2550</v>
      </c>
      <c r="N510" s="66" t="s">
        <v>2555</v>
      </c>
      <c r="O510" s="66"/>
      <c r="P510" s="66" t="s">
        <v>1835</v>
      </c>
      <c r="Q510" s="144">
        <v>26</v>
      </c>
    </row>
    <row r="511" spans="1:17" s="72" customFormat="1">
      <c r="A511" s="66"/>
      <c r="B511" s="66" t="s">
        <v>762</v>
      </c>
      <c r="C511" s="225" t="s">
        <v>1633</v>
      </c>
      <c r="D511" s="66" t="s">
        <v>2277</v>
      </c>
      <c r="E511" s="68">
        <v>0.70657000000000003</v>
      </c>
      <c r="F511" s="74">
        <v>1</v>
      </c>
      <c r="G511" s="74">
        <v>1</v>
      </c>
      <c r="H511" s="68">
        <f t="shared" si="14"/>
        <v>0.70657000000000003</v>
      </c>
      <c r="I511" s="70">
        <f t="shared" si="15"/>
        <v>0.70657000000000003</v>
      </c>
      <c r="J511" s="71">
        <f>ROUND((H511*'2-Calculator'!$D$26),2)</f>
        <v>4652.76</v>
      </c>
      <c r="K511" s="71">
        <f>ROUND((I511*'2-Calculator'!$D$26),2)</f>
        <v>4652.76</v>
      </c>
      <c r="L511" s="69">
        <v>2.94</v>
      </c>
      <c r="M511" s="66" t="s">
        <v>2550</v>
      </c>
      <c r="N511" s="66" t="s">
        <v>2555</v>
      </c>
      <c r="O511" s="66"/>
      <c r="P511" s="66" t="s">
        <v>1835</v>
      </c>
      <c r="Q511" s="144">
        <v>100</v>
      </c>
    </row>
    <row r="512" spans="1:17" s="72" customFormat="1">
      <c r="A512" s="66"/>
      <c r="B512" s="66" t="s">
        <v>761</v>
      </c>
      <c r="C512" s="225" t="s">
        <v>1633</v>
      </c>
      <c r="D512" s="66" t="s">
        <v>2277</v>
      </c>
      <c r="E512" s="68">
        <v>1.07128</v>
      </c>
      <c r="F512" s="74">
        <v>1</v>
      </c>
      <c r="G512" s="74">
        <v>1</v>
      </c>
      <c r="H512" s="68">
        <f t="shared" si="14"/>
        <v>1.07128</v>
      </c>
      <c r="I512" s="70">
        <f t="shared" si="15"/>
        <v>1.07128</v>
      </c>
      <c r="J512" s="71">
        <f>ROUND((H512*'2-Calculator'!$D$26),2)</f>
        <v>7054.38</v>
      </c>
      <c r="K512" s="71">
        <f>ROUND((I512*'2-Calculator'!$D$26),2)</f>
        <v>7054.38</v>
      </c>
      <c r="L512" s="69">
        <v>4.63</v>
      </c>
      <c r="M512" s="66" t="s">
        <v>2550</v>
      </c>
      <c r="N512" s="66" t="s">
        <v>2555</v>
      </c>
      <c r="O512" s="66"/>
      <c r="P512" s="66" t="s">
        <v>1835</v>
      </c>
      <c r="Q512" s="144">
        <v>71</v>
      </c>
    </row>
    <row r="513" spans="1:17" s="72" customFormat="1">
      <c r="A513" s="66"/>
      <c r="B513" s="66" t="s">
        <v>760</v>
      </c>
      <c r="C513" s="225" t="s">
        <v>1633</v>
      </c>
      <c r="D513" s="66" t="s">
        <v>2277</v>
      </c>
      <c r="E513" s="68">
        <v>2.1101800000000002</v>
      </c>
      <c r="F513" s="74">
        <v>1</v>
      </c>
      <c r="G513" s="74">
        <v>1</v>
      </c>
      <c r="H513" s="68">
        <f t="shared" si="14"/>
        <v>2.1101800000000002</v>
      </c>
      <c r="I513" s="70">
        <f t="shared" si="15"/>
        <v>2.1101800000000002</v>
      </c>
      <c r="J513" s="71">
        <f>ROUND((H513*'2-Calculator'!$D$26),2)</f>
        <v>13895.54</v>
      </c>
      <c r="K513" s="71">
        <f>ROUND((I513*'2-Calculator'!$D$26),2)</f>
        <v>13895.54</v>
      </c>
      <c r="L513" s="69">
        <v>7.79</v>
      </c>
      <c r="M513" s="66" t="s">
        <v>2550</v>
      </c>
      <c r="N513" s="66" t="s">
        <v>2555</v>
      </c>
      <c r="O513" s="66"/>
      <c r="P513" s="66" t="s">
        <v>1835</v>
      </c>
      <c r="Q513" s="144">
        <v>9</v>
      </c>
    </row>
    <row r="514" spans="1:17" s="72" customFormat="1">
      <c r="A514" s="66"/>
      <c r="B514" s="66" t="s">
        <v>759</v>
      </c>
      <c r="C514" s="225" t="s">
        <v>1634</v>
      </c>
      <c r="D514" s="66" t="s">
        <v>2278</v>
      </c>
      <c r="E514" s="68">
        <v>0.48581000000000002</v>
      </c>
      <c r="F514" s="74">
        <v>1</v>
      </c>
      <c r="G514" s="74">
        <v>1</v>
      </c>
      <c r="H514" s="68">
        <f t="shared" si="14"/>
        <v>0.48581000000000002</v>
      </c>
      <c r="I514" s="70">
        <f t="shared" si="15"/>
        <v>0.48581000000000002</v>
      </c>
      <c r="J514" s="71">
        <f>ROUND((H514*'2-Calculator'!$D$26),2)</f>
        <v>3199.06</v>
      </c>
      <c r="K514" s="71">
        <f>ROUND((I514*'2-Calculator'!$D$26),2)</f>
        <v>3199.06</v>
      </c>
      <c r="L514" s="69">
        <v>2.57</v>
      </c>
      <c r="M514" s="66" t="s">
        <v>2550</v>
      </c>
      <c r="N514" s="66" t="s">
        <v>2555</v>
      </c>
      <c r="O514" s="66"/>
      <c r="P514" s="66" t="s">
        <v>1835</v>
      </c>
      <c r="Q514" s="144">
        <v>156</v>
      </c>
    </row>
    <row r="515" spans="1:17" s="72" customFormat="1">
      <c r="A515" s="66"/>
      <c r="B515" s="66" t="s">
        <v>758</v>
      </c>
      <c r="C515" s="225" t="s">
        <v>1634</v>
      </c>
      <c r="D515" s="66" t="s">
        <v>2278</v>
      </c>
      <c r="E515" s="68">
        <v>0.65983999999999998</v>
      </c>
      <c r="F515" s="74">
        <v>1</v>
      </c>
      <c r="G515" s="74">
        <v>1</v>
      </c>
      <c r="H515" s="68">
        <f t="shared" si="14"/>
        <v>0.65983999999999998</v>
      </c>
      <c r="I515" s="70">
        <f t="shared" si="15"/>
        <v>0.65983999999999998</v>
      </c>
      <c r="J515" s="71">
        <f>ROUND((H515*'2-Calculator'!$D$26),2)</f>
        <v>4345.05</v>
      </c>
      <c r="K515" s="71">
        <f>ROUND((I515*'2-Calculator'!$D$26),2)</f>
        <v>4345.05</v>
      </c>
      <c r="L515" s="69">
        <v>3.43</v>
      </c>
      <c r="M515" s="66" t="s">
        <v>2550</v>
      </c>
      <c r="N515" s="66" t="s">
        <v>2555</v>
      </c>
      <c r="O515" s="66"/>
      <c r="P515" s="66" t="s">
        <v>1835</v>
      </c>
      <c r="Q515" s="144">
        <v>128</v>
      </c>
    </row>
    <row r="516" spans="1:17" s="72" customFormat="1">
      <c r="A516" s="66"/>
      <c r="B516" s="66" t="s">
        <v>757</v>
      </c>
      <c r="C516" s="225" t="s">
        <v>1634</v>
      </c>
      <c r="D516" s="66" t="s">
        <v>2278</v>
      </c>
      <c r="E516" s="68">
        <v>0.96292</v>
      </c>
      <c r="F516" s="74">
        <v>1</v>
      </c>
      <c r="G516" s="74">
        <v>1</v>
      </c>
      <c r="H516" s="68">
        <f t="shared" si="14"/>
        <v>0.96292</v>
      </c>
      <c r="I516" s="70">
        <f t="shared" si="15"/>
        <v>0.96292</v>
      </c>
      <c r="J516" s="71">
        <f>ROUND((H516*'2-Calculator'!$D$26),2)</f>
        <v>6340.83</v>
      </c>
      <c r="K516" s="71">
        <f>ROUND((I516*'2-Calculator'!$D$26),2)</f>
        <v>6340.83</v>
      </c>
      <c r="L516" s="69">
        <v>5.63</v>
      </c>
      <c r="M516" s="66" t="s">
        <v>2550</v>
      </c>
      <c r="N516" s="66" t="s">
        <v>2555</v>
      </c>
      <c r="O516" s="66"/>
      <c r="P516" s="66" t="s">
        <v>1835</v>
      </c>
      <c r="Q516" s="144">
        <v>83</v>
      </c>
    </row>
    <row r="517" spans="1:17" s="72" customFormat="1">
      <c r="A517" s="66"/>
      <c r="B517" s="66" t="s">
        <v>756</v>
      </c>
      <c r="C517" s="225" t="s">
        <v>1634</v>
      </c>
      <c r="D517" s="66" t="s">
        <v>2278</v>
      </c>
      <c r="E517" s="68">
        <v>1.94922</v>
      </c>
      <c r="F517" s="74">
        <v>1</v>
      </c>
      <c r="G517" s="74">
        <v>1</v>
      </c>
      <c r="H517" s="68">
        <f t="shared" si="14"/>
        <v>1.94922</v>
      </c>
      <c r="I517" s="70">
        <f t="shared" si="15"/>
        <v>1.94922</v>
      </c>
      <c r="J517" s="71">
        <f>ROUND((H517*'2-Calculator'!$D$26),2)</f>
        <v>12835.61</v>
      </c>
      <c r="K517" s="71">
        <f>ROUND((I517*'2-Calculator'!$D$26),2)</f>
        <v>12835.61</v>
      </c>
      <c r="L517" s="69">
        <v>10.17</v>
      </c>
      <c r="M517" s="66" t="s">
        <v>2550</v>
      </c>
      <c r="N517" s="66" t="s">
        <v>2555</v>
      </c>
      <c r="O517" s="66"/>
      <c r="P517" s="66" t="s">
        <v>1835</v>
      </c>
      <c r="Q517" s="144">
        <v>20</v>
      </c>
    </row>
    <row r="518" spans="1:17" s="72" customFormat="1">
      <c r="A518" s="66"/>
      <c r="B518" s="66" t="s">
        <v>755</v>
      </c>
      <c r="C518" s="225" t="s">
        <v>1635</v>
      </c>
      <c r="D518" s="66" t="s">
        <v>2279</v>
      </c>
      <c r="E518" s="68">
        <v>1.4495</v>
      </c>
      <c r="F518" s="74">
        <v>1</v>
      </c>
      <c r="G518" s="74">
        <v>1</v>
      </c>
      <c r="H518" s="68">
        <f t="shared" si="14"/>
        <v>1.4495</v>
      </c>
      <c r="I518" s="70">
        <f t="shared" si="15"/>
        <v>1.4495</v>
      </c>
      <c r="J518" s="71">
        <f>ROUND((H518*'2-Calculator'!$D$26),2)</f>
        <v>9544.9599999999991</v>
      </c>
      <c r="K518" s="71">
        <f>ROUND((I518*'2-Calculator'!$D$26),2)</f>
        <v>9544.9599999999991</v>
      </c>
      <c r="L518" s="69">
        <v>4.8600000000000003</v>
      </c>
      <c r="M518" s="66" t="s">
        <v>2550</v>
      </c>
      <c r="N518" s="66" t="s">
        <v>2555</v>
      </c>
      <c r="O518" s="66"/>
      <c r="P518" s="66" t="s">
        <v>1835</v>
      </c>
      <c r="Q518" s="144">
        <v>3</v>
      </c>
    </row>
    <row r="519" spans="1:17" s="72" customFormat="1">
      <c r="A519" s="66"/>
      <c r="B519" s="66" t="s">
        <v>754</v>
      </c>
      <c r="C519" s="225" t="s">
        <v>1635</v>
      </c>
      <c r="D519" s="66" t="s">
        <v>2279</v>
      </c>
      <c r="E519" s="68">
        <v>1.9126700000000001</v>
      </c>
      <c r="F519" s="74">
        <v>1</v>
      </c>
      <c r="G519" s="74">
        <v>1</v>
      </c>
      <c r="H519" s="68">
        <f t="shared" si="14"/>
        <v>1.9126700000000001</v>
      </c>
      <c r="I519" s="70">
        <f t="shared" si="15"/>
        <v>1.9126700000000001</v>
      </c>
      <c r="J519" s="71">
        <f>ROUND((H519*'2-Calculator'!$D$26),2)</f>
        <v>12594.93</v>
      </c>
      <c r="K519" s="71">
        <f>ROUND((I519*'2-Calculator'!$D$26),2)</f>
        <v>12594.93</v>
      </c>
      <c r="L519" s="69">
        <v>6.38</v>
      </c>
      <c r="M519" s="66" t="s">
        <v>2550</v>
      </c>
      <c r="N519" s="66" t="s">
        <v>2555</v>
      </c>
      <c r="O519" s="66"/>
      <c r="P519" s="66" t="s">
        <v>1835</v>
      </c>
      <c r="Q519" s="144">
        <v>7</v>
      </c>
    </row>
    <row r="520" spans="1:17" s="72" customFormat="1">
      <c r="A520" s="66"/>
      <c r="B520" s="66" t="s">
        <v>753</v>
      </c>
      <c r="C520" s="225" t="s">
        <v>1635</v>
      </c>
      <c r="D520" s="66" t="s">
        <v>2279</v>
      </c>
      <c r="E520" s="68">
        <v>3.01444</v>
      </c>
      <c r="F520" s="74">
        <v>1</v>
      </c>
      <c r="G520" s="74">
        <v>1</v>
      </c>
      <c r="H520" s="68">
        <f t="shared" si="14"/>
        <v>3.01444</v>
      </c>
      <c r="I520" s="70">
        <f t="shared" si="15"/>
        <v>3.01444</v>
      </c>
      <c r="J520" s="71">
        <f>ROUND((H520*'2-Calculator'!$D$26),2)</f>
        <v>19850.09</v>
      </c>
      <c r="K520" s="71">
        <f>ROUND((I520*'2-Calculator'!$D$26),2)</f>
        <v>19850.09</v>
      </c>
      <c r="L520" s="69">
        <v>9.18</v>
      </c>
      <c r="M520" s="66" t="s">
        <v>2550</v>
      </c>
      <c r="N520" s="66" t="s">
        <v>2555</v>
      </c>
      <c r="O520" s="66"/>
      <c r="P520" s="66" t="s">
        <v>1835</v>
      </c>
      <c r="Q520" s="144">
        <v>7</v>
      </c>
    </row>
    <row r="521" spans="1:17" s="72" customFormat="1">
      <c r="A521" s="66"/>
      <c r="B521" s="66" t="s">
        <v>752</v>
      </c>
      <c r="C521" s="225" t="s">
        <v>1635</v>
      </c>
      <c r="D521" s="66" t="s">
        <v>2279</v>
      </c>
      <c r="E521" s="68">
        <v>5.7383699999999997</v>
      </c>
      <c r="F521" s="74">
        <v>1</v>
      </c>
      <c r="G521" s="74">
        <v>1</v>
      </c>
      <c r="H521" s="68">
        <f t="shared" si="14"/>
        <v>5.7383699999999997</v>
      </c>
      <c r="I521" s="70">
        <f t="shared" si="15"/>
        <v>5.7383699999999997</v>
      </c>
      <c r="J521" s="71">
        <f>ROUND((H521*'2-Calculator'!$D$26),2)</f>
        <v>37787.17</v>
      </c>
      <c r="K521" s="71">
        <f>ROUND((I521*'2-Calculator'!$D$26),2)</f>
        <v>37787.17</v>
      </c>
      <c r="L521" s="69">
        <v>20.5</v>
      </c>
      <c r="M521" s="66" t="s">
        <v>2550</v>
      </c>
      <c r="N521" s="66" t="s">
        <v>2555</v>
      </c>
      <c r="O521" s="66"/>
      <c r="P521" s="66" t="s">
        <v>1835</v>
      </c>
      <c r="Q521" s="144">
        <v>3</v>
      </c>
    </row>
    <row r="522" spans="1:17" s="72" customFormat="1">
      <c r="A522" s="66"/>
      <c r="B522" s="66" t="s">
        <v>751</v>
      </c>
      <c r="C522" s="225" t="s">
        <v>1636</v>
      </c>
      <c r="D522" s="66" t="s">
        <v>2280</v>
      </c>
      <c r="E522" s="68">
        <v>1.32047</v>
      </c>
      <c r="F522" s="74">
        <v>1</v>
      </c>
      <c r="G522" s="74">
        <v>1</v>
      </c>
      <c r="H522" s="68">
        <f t="shared" si="14"/>
        <v>1.32047</v>
      </c>
      <c r="I522" s="70">
        <f t="shared" si="15"/>
        <v>1.32047</v>
      </c>
      <c r="J522" s="71">
        <f>ROUND((H522*'2-Calculator'!$D$26),2)</f>
        <v>8695.2900000000009</v>
      </c>
      <c r="K522" s="71">
        <f>ROUND((I522*'2-Calculator'!$D$26),2)</f>
        <v>8695.2900000000009</v>
      </c>
      <c r="L522" s="69">
        <v>4.6399999999999997</v>
      </c>
      <c r="M522" s="66" t="s">
        <v>2550</v>
      </c>
      <c r="N522" s="66" t="s">
        <v>2555</v>
      </c>
      <c r="O522" s="66"/>
      <c r="P522" s="66" t="s">
        <v>1835</v>
      </c>
      <c r="Q522" s="144">
        <v>0</v>
      </c>
    </row>
    <row r="523" spans="1:17" s="72" customFormat="1">
      <c r="A523" s="66"/>
      <c r="B523" s="66" t="s">
        <v>750</v>
      </c>
      <c r="C523" s="225" t="s">
        <v>1636</v>
      </c>
      <c r="D523" s="66" t="s">
        <v>2280</v>
      </c>
      <c r="E523" s="68">
        <v>1.7659</v>
      </c>
      <c r="F523" s="74">
        <v>1</v>
      </c>
      <c r="G523" s="74">
        <v>1</v>
      </c>
      <c r="H523" s="68">
        <f t="shared" si="14"/>
        <v>1.7659</v>
      </c>
      <c r="I523" s="70">
        <f t="shared" si="15"/>
        <v>1.7659</v>
      </c>
      <c r="J523" s="71">
        <f>ROUND((H523*'2-Calculator'!$D$26),2)</f>
        <v>11628.45</v>
      </c>
      <c r="K523" s="71">
        <f>ROUND((I523*'2-Calculator'!$D$26),2)</f>
        <v>11628.45</v>
      </c>
      <c r="L523" s="69">
        <v>5.97</v>
      </c>
      <c r="M523" s="66" t="s">
        <v>2550</v>
      </c>
      <c r="N523" s="66" t="s">
        <v>2555</v>
      </c>
      <c r="O523" s="66"/>
      <c r="P523" s="66" t="s">
        <v>1835</v>
      </c>
      <c r="Q523" s="144">
        <v>4</v>
      </c>
    </row>
    <row r="524" spans="1:17" s="72" customFormat="1">
      <c r="A524" s="66"/>
      <c r="B524" s="66" t="s">
        <v>749</v>
      </c>
      <c r="C524" s="225" t="s">
        <v>1636</v>
      </c>
      <c r="D524" s="66" t="s">
        <v>2280</v>
      </c>
      <c r="E524" s="68">
        <v>2.55837</v>
      </c>
      <c r="F524" s="74">
        <v>1</v>
      </c>
      <c r="G524" s="74">
        <v>1</v>
      </c>
      <c r="H524" s="68">
        <f t="shared" si="14"/>
        <v>2.55837</v>
      </c>
      <c r="I524" s="70">
        <f t="shared" si="15"/>
        <v>2.55837</v>
      </c>
      <c r="J524" s="71">
        <f>ROUND((H524*'2-Calculator'!$D$26),2)</f>
        <v>16846.87</v>
      </c>
      <c r="K524" s="71">
        <f>ROUND((I524*'2-Calculator'!$D$26),2)</f>
        <v>16846.87</v>
      </c>
      <c r="L524" s="69">
        <v>11.84</v>
      </c>
      <c r="M524" s="66" t="s">
        <v>2550</v>
      </c>
      <c r="N524" s="66" t="s">
        <v>2555</v>
      </c>
      <c r="O524" s="66"/>
      <c r="P524" s="66" t="s">
        <v>1835</v>
      </c>
      <c r="Q524" s="144">
        <v>2</v>
      </c>
    </row>
    <row r="525" spans="1:17" s="72" customFormat="1">
      <c r="A525" s="66"/>
      <c r="B525" s="66" t="s">
        <v>748</v>
      </c>
      <c r="C525" s="225" t="s">
        <v>1636</v>
      </c>
      <c r="D525" s="66" t="s">
        <v>2280</v>
      </c>
      <c r="E525" s="68">
        <v>4.5476000000000001</v>
      </c>
      <c r="F525" s="74">
        <v>1</v>
      </c>
      <c r="G525" s="74">
        <v>1</v>
      </c>
      <c r="H525" s="68">
        <f t="shared" si="14"/>
        <v>4.5476000000000001</v>
      </c>
      <c r="I525" s="70">
        <f t="shared" si="15"/>
        <v>4.5476000000000001</v>
      </c>
      <c r="J525" s="71">
        <f>ROUND((H525*'2-Calculator'!$D$26),2)</f>
        <v>29945.95</v>
      </c>
      <c r="K525" s="71">
        <f>ROUND((I525*'2-Calculator'!$D$26),2)</f>
        <v>29945.95</v>
      </c>
      <c r="L525" s="69">
        <v>23.46</v>
      </c>
      <c r="M525" s="66" t="s">
        <v>2550</v>
      </c>
      <c r="N525" s="66" t="s">
        <v>2555</v>
      </c>
      <c r="O525" s="66"/>
      <c r="P525" s="66" t="s">
        <v>1835</v>
      </c>
      <c r="Q525" s="144">
        <v>0</v>
      </c>
    </row>
    <row r="526" spans="1:17" s="72" customFormat="1">
      <c r="A526" s="66"/>
      <c r="B526" s="66" t="s">
        <v>747</v>
      </c>
      <c r="C526" s="225" t="s">
        <v>1637</v>
      </c>
      <c r="D526" s="66" t="s">
        <v>2281</v>
      </c>
      <c r="E526" s="68">
        <v>0.97011999999999998</v>
      </c>
      <c r="F526" s="74">
        <v>1</v>
      </c>
      <c r="G526" s="74">
        <v>1</v>
      </c>
      <c r="H526" s="68">
        <f t="shared" ref="H526:H589" si="16">ROUND(E526*F526,5)</f>
        <v>0.97011999999999998</v>
      </c>
      <c r="I526" s="70">
        <f t="shared" ref="I526:I589" si="17">ROUND(E526*G526,5)</f>
        <v>0.97011999999999998</v>
      </c>
      <c r="J526" s="71">
        <f>ROUND((H526*'2-Calculator'!$D$26),2)</f>
        <v>6388.24</v>
      </c>
      <c r="K526" s="71">
        <f>ROUND((I526*'2-Calculator'!$D$26),2)</f>
        <v>6388.24</v>
      </c>
      <c r="L526" s="69">
        <v>2.4900000000000002</v>
      </c>
      <c r="M526" s="66" t="s">
        <v>2550</v>
      </c>
      <c r="N526" s="66" t="s">
        <v>2555</v>
      </c>
      <c r="O526" s="66"/>
      <c r="P526" s="66" t="s">
        <v>1835</v>
      </c>
      <c r="Q526" s="144">
        <v>90</v>
      </c>
    </row>
    <row r="527" spans="1:17" s="72" customFormat="1">
      <c r="A527" s="66"/>
      <c r="B527" s="66" t="s">
        <v>746</v>
      </c>
      <c r="C527" s="225" t="s">
        <v>1637</v>
      </c>
      <c r="D527" s="66" t="s">
        <v>2281</v>
      </c>
      <c r="E527" s="68">
        <v>1.2707200000000001</v>
      </c>
      <c r="F527" s="74">
        <v>1</v>
      </c>
      <c r="G527" s="74">
        <v>1</v>
      </c>
      <c r="H527" s="68">
        <f t="shared" si="16"/>
        <v>1.2707200000000001</v>
      </c>
      <c r="I527" s="70">
        <f t="shared" si="17"/>
        <v>1.2707200000000001</v>
      </c>
      <c r="J527" s="71">
        <f>ROUND((H527*'2-Calculator'!$D$26),2)</f>
        <v>8367.69</v>
      </c>
      <c r="K527" s="71">
        <f>ROUND((I527*'2-Calculator'!$D$26),2)</f>
        <v>8367.69</v>
      </c>
      <c r="L527" s="69">
        <v>3.47</v>
      </c>
      <c r="M527" s="66" t="s">
        <v>2550</v>
      </c>
      <c r="N527" s="66" t="s">
        <v>2555</v>
      </c>
      <c r="O527" s="66"/>
      <c r="P527" s="66" t="s">
        <v>1835</v>
      </c>
      <c r="Q527" s="144">
        <v>139</v>
      </c>
    </row>
    <row r="528" spans="1:17" s="72" customFormat="1">
      <c r="A528" s="66"/>
      <c r="B528" s="66" t="s">
        <v>745</v>
      </c>
      <c r="C528" s="225" t="s">
        <v>1637</v>
      </c>
      <c r="D528" s="66" t="s">
        <v>2281</v>
      </c>
      <c r="E528" s="68">
        <v>1.74593</v>
      </c>
      <c r="F528" s="74">
        <v>1</v>
      </c>
      <c r="G528" s="74">
        <v>1</v>
      </c>
      <c r="H528" s="68">
        <f t="shared" si="16"/>
        <v>1.74593</v>
      </c>
      <c r="I528" s="70">
        <f t="shared" si="17"/>
        <v>1.74593</v>
      </c>
      <c r="J528" s="71">
        <f>ROUND((H528*'2-Calculator'!$D$26),2)</f>
        <v>11496.95</v>
      </c>
      <c r="K528" s="71">
        <f>ROUND((I528*'2-Calculator'!$D$26),2)</f>
        <v>11496.95</v>
      </c>
      <c r="L528" s="69">
        <v>5.77</v>
      </c>
      <c r="M528" s="66" t="s">
        <v>2550</v>
      </c>
      <c r="N528" s="66" t="s">
        <v>2555</v>
      </c>
      <c r="O528" s="66"/>
      <c r="P528" s="66" t="s">
        <v>1835</v>
      </c>
      <c r="Q528" s="144">
        <v>70</v>
      </c>
    </row>
    <row r="529" spans="1:17" s="72" customFormat="1">
      <c r="A529" s="66"/>
      <c r="B529" s="66" t="s">
        <v>744</v>
      </c>
      <c r="C529" s="225" t="s">
        <v>1637</v>
      </c>
      <c r="D529" s="66" t="s">
        <v>2281</v>
      </c>
      <c r="E529" s="68">
        <v>3.5485899999999999</v>
      </c>
      <c r="F529" s="74">
        <v>1</v>
      </c>
      <c r="G529" s="74">
        <v>1</v>
      </c>
      <c r="H529" s="68">
        <f t="shared" si="16"/>
        <v>3.5485899999999999</v>
      </c>
      <c r="I529" s="70">
        <f t="shared" si="17"/>
        <v>3.5485899999999999</v>
      </c>
      <c r="J529" s="71">
        <f>ROUND((H529*'2-Calculator'!$D$26),2)</f>
        <v>23367.47</v>
      </c>
      <c r="K529" s="71">
        <f>ROUND((I529*'2-Calculator'!$D$26),2)</f>
        <v>23367.47</v>
      </c>
      <c r="L529" s="69">
        <v>14.02</v>
      </c>
      <c r="M529" s="66" t="s">
        <v>2550</v>
      </c>
      <c r="N529" s="66" t="s">
        <v>2555</v>
      </c>
      <c r="O529" s="66"/>
      <c r="P529" s="66" t="s">
        <v>1835</v>
      </c>
      <c r="Q529" s="144">
        <v>8</v>
      </c>
    </row>
    <row r="530" spans="1:17" s="72" customFormat="1">
      <c r="A530" s="66"/>
      <c r="B530" s="66" t="s">
        <v>743</v>
      </c>
      <c r="C530" s="225" t="s">
        <v>1638</v>
      </c>
      <c r="D530" s="66" t="s">
        <v>2282</v>
      </c>
      <c r="E530" s="68">
        <v>1.2573799999999999</v>
      </c>
      <c r="F530" s="74">
        <v>1</v>
      </c>
      <c r="G530" s="74">
        <v>1</v>
      </c>
      <c r="H530" s="68">
        <f t="shared" si="16"/>
        <v>1.2573799999999999</v>
      </c>
      <c r="I530" s="70">
        <f t="shared" si="17"/>
        <v>1.2573799999999999</v>
      </c>
      <c r="J530" s="71">
        <f>ROUND((H530*'2-Calculator'!$D$26),2)</f>
        <v>8279.85</v>
      </c>
      <c r="K530" s="71">
        <f>ROUND((I530*'2-Calculator'!$D$26),2)</f>
        <v>8279.85</v>
      </c>
      <c r="L530" s="69">
        <v>4.2</v>
      </c>
      <c r="M530" s="66" t="s">
        <v>2550</v>
      </c>
      <c r="N530" s="66" t="s">
        <v>2555</v>
      </c>
      <c r="O530" s="66"/>
      <c r="P530" s="66" t="s">
        <v>1835</v>
      </c>
      <c r="Q530" s="144">
        <v>0</v>
      </c>
    </row>
    <row r="531" spans="1:17" s="72" customFormat="1">
      <c r="A531" s="66"/>
      <c r="B531" s="66" t="s">
        <v>742</v>
      </c>
      <c r="C531" s="225" t="s">
        <v>1638</v>
      </c>
      <c r="D531" s="66" t="s">
        <v>2282</v>
      </c>
      <c r="E531" s="68">
        <v>1.4990300000000001</v>
      </c>
      <c r="F531" s="74">
        <v>1</v>
      </c>
      <c r="G531" s="74">
        <v>1</v>
      </c>
      <c r="H531" s="68">
        <f t="shared" si="16"/>
        <v>1.4990300000000001</v>
      </c>
      <c r="I531" s="70">
        <f t="shared" si="17"/>
        <v>1.4990300000000001</v>
      </c>
      <c r="J531" s="71">
        <f>ROUND((H531*'2-Calculator'!$D$26),2)</f>
        <v>9871.11</v>
      </c>
      <c r="K531" s="71">
        <f>ROUND((I531*'2-Calculator'!$D$26),2)</f>
        <v>9871.11</v>
      </c>
      <c r="L531" s="69">
        <v>4.18</v>
      </c>
      <c r="M531" s="66" t="s">
        <v>2550</v>
      </c>
      <c r="N531" s="66" t="s">
        <v>2555</v>
      </c>
      <c r="O531" s="66"/>
      <c r="P531" s="66" t="s">
        <v>1835</v>
      </c>
      <c r="Q531" s="144">
        <v>3</v>
      </c>
    </row>
    <row r="532" spans="1:17" s="72" customFormat="1">
      <c r="A532" s="66"/>
      <c r="B532" s="66" t="s">
        <v>741</v>
      </c>
      <c r="C532" s="225" t="s">
        <v>1638</v>
      </c>
      <c r="D532" s="66" t="s">
        <v>2282</v>
      </c>
      <c r="E532" s="68">
        <v>2.2337400000000001</v>
      </c>
      <c r="F532" s="74">
        <v>1</v>
      </c>
      <c r="G532" s="74">
        <v>1</v>
      </c>
      <c r="H532" s="68">
        <f t="shared" si="16"/>
        <v>2.2337400000000001</v>
      </c>
      <c r="I532" s="70">
        <f t="shared" si="17"/>
        <v>2.2337400000000001</v>
      </c>
      <c r="J532" s="71">
        <f>ROUND((H532*'2-Calculator'!$D$26),2)</f>
        <v>14709.18</v>
      </c>
      <c r="K532" s="71">
        <f>ROUND((I532*'2-Calculator'!$D$26),2)</f>
        <v>14709.18</v>
      </c>
      <c r="L532" s="69">
        <v>8.6199999999999992</v>
      </c>
      <c r="M532" s="66" t="s">
        <v>2550</v>
      </c>
      <c r="N532" s="66" t="s">
        <v>2555</v>
      </c>
      <c r="O532" s="66"/>
      <c r="P532" s="66" t="s">
        <v>1835</v>
      </c>
      <c r="Q532" s="144">
        <v>3</v>
      </c>
    </row>
    <row r="533" spans="1:17" s="72" customFormat="1">
      <c r="A533" s="66"/>
      <c r="B533" s="66" t="s">
        <v>740</v>
      </c>
      <c r="C533" s="225" t="s">
        <v>1638</v>
      </c>
      <c r="D533" s="66" t="s">
        <v>2282</v>
      </c>
      <c r="E533" s="68">
        <v>4.5192300000000003</v>
      </c>
      <c r="F533" s="74">
        <v>1</v>
      </c>
      <c r="G533" s="74">
        <v>1</v>
      </c>
      <c r="H533" s="68">
        <f t="shared" si="16"/>
        <v>4.5192300000000003</v>
      </c>
      <c r="I533" s="70">
        <f t="shared" si="17"/>
        <v>4.5192300000000003</v>
      </c>
      <c r="J533" s="71">
        <f>ROUND((H533*'2-Calculator'!$D$26),2)</f>
        <v>29759.13</v>
      </c>
      <c r="K533" s="71">
        <f>ROUND((I533*'2-Calculator'!$D$26),2)</f>
        <v>29759.13</v>
      </c>
      <c r="L533" s="69">
        <v>20.16</v>
      </c>
      <c r="M533" s="66" t="s">
        <v>2550</v>
      </c>
      <c r="N533" s="66" t="s">
        <v>2555</v>
      </c>
      <c r="O533" s="66"/>
      <c r="P533" s="66" t="s">
        <v>1835</v>
      </c>
      <c r="Q533" s="144">
        <v>1</v>
      </c>
    </row>
    <row r="534" spans="1:17" s="72" customFormat="1">
      <c r="A534" s="66"/>
      <c r="B534" s="66" t="s">
        <v>739</v>
      </c>
      <c r="C534" s="225" t="s">
        <v>1639</v>
      </c>
      <c r="D534" s="66" t="s">
        <v>2283</v>
      </c>
      <c r="E534" s="68">
        <v>0.48326000000000002</v>
      </c>
      <c r="F534" s="74">
        <v>1</v>
      </c>
      <c r="G534" s="74">
        <v>1</v>
      </c>
      <c r="H534" s="68">
        <f t="shared" si="16"/>
        <v>0.48326000000000002</v>
      </c>
      <c r="I534" s="70">
        <f t="shared" si="17"/>
        <v>0.48326000000000002</v>
      </c>
      <c r="J534" s="71">
        <f>ROUND((H534*'2-Calculator'!$D$26),2)</f>
        <v>3182.27</v>
      </c>
      <c r="K534" s="71">
        <f>ROUND((I534*'2-Calculator'!$D$26),2)</f>
        <v>3182.27</v>
      </c>
      <c r="L534" s="69">
        <v>2.62</v>
      </c>
      <c r="M534" s="66" t="s">
        <v>2550</v>
      </c>
      <c r="N534" s="66" t="s">
        <v>2555</v>
      </c>
      <c r="O534" s="66"/>
      <c r="P534" s="66" t="s">
        <v>1835</v>
      </c>
      <c r="Q534" s="144">
        <v>3</v>
      </c>
    </row>
    <row r="535" spans="1:17" s="72" customFormat="1">
      <c r="A535" s="66"/>
      <c r="B535" s="66" t="s">
        <v>738</v>
      </c>
      <c r="C535" s="225" t="s">
        <v>1639</v>
      </c>
      <c r="D535" s="66" t="s">
        <v>2283</v>
      </c>
      <c r="E535" s="68">
        <v>0.65027999999999997</v>
      </c>
      <c r="F535" s="74">
        <v>1</v>
      </c>
      <c r="G535" s="74">
        <v>1</v>
      </c>
      <c r="H535" s="68">
        <f t="shared" si="16"/>
        <v>0.65027999999999997</v>
      </c>
      <c r="I535" s="70">
        <f t="shared" si="17"/>
        <v>0.65027999999999997</v>
      </c>
      <c r="J535" s="71">
        <f>ROUND((H535*'2-Calculator'!$D$26),2)</f>
        <v>4282.09</v>
      </c>
      <c r="K535" s="71">
        <f>ROUND((I535*'2-Calculator'!$D$26),2)</f>
        <v>4282.09</v>
      </c>
      <c r="L535" s="69">
        <v>4</v>
      </c>
      <c r="M535" s="66" t="s">
        <v>2550</v>
      </c>
      <c r="N535" s="66" t="s">
        <v>2555</v>
      </c>
      <c r="O535" s="66"/>
      <c r="P535" s="66" t="s">
        <v>1835</v>
      </c>
      <c r="Q535" s="144">
        <v>52</v>
      </c>
    </row>
    <row r="536" spans="1:17" s="72" customFormat="1">
      <c r="A536" s="66"/>
      <c r="B536" s="66" t="s">
        <v>737</v>
      </c>
      <c r="C536" s="225" t="s">
        <v>1639</v>
      </c>
      <c r="D536" s="66" t="s">
        <v>2283</v>
      </c>
      <c r="E536" s="68">
        <v>1.046</v>
      </c>
      <c r="F536" s="74">
        <v>1</v>
      </c>
      <c r="G536" s="74">
        <v>1</v>
      </c>
      <c r="H536" s="68">
        <f t="shared" si="16"/>
        <v>1.046</v>
      </c>
      <c r="I536" s="70">
        <f t="shared" si="17"/>
        <v>1.046</v>
      </c>
      <c r="J536" s="71">
        <f>ROUND((H536*'2-Calculator'!$D$26),2)</f>
        <v>6887.91</v>
      </c>
      <c r="K536" s="71">
        <f>ROUND((I536*'2-Calculator'!$D$26),2)</f>
        <v>6887.91</v>
      </c>
      <c r="L536" s="69">
        <v>5.43</v>
      </c>
      <c r="M536" s="66" t="s">
        <v>2550</v>
      </c>
      <c r="N536" s="66" t="s">
        <v>2555</v>
      </c>
      <c r="O536" s="66"/>
      <c r="P536" s="66" t="s">
        <v>1835</v>
      </c>
      <c r="Q536" s="144">
        <v>67</v>
      </c>
    </row>
    <row r="537" spans="1:17" s="72" customFormat="1">
      <c r="A537" s="66"/>
      <c r="B537" s="66" t="s">
        <v>736</v>
      </c>
      <c r="C537" s="225" t="s">
        <v>1639</v>
      </c>
      <c r="D537" s="66" t="s">
        <v>2283</v>
      </c>
      <c r="E537" s="68">
        <v>2.4901300000000002</v>
      </c>
      <c r="F537" s="74">
        <v>1</v>
      </c>
      <c r="G537" s="74">
        <v>1</v>
      </c>
      <c r="H537" s="68">
        <f t="shared" si="16"/>
        <v>2.4901300000000002</v>
      </c>
      <c r="I537" s="70">
        <f t="shared" si="17"/>
        <v>2.4901300000000002</v>
      </c>
      <c r="J537" s="71">
        <f>ROUND((H537*'2-Calculator'!$D$26),2)</f>
        <v>16397.509999999998</v>
      </c>
      <c r="K537" s="71">
        <f>ROUND((I537*'2-Calculator'!$D$26),2)</f>
        <v>16397.509999999998</v>
      </c>
      <c r="L537" s="69">
        <v>10.029999999999999</v>
      </c>
      <c r="M537" s="66" t="s">
        <v>2550</v>
      </c>
      <c r="N537" s="66" t="s">
        <v>2555</v>
      </c>
      <c r="O537" s="66"/>
      <c r="P537" s="66" t="s">
        <v>1835</v>
      </c>
      <c r="Q537" s="144">
        <v>16</v>
      </c>
    </row>
    <row r="538" spans="1:17" s="72" customFormat="1">
      <c r="A538" s="66"/>
      <c r="B538" s="66" t="s">
        <v>735</v>
      </c>
      <c r="C538" s="225" t="s">
        <v>1640</v>
      </c>
      <c r="D538" s="66" t="s">
        <v>2069</v>
      </c>
      <c r="E538" s="68">
        <v>0.52964</v>
      </c>
      <c r="F538" s="74">
        <v>1</v>
      </c>
      <c r="G538" s="74">
        <v>1</v>
      </c>
      <c r="H538" s="68">
        <f t="shared" si="16"/>
        <v>0.52964</v>
      </c>
      <c r="I538" s="70">
        <f t="shared" si="17"/>
        <v>0.52964</v>
      </c>
      <c r="J538" s="71">
        <f>ROUND((H538*'2-Calculator'!$D$26),2)</f>
        <v>3487.68</v>
      </c>
      <c r="K538" s="71">
        <f>ROUND((I538*'2-Calculator'!$D$26),2)</f>
        <v>3487.68</v>
      </c>
      <c r="L538" s="69">
        <v>2.4700000000000002</v>
      </c>
      <c r="M538" s="66" t="s">
        <v>2550</v>
      </c>
      <c r="N538" s="66" t="s">
        <v>2555</v>
      </c>
      <c r="O538" s="66"/>
      <c r="P538" s="66" t="s">
        <v>1835</v>
      </c>
      <c r="Q538" s="144">
        <v>4</v>
      </c>
    </row>
    <row r="539" spans="1:17" s="72" customFormat="1">
      <c r="A539" s="66"/>
      <c r="B539" s="66" t="s">
        <v>734</v>
      </c>
      <c r="C539" s="225" t="s">
        <v>1640</v>
      </c>
      <c r="D539" s="66" t="s">
        <v>2069</v>
      </c>
      <c r="E539" s="68">
        <v>0.71008000000000004</v>
      </c>
      <c r="F539" s="74">
        <v>1</v>
      </c>
      <c r="G539" s="74">
        <v>1</v>
      </c>
      <c r="H539" s="68">
        <f t="shared" si="16"/>
        <v>0.71008000000000004</v>
      </c>
      <c r="I539" s="70">
        <f t="shared" si="17"/>
        <v>0.71008000000000004</v>
      </c>
      <c r="J539" s="71">
        <f>ROUND((H539*'2-Calculator'!$D$26),2)</f>
        <v>4675.88</v>
      </c>
      <c r="K539" s="71">
        <f>ROUND((I539*'2-Calculator'!$D$26),2)</f>
        <v>4675.88</v>
      </c>
      <c r="L539" s="69">
        <v>3.63</v>
      </c>
      <c r="M539" s="66" t="s">
        <v>2550</v>
      </c>
      <c r="N539" s="66" t="s">
        <v>2555</v>
      </c>
      <c r="O539" s="66"/>
      <c r="P539" s="66" t="s">
        <v>1835</v>
      </c>
      <c r="Q539" s="144">
        <v>36</v>
      </c>
    </row>
    <row r="540" spans="1:17" s="72" customFormat="1">
      <c r="A540" s="66"/>
      <c r="B540" s="66" t="s">
        <v>733</v>
      </c>
      <c r="C540" s="225" t="s">
        <v>1640</v>
      </c>
      <c r="D540" s="66" t="s">
        <v>2069</v>
      </c>
      <c r="E540" s="68">
        <v>1.12924</v>
      </c>
      <c r="F540" s="74">
        <v>1</v>
      </c>
      <c r="G540" s="74">
        <v>1</v>
      </c>
      <c r="H540" s="68">
        <f t="shared" si="16"/>
        <v>1.12924</v>
      </c>
      <c r="I540" s="70">
        <f t="shared" si="17"/>
        <v>1.12924</v>
      </c>
      <c r="J540" s="71">
        <f>ROUND((H540*'2-Calculator'!$D$26),2)</f>
        <v>7436.05</v>
      </c>
      <c r="K540" s="71">
        <f>ROUND((I540*'2-Calculator'!$D$26),2)</f>
        <v>7436.05</v>
      </c>
      <c r="L540" s="69">
        <v>5.74</v>
      </c>
      <c r="M540" s="66" t="s">
        <v>2550</v>
      </c>
      <c r="N540" s="66" t="s">
        <v>2555</v>
      </c>
      <c r="O540" s="66"/>
      <c r="P540" s="66" t="s">
        <v>1835</v>
      </c>
      <c r="Q540" s="144">
        <v>80</v>
      </c>
    </row>
    <row r="541" spans="1:17" s="72" customFormat="1">
      <c r="A541" s="66"/>
      <c r="B541" s="66" t="s">
        <v>732</v>
      </c>
      <c r="C541" s="225" t="s">
        <v>1640</v>
      </c>
      <c r="D541" s="66" t="s">
        <v>2069</v>
      </c>
      <c r="E541" s="68">
        <v>2.4043100000000002</v>
      </c>
      <c r="F541" s="74">
        <v>1</v>
      </c>
      <c r="G541" s="74">
        <v>1</v>
      </c>
      <c r="H541" s="68">
        <f t="shared" si="16"/>
        <v>2.4043100000000002</v>
      </c>
      <c r="I541" s="70">
        <f t="shared" si="17"/>
        <v>2.4043100000000002</v>
      </c>
      <c r="J541" s="71">
        <f>ROUND((H541*'2-Calculator'!$D$26),2)</f>
        <v>15832.38</v>
      </c>
      <c r="K541" s="71">
        <f>ROUND((I541*'2-Calculator'!$D$26),2)</f>
        <v>15832.38</v>
      </c>
      <c r="L541" s="69">
        <v>10.73</v>
      </c>
      <c r="M541" s="66" t="s">
        <v>2550</v>
      </c>
      <c r="N541" s="66" t="s">
        <v>2555</v>
      </c>
      <c r="O541" s="66"/>
      <c r="P541" s="66" t="s">
        <v>1835</v>
      </c>
      <c r="Q541" s="144">
        <v>22</v>
      </c>
    </row>
    <row r="542" spans="1:17" s="72" customFormat="1">
      <c r="A542" s="66"/>
      <c r="B542" s="66" t="s">
        <v>731</v>
      </c>
      <c r="C542" s="225" t="s">
        <v>1641</v>
      </c>
      <c r="D542" s="66" t="s">
        <v>2284</v>
      </c>
      <c r="E542" s="68">
        <v>0.61046999999999996</v>
      </c>
      <c r="F542" s="74">
        <v>1</v>
      </c>
      <c r="G542" s="74">
        <v>1</v>
      </c>
      <c r="H542" s="68">
        <f t="shared" si="16"/>
        <v>0.61046999999999996</v>
      </c>
      <c r="I542" s="70">
        <f t="shared" si="17"/>
        <v>0.61046999999999996</v>
      </c>
      <c r="J542" s="71">
        <f>ROUND((H542*'2-Calculator'!$D$26),2)</f>
        <v>4019.94</v>
      </c>
      <c r="K542" s="71">
        <f>ROUND((I542*'2-Calculator'!$D$26),2)</f>
        <v>4019.94</v>
      </c>
      <c r="L542" s="69">
        <v>1.63</v>
      </c>
      <c r="M542" s="66" t="s">
        <v>2550</v>
      </c>
      <c r="N542" s="66" t="s">
        <v>2555</v>
      </c>
      <c r="O542" s="66"/>
      <c r="P542" s="66" t="s">
        <v>1835</v>
      </c>
      <c r="Q542" s="144">
        <v>3</v>
      </c>
    </row>
    <row r="543" spans="1:17" s="72" customFormat="1">
      <c r="A543" s="66"/>
      <c r="B543" s="66" t="s">
        <v>730</v>
      </c>
      <c r="C543" s="225" t="s">
        <v>1641</v>
      </c>
      <c r="D543" s="66" t="s">
        <v>2284</v>
      </c>
      <c r="E543" s="68">
        <v>0.84767000000000003</v>
      </c>
      <c r="F543" s="74">
        <v>1</v>
      </c>
      <c r="G543" s="74">
        <v>1</v>
      </c>
      <c r="H543" s="68">
        <f t="shared" si="16"/>
        <v>0.84767000000000003</v>
      </c>
      <c r="I543" s="70">
        <f t="shared" si="17"/>
        <v>0.84767000000000003</v>
      </c>
      <c r="J543" s="71">
        <f>ROUND((H543*'2-Calculator'!$D$26),2)</f>
        <v>5581.91</v>
      </c>
      <c r="K543" s="71">
        <f>ROUND((I543*'2-Calculator'!$D$26),2)</f>
        <v>5581.91</v>
      </c>
      <c r="L543" s="69">
        <v>3.75</v>
      </c>
      <c r="M543" s="66" t="s">
        <v>2550</v>
      </c>
      <c r="N543" s="66" t="s">
        <v>2555</v>
      </c>
      <c r="O543" s="66"/>
      <c r="P543" s="66" t="s">
        <v>1835</v>
      </c>
      <c r="Q543" s="144">
        <v>22</v>
      </c>
    </row>
    <row r="544" spans="1:17" s="72" customFormat="1">
      <c r="A544" s="66"/>
      <c r="B544" s="66" t="s">
        <v>729</v>
      </c>
      <c r="C544" s="225" t="s">
        <v>1641</v>
      </c>
      <c r="D544" s="66" t="s">
        <v>2284</v>
      </c>
      <c r="E544" s="68">
        <v>1.19079</v>
      </c>
      <c r="F544" s="74">
        <v>1</v>
      </c>
      <c r="G544" s="74">
        <v>1</v>
      </c>
      <c r="H544" s="68">
        <f t="shared" si="16"/>
        <v>1.19079</v>
      </c>
      <c r="I544" s="70">
        <f t="shared" si="17"/>
        <v>1.19079</v>
      </c>
      <c r="J544" s="71">
        <f>ROUND((H544*'2-Calculator'!$D$26),2)</f>
        <v>7841.35</v>
      </c>
      <c r="K544" s="71">
        <f>ROUND((I544*'2-Calculator'!$D$26),2)</f>
        <v>7841.35</v>
      </c>
      <c r="L544" s="69">
        <v>5.78</v>
      </c>
      <c r="M544" s="66" t="s">
        <v>2550</v>
      </c>
      <c r="N544" s="66" t="s">
        <v>2555</v>
      </c>
      <c r="O544" s="66"/>
      <c r="P544" s="66" t="s">
        <v>1835</v>
      </c>
      <c r="Q544" s="144">
        <v>30</v>
      </c>
    </row>
    <row r="545" spans="1:17" s="72" customFormat="1">
      <c r="A545" s="66"/>
      <c r="B545" s="66" t="s">
        <v>728</v>
      </c>
      <c r="C545" s="225" t="s">
        <v>1641</v>
      </c>
      <c r="D545" s="66" t="s">
        <v>2284</v>
      </c>
      <c r="E545" s="68">
        <v>2.21915</v>
      </c>
      <c r="F545" s="74">
        <v>1</v>
      </c>
      <c r="G545" s="74">
        <v>1</v>
      </c>
      <c r="H545" s="68">
        <f t="shared" si="16"/>
        <v>2.21915</v>
      </c>
      <c r="I545" s="70">
        <f t="shared" si="17"/>
        <v>2.21915</v>
      </c>
      <c r="J545" s="71">
        <f>ROUND((H545*'2-Calculator'!$D$26),2)</f>
        <v>14613.1</v>
      </c>
      <c r="K545" s="71">
        <f>ROUND((I545*'2-Calculator'!$D$26),2)</f>
        <v>14613.1</v>
      </c>
      <c r="L545" s="69">
        <v>8.7100000000000009</v>
      </c>
      <c r="M545" s="66" t="s">
        <v>2550</v>
      </c>
      <c r="N545" s="66" t="s">
        <v>2555</v>
      </c>
      <c r="O545" s="66"/>
      <c r="P545" s="66" t="s">
        <v>1835</v>
      </c>
      <c r="Q545" s="144">
        <v>13</v>
      </c>
    </row>
    <row r="546" spans="1:17" s="72" customFormat="1">
      <c r="A546" s="66"/>
      <c r="B546" s="66" t="s">
        <v>727</v>
      </c>
      <c r="C546" s="225" t="s">
        <v>1642</v>
      </c>
      <c r="D546" s="66" t="s">
        <v>2285</v>
      </c>
      <c r="E546" s="68">
        <v>0.54151000000000005</v>
      </c>
      <c r="F546" s="74">
        <v>1</v>
      </c>
      <c r="G546" s="74">
        <v>1</v>
      </c>
      <c r="H546" s="68">
        <f t="shared" si="16"/>
        <v>0.54151000000000005</v>
      </c>
      <c r="I546" s="70">
        <f t="shared" si="17"/>
        <v>0.54151000000000005</v>
      </c>
      <c r="J546" s="71">
        <f>ROUND((H546*'2-Calculator'!$D$26),2)</f>
        <v>3565.84</v>
      </c>
      <c r="K546" s="71">
        <f>ROUND((I546*'2-Calculator'!$D$26),2)</f>
        <v>3565.84</v>
      </c>
      <c r="L546" s="69">
        <v>2.82</v>
      </c>
      <c r="M546" s="66" t="s">
        <v>2550</v>
      </c>
      <c r="N546" s="66" t="s">
        <v>2555</v>
      </c>
      <c r="O546" s="66"/>
      <c r="P546" s="66" t="s">
        <v>1835</v>
      </c>
      <c r="Q546" s="144">
        <v>133</v>
      </c>
    </row>
    <row r="547" spans="1:17" s="72" customFormat="1">
      <c r="A547" s="66"/>
      <c r="B547" s="66" t="s">
        <v>726</v>
      </c>
      <c r="C547" s="225" t="s">
        <v>1642</v>
      </c>
      <c r="D547" s="66" t="s">
        <v>2285</v>
      </c>
      <c r="E547" s="68">
        <v>0.69396999999999998</v>
      </c>
      <c r="F547" s="74">
        <v>1</v>
      </c>
      <c r="G547" s="74">
        <v>1</v>
      </c>
      <c r="H547" s="68">
        <f t="shared" si="16"/>
        <v>0.69396999999999998</v>
      </c>
      <c r="I547" s="70">
        <f t="shared" si="17"/>
        <v>0.69396999999999998</v>
      </c>
      <c r="J547" s="71">
        <f>ROUND((H547*'2-Calculator'!$D$26),2)</f>
        <v>4569.79</v>
      </c>
      <c r="K547" s="71">
        <f>ROUND((I547*'2-Calculator'!$D$26),2)</f>
        <v>4569.79</v>
      </c>
      <c r="L547" s="69">
        <v>3.51</v>
      </c>
      <c r="M547" s="66" t="s">
        <v>2550</v>
      </c>
      <c r="N547" s="66" t="s">
        <v>2555</v>
      </c>
      <c r="O547" s="66"/>
      <c r="P547" s="66" t="s">
        <v>1835</v>
      </c>
      <c r="Q547" s="144">
        <v>178</v>
      </c>
    </row>
    <row r="548" spans="1:17" s="72" customFormat="1">
      <c r="A548" s="66"/>
      <c r="B548" s="66" t="s">
        <v>725</v>
      </c>
      <c r="C548" s="225" t="s">
        <v>1642</v>
      </c>
      <c r="D548" s="66" t="s">
        <v>2285</v>
      </c>
      <c r="E548" s="68">
        <v>1.1068800000000001</v>
      </c>
      <c r="F548" s="74">
        <v>1</v>
      </c>
      <c r="G548" s="74">
        <v>1</v>
      </c>
      <c r="H548" s="68">
        <f t="shared" si="16"/>
        <v>1.1068800000000001</v>
      </c>
      <c r="I548" s="70">
        <f t="shared" si="17"/>
        <v>1.1068800000000001</v>
      </c>
      <c r="J548" s="71">
        <f>ROUND((H548*'2-Calculator'!$D$26),2)</f>
        <v>7288.8</v>
      </c>
      <c r="K548" s="71">
        <f>ROUND((I548*'2-Calculator'!$D$26),2)</f>
        <v>7288.8</v>
      </c>
      <c r="L548" s="69">
        <v>5.33</v>
      </c>
      <c r="M548" s="66" t="s">
        <v>2550</v>
      </c>
      <c r="N548" s="66" t="s">
        <v>2555</v>
      </c>
      <c r="O548" s="66"/>
      <c r="P548" s="66" t="s">
        <v>1835</v>
      </c>
      <c r="Q548" s="144">
        <v>74</v>
      </c>
    </row>
    <row r="549" spans="1:17" s="72" customFormat="1">
      <c r="A549" s="66"/>
      <c r="B549" s="66" t="s">
        <v>724</v>
      </c>
      <c r="C549" s="225" t="s">
        <v>1642</v>
      </c>
      <c r="D549" s="66" t="s">
        <v>2285</v>
      </c>
      <c r="E549" s="68">
        <v>2.8719199999999998</v>
      </c>
      <c r="F549" s="74">
        <v>1</v>
      </c>
      <c r="G549" s="74">
        <v>1</v>
      </c>
      <c r="H549" s="68">
        <f t="shared" si="16"/>
        <v>2.8719199999999998</v>
      </c>
      <c r="I549" s="70">
        <f t="shared" si="17"/>
        <v>2.8719199999999998</v>
      </c>
      <c r="J549" s="71">
        <f>ROUND((H549*'2-Calculator'!$D$26),2)</f>
        <v>18911.59</v>
      </c>
      <c r="K549" s="71">
        <f>ROUND((I549*'2-Calculator'!$D$26),2)</f>
        <v>18911.59</v>
      </c>
      <c r="L549" s="69">
        <v>12.98</v>
      </c>
      <c r="M549" s="66" t="s">
        <v>2550</v>
      </c>
      <c r="N549" s="66" t="s">
        <v>2555</v>
      </c>
      <c r="O549" s="66"/>
      <c r="P549" s="66" t="s">
        <v>1835</v>
      </c>
      <c r="Q549" s="144">
        <v>7</v>
      </c>
    </row>
    <row r="550" spans="1:17" s="72" customFormat="1">
      <c r="A550" s="66"/>
      <c r="B550" s="66" t="s">
        <v>723</v>
      </c>
      <c r="C550" s="225" t="s">
        <v>1643</v>
      </c>
      <c r="D550" s="66" t="s">
        <v>2286</v>
      </c>
      <c r="E550" s="68">
        <v>0.52012000000000003</v>
      </c>
      <c r="F550" s="74">
        <v>1</v>
      </c>
      <c r="G550" s="74">
        <v>1</v>
      </c>
      <c r="H550" s="68">
        <f t="shared" si="16"/>
        <v>0.52012000000000003</v>
      </c>
      <c r="I550" s="70">
        <f t="shared" si="17"/>
        <v>0.52012000000000003</v>
      </c>
      <c r="J550" s="71">
        <f>ROUND((H550*'2-Calculator'!$D$26),2)</f>
        <v>3424.99</v>
      </c>
      <c r="K550" s="71">
        <f>ROUND((I550*'2-Calculator'!$D$26),2)</f>
        <v>3424.99</v>
      </c>
      <c r="L550" s="69">
        <v>1.78</v>
      </c>
      <c r="M550" s="66" t="s">
        <v>2550</v>
      </c>
      <c r="N550" s="66" t="s">
        <v>2555</v>
      </c>
      <c r="O550" s="66"/>
      <c r="P550" s="66" t="s">
        <v>1835</v>
      </c>
      <c r="Q550" s="144">
        <v>13</v>
      </c>
    </row>
    <row r="551" spans="1:17" s="72" customFormat="1">
      <c r="A551" s="66"/>
      <c r="B551" s="66" t="s">
        <v>722</v>
      </c>
      <c r="C551" s="225" t="s">
        <v>1643</v>
      </c>
      <c r="D551" s="66" t="s">
        <v>2286</v>
      </c>
      <c r="E551" s="68">
        <v>0.64329999999999998</v>
      </c>
      <c r="F551" s="74">
        <v>1</v>
      </c>
      <c r="G551" s="74">
        <v>1</v>
      </c>
      <c r="H551" s="68">
        <f t="shared" si="16"/>
        <v>0.64329999999999998</v>
      </c>
      <c r="I551" s="70">
        <f t="shared" si="17"/>
        <v>0.64329999999999998</v>
      </c>
      <c r="J551" s="71">
        <f>ROUND((H551*'2-Calculator'!$D$26),2)</f>
        <v>4236.13</v>
      </c>
      <c r="K551" s="71">
        <f>ROUND((I551*'2-Calculator'!$D$26),2)</f>
        <v>4236.13</v>
      </c>
      <c r="L551" s="69">
        <v>3.14</v>
      </c>
      <c r="M551" s="66" t="s">
        <v>2550</v>
      </c>
      <c r="N551" s="66" t="s">
        <v>2555</v>
      </c>
      <c r="O551" s="66"/>
      <c r="P551" s="66" t="s">
        <v>1835</v>
      </c>
      <c r="Q551" s="144">
        <v>50</v>
      </c>
    </row>
    <row r="552" spans="1:17" s="72" customFormat="1">
      <c r="A552" s="66"/>
      <c r="B552" s="66" t="s">
        <v>721</v>
      </c>
      <c r="C552" s="225" t="s">
        <v>1643</v>
      </c>
      <c r="D552" s="66" t="s">
        <v>2286</v>
      </c>
      <c r="E552" s="68">
        <v>1.12157</v>
      </c>
      <c r="F552" s="74">
        <v>1</v>
      </c>
      <c r="G552" s="74">
        <v>1</v>
      </c>
      <c r="H552" s="68">
        <f t="shared" si="16"/>
        <v>1.12157</v>
      </c>
      <c r="I552" s="70">
        <f t="shared" si="17"/>
        <v>1.12157</v>
      </c>
      <c r="J552" s="71">
        <f>ROUND((H552*'2-Calculator'!$D$26),2)</f>
        <v>7385.54</v>
      </c>
      <c r="K552" s="71">
        <f>ROUND((I552*'2-Calculator'!$D$26),2)</f>
        <v>7385.54</v>
      </c>
      <c r="L552" s="69">
        <v>5.07</v>
      </c>
      <c r="M552" s="66" t="s">
        <v>2550</v>
      </c>
      <c r="N552" s="66" t="s">
        <v>2555</v>
      </c>
      <c r="O552" s="66"/>
      <c r="P552" s="66" t="s">
        <v>1835</v>
      </c>
      <c r="Q552" s="144">
        <v>50</v>
      </c>
    </row>
    <row r="553" spans="1:17" s="72" customFormat="1">
      <c r="A553" s="66"/>
      <c r="B553" s="66" t="s">
        <v>720</v>
      </c>
      <c r="C553" s="225" t="s">
        <v>1643</v>
      </c>
      <c r="D553" s="66" t="s">
        <v>2286</v>
      </c>
      <c r="E553" s="68">
        <v>2.2417899999999999</v>
      </c>
      <c r="F553" s="74">
        <v>1</v>
      </c>
      <c r="G553" s="74">
        <v>1</v>
      </c>
      <c r="H553" s="68">
        <f t="shared" si="16"/>
        <v>2.2417899999999999</v>
      </c>
      <c r="I553" s="70">
        <f t="shared" si="17"/>
        <v>2.2417899999999999</v>
      </c>
      <c r="J553" s="71">
        <f>ROUND((H553*'2-Calculator'!$D$26),2)</f>
        <v>14762.19</v>
      </c>
      <c r="K553" s="71">
        <f>ROUND((I553*'2-Calculator'!$D$26),2)</f>
        <v>14762.19</v>
      </c>
      <c r="L553" s="69">
        <v>9.2899999999999991</v>
      </c>
      <c r="M553" s="66" t="s">
        <v>2550</v>
      </c>
      <c r="N553" s="66" t="s">
        <v>2555</v>
      </c>
      <c r="O553" s="66"/>
      <c r="P553" s="66" t="s">
        <v>1835</v>
      </c>
      <c r="Q553" s="144">
        <v>10</v>
      </c>
    </row>
    <row r="554" spans="1:17" s="72" customFormat="1">
      <c r="A554" s="66"/>
      <c r="B554" s="66" t="s">
        <v>719</v>
      </c>
      <c r="C554" s="225" t="s">
        <v>1644</v>
      </c>
      <c r="D554" s="66" t="s">
        <v>2287</v>
      </c>
      <c r="E554" s="68">
        <v>0.59372999999999998</v>
      </c>
      <c r="F554" s="74">
        <v>1</v>
      </c>
      <c r="G554" s="74">
        <v>1</v>
      </c>
      <c r="H554" s="68">
        <f t="shared" si="16"/>
        <v>0.59372999999999998</v>
      </c>
      <c r="I554" s="70">
        <f t="shared" si="17"/>
        <v>0.59372999999999998</v>
      </c>
      <c r="J554" s="71">
        <f>ROUND((H554*'2-Calculator'!$D$26),2)</f>
        <v>3909.71</v>
      </c>
      <c r="K554" s="71">
        <f>ROUND((I554*'2-Calculator'!$D$26),2)</f>
        <v>3909.71</v>
      </c>
      <c r="L554" s="69">
        <v>2.25</v>
      </c>
      <c r="M554" s="66" t="s">
        <v>2550</v>
      </c>
      <c r="N554" s="66" t="s">
        <v>2555</v>
      </c>
      <c r="O554" s="66"/>
      <c r="P554" s="66" t="s">
        <v>1835</v>
      </c>
      <c r="Q554" s="144">
        <v>12</v>
      </c>
    </row>
    <row r="555" spans="1:17" s="72" customFormat="1">
      <c r="A555" s="66"/>
      <c r="B555" s="66" t="s">
        <v>718</v>
      </c>
      <c r="C555" s="225" t="s">
        <v>1644</v>
      </c>
      <c r="D555" s="66" t="s">
        <v>2287</v>
      </c>
      <c r="E555" s="68">
        <v>0.84863999999999995</v>
      </c>
      <c r="F555" s="74">
        <v>1</v>
      </c>
      <c r="G555" s="74">
        <v>1</v>
      </c>
      <c r="H555" s="68">
        <f t="shared" si="16"/>
        <v>0.84863999999999995</v>
      </c>
      <c r="I555" s="70">
        <f t="shared" si="17"/>
        <v>0.84863999999999995</v>
      </c>
      <c r="J555" s="71">
        <f>ROUND((H555*'2-Calculator'!$D$26),2)</f>
        <v>5588.29</v>
      </c>
      <c r="K555" s="71">
        <f>ROUND((I555*'2-Calculator'!$D$26),2)</f>
        <v>5588.29</v>
      </c>
      <c r="L555" s="69">
        <v>3.17</v>
      </c>
      <c r="M555" s="66" t="s">
        <v>2550</v>
      </c>
      <c r="N555" s="66" t="s">
        <v>2555</v>
      </c>
      <c r="O555" s="66"/>
      <c r="P555" s="66" t="s">
        <v>1835</v>
      </c>
      <c r="Q555" s="144">
        <v>40</v>
      </c>
    </row>
    <row r="556" spans="1:17" s="72" customFormat="1">
      <c r="A556" s="66"/>
      <c r="B556" s="66" t="s">
        <v>717</v>
      </c>
      <c r="C556" s="225" t="s">
        <v>1644</v>
      </c>
      <c r="D556" s="66" t="s">
        <v>2287</v>
      </c>
      <c r="E556" s="68">
        <v>1.3011299999999999</v>
      </c>
      <c r="F556" s="74">
        <v>1</v>
      </c>
      <c r="G556" s="74">
        <v>1</v>
      </c>
      <c r="H556" s="68">
        <f t="shared" si="16"/>
        <v>1.3011299999999999</v>
      </c>
      <c r="I556" s="70">
        <f t="shared" si="17"/>
        <v>1.3011299999999999</v>
      </c>
      <c r="J556" s="71">
        <f>ROUND((H556*'2-Calculator'!$D$26),2)</f>
        <v>8567.94</v>
      </c>
      <c r="K556" s="71">
        <f>ROUND((I556*'2-Calculator'!$D$26),2)</f>
        <v>8567.94</v>
      </c>
      <c r="L556" s="69">
        <v>5.0599999999999996</v>
      </c>
      <c r="M556" s="66" t="s">
        <v>2550</v>
      </c>
      <c r="N556" s="66" t="s">
        <v>2555</v>
      </c>
      <c r="O556" s="66"/>
      <c r="P556" s="66" t="s">
        <v>1835</v>
      </c>
      <c r="Q556" s="144">
        <v>24</v>
      </c>
    </row>
    <row r="557" spans="1:17" s="72" customFormat="1">
      <c r="A557" s="66"/>
      <c r="B557" s="66" t="s">
        <v>716</v>
      </c>
      <c r="C557" s="225" t="s">
        <v>1644</v>
      </c>
      <c r="D557" s="66" t="s">
        <v>2287</v>
      </c>
      <c r="E557" s="68">
        <v>2.6401500000000002</v>
      </c>
      <c r="F557" s="74">
        <v>1</v>
      </c>
      <c r="G557" s="74">
        <v>1</v>
      </c>
      <c r="H557" s="68">
        <f t="shared" si="16"/>
        <v>2.6401500000000002</v>
      </c>
      <c r="I557" s="70">
        <f t="shared" si="17"/>
        <v>2.6401500000000002</v>
      </c>
      <c r="J557" s="71">
        <f>ROUND((H557*'2-Calculator'!$D$26),2)</f>
        <v>17385.39</v>
      </c>
      <c r="K557" s="71">
        <f>ROUND((I557*'2-Calculator'!$D$26),2)</f>
        <v>17385.39</v>
      </c>
      <c r="L557" s="69">
        <v>9.52</v>
      </c>
      <c r="M557" s="66" t="s">
        <v>2550</v>
      </c>
      <c r="N557" s="66" t="s">
        <v>2555</v>
      </c>
      <c r="O557" s="66"/>
      <c r="P557" s="66" t="s">
        <v>1835</v>
      </c>
      <c r="Q557" s="144">
        <v>1</v>
      </c>
    </row>
    <row r="558" spans="1:17" s="72" customFormat="1">
      <c r="A558" s="66"/>
      <c r="B558" s="66" t="s">
        <v>715</v>
      </c>
      <c r="C558" s="225" t="s">
        <v>1645</v>
      </c>
      <c r="D558" s="66" t="s">
        <v>2070</v>
      </c>
      <c r="E558" s="68">
        <v>1.74072</v>
      </c>
      <c r="F558" s="74">
        <v>1</v>
      </c>
      <c r="G558" s="74">
        <v>1</v>
      </c>
      <c r="H558" s="68">
        <f t="shared" si="16"/>
        <v>1.74072</v>
      </c>
      <c r="I558" s="70">
        <f t="shared" si="17"/>
        <v>1.74072</v>
      </c>
      <c r="J558" s="71">
        <f>ROUND((H558*'2-Calculator'!$D$26),2)</f>
        <v>11462.64</v>
      </c>
      <c r="K558" s="71">
        <f>ROUND((I558*'2-Calculator'!$D$26),2)</f>
        <v>11462.64</v>
      </c>
      <c r="L558" s="69">
        <v>2.5</v>
      </c>
      <c r="M558" s="66" t="s">
        <v>2550</v>
      </c>
      <c r="N558" s="66" t="s">
        <v>2551</v>
      </c>
      <c r="O558" s="66"/>
      <c r="P558" s="66" t="s">
        <v>1835</v>
      </c>
      <c r="Q558" s="144">
        <v>113</v>
      </c>
    </row>
    <row r="559" spans="1:17" s="72" customFormat="1">
      <c r="A559" s="66"/>
      <c r="B559" s="66" t="s">
        <v>714</v>
      </c>
      <c r="C559" s="225" t="s">
        <v>1645</v>
      </c>
      <c r="D559" s="66" t="s">
        <v>2070</v>
      </c>
      <c r="E559" s="68">
        <v>1.8782799999999999</v>
      </c>
      <c r="F559" s="74">
        <v>1</v>
      </c>
      <c r="G559" s="74">
        <v>1</v>
      </c>
      <c r="H559" s="68">
        <f t="shared" si="16"/>
        <v>1.8782799999999999</v>
      </c>
      <c r="I559" s="70">
        <f t="shared" si="17"/>
        <v>1.8782799999999999</v>
      </c>
      <c r="J559" s="71">
        <f>ROUND((H559*'2-Calculator'!$D$26),2)</f>
        <v>12368.47</v>
      </c>
      <c r="K559" s="71">
        <f>ROUND((I559*'2-Calculator'!$D$26),2)</f>
        <v>12368.47</v>
      </c>
      <c r="L559" s="69">
        <v>2.72</v>
      </c>
      <c r="M559" s="66" t="s">
        <v>2550</v>
      </c>
      <c r="N559" s="66" t="s">
        <v>2551</v>
      </c>
      <c r="O559" s="66"/>
      <c r="P559" s="66" t="s">
        <v>1835</v>
      </c>
      <c r="Q559" s="144">
        <v>106</v>
      </c>
    </row>
    <row r="560" spans="1:17" s="72" customFormat="1">
      <c r="A560" s="66"/>
      <c r="B560" s="66" t="s">
        <v>713</v>
      </c>
      <c r="C560" s="225" t="s">
        <v>1645</v>
      </c>
      <c r="D560" s="66" t="s">
        <v>2070</v>
      </c>
      <c r="E560" s="68">
        <v>2.3780899999999998</v>
      </c>
      <c r="F560" s="74">
        <v>1</v>
      </c>
      <c r="G560" s="74">
        <v>1</v>
      </c>
      <c r="H560" s="68">
        <f t="shared" si="16"/>
        <v>2.3780899999999998</v>
      </c>
      <c r="I560" s="70">
        <f t="shared" si="17"/>
        <v>2.3780899999999998</v>
      </c>
      <c r="J560" s="71">
        <f>ROUND((H560*'2-Calculator'!$D$26),2)</f>
        <v>15659.72</v>
      </c>
      <c r="K560" s="71">
        <f>ROUND((I560*'2-Calculator'!$D$26),2)</f>
        <v>15659.72</v>
      </c>
      <c r="L560" s="69">
        <v>4.55</v>
      </c>
      <c r="M560" s="66" t="s">
        <v>2550</v>
      </c>
      <c r="N560" s="66" t="s">
        <v>2551</v>
      </c>
      <c r="O560" s="66"/>
      <c r="P560" s="66" t="s">
        <v>1835</v>
      </c>
      <c r="Q560" s="144">
        <v>18</v>
      </c>
    </row>
    <row r="561" spans="1:17" s="72" customFormat="1">
      <c r="A561" s="66"/>
      <c r="B561" s="66" t="s">
        <v>712</v>
      </c>
      <c r="C561" s="225" t="s">
        <v>1645</v>
      </c>
      <c r="D561" s="66" t="s">
        <v>2070</v>
      </c>
      <c r="E561" s="68">
        <v>3.7688799999999998</v>
      </c>
      <c r="F561" s="74">
        <v>1</v>
      </c>
      <c r="G561" s="74">
        <v>1</v>
      </c>
      <c r="H561" s="68">
        <f t="shared" si="16"/>
        <v>3.7688799999999998</v>
      </c>
      <c r="I561" s="70">
        <f t="shared" si="17"/>
        <v>3.7688799999999998</v>
      </c>
      <c r="J561" s="71">
        <f>ROUND((H561*'2-Calculator'!$D$26),2)</f>
        <v>24818.07</v>
      </c>
      <c r="K561" s="71">
        <f>ROUND((I561*'2-Calculator'!$D$26),2)</f>
        <v>24818.07</v>
      </c>
      <c r="L561" s="69">
        <v>10.75</v>
      </c>
      <c r="M561" s="66" t="s">
        <v>2550</v>
      </c>
      <c r="N561" s="66" t="s">
        <v>2551</v>
      </c>
      <c r="O561" s="66"/>
      <c r="P561" s="66" t="s">
        <v>1835</v>
      </c>
      <c r="Q561" s="144">
        <v>1</v>
      </c>
    </row>
    <row r="562" spans="1:17" s="72" customFormat="1">
      <c r="A562" s="66"/>
      <c r="B562" s="66" t="s">
        <v>711</v>
      </c>
      <c r="C562" s="225" t="s">
        <v>1646</v>
      </c>
      <c r="D562" s="66" t="s">
        <v>2071</v>
      </c>
      <c r="E562" s="68">
        <v>1.6990700000000001</v>
      </c>
      <c r="F562" s="74">
        <v>1</v>
      </c>
      <c r="G562" s="74">
        <v>1</v>
      </c>
      <c r="H562" s="68">
        <f t="shared" si="16"/>
        <v>1.6990700000000001</v>
      </c>
      <c r="I562" s="70">
        <f t="shared" si="17"/>
        <v>1.6990700000000001</v>
      </c>
      <c r="J562" s="71">
        <f>ROUND((H562*'2-Calculator'!$D$26),2)</f>
        <v>11188.38</v>
      </c>
      <c r="K562" s="71">
        <f>ROUND((I562*'2-Calculator'!$D$26),2)</f>
        <v>11188.38</v>
      </c>
      <c r="L562" s="69">
        <v>2.12</v>
      </c>
      <c r="M562" s="66" t="s">
        <v>2550</v>
      </c>
      <c r="N562" s="66" t="s">
        <v>2551</v>
      </c>
      <c r="O562" s="66"/>
      <c r="P562" s="66" t="s">
        <v>1835</v>
      </c>
      <c r="Q562" s="144">
        <v>128</v>
      </c>
    </row>
    <row r="563" spans="1:17" s="72" customFormat="1">
      <c r="A563" s="66"/>
      <c r="B563" s="66" t="s">
        <v>710</v>
      </c>
      <c r="C563" s="225" t="s">
        <v>1646</v>
      </c>
      <c r="D563" s="66" t="s">
        <v>2071</v>
      </c>
      <c r="E563" s="68">
        <v>1.86497</v>
      </c>
      <c r="F563" s="74">
        <v>1</v>
      </c>
      <c r="G563" s="74">
        <v>1</v>
      </c>
      <c r="H563" s="68">
        <f t="shared" si="16"/>
        <v>1.86497</v>
      </c>
      <c r="I563" s="70">
        <f t="shared" si="17"/>
        <v>1.86497</v>
      </c>
      <c r="J563" s="71">
        <f>ROUND((H563*'2-Calculator'!$D$26),2)</f>
        <v>12280.83</v>
      </c>
      <c r="K563" s="71">
        <f>ROUND((I563*'2-Calculator'!$D$26),2)</f>
        <v>12280.83</v>
      </c>
      <c r="L563" s="69">
        <v>2.5099999999999998</v>
      </c>
      <c r="M563" s="66" t="s">
        <v>2550</v>
      </c>
      <c r="N563" s="66" t="s">
        <v>2551</v>
      </c>
      <c r="O563" s="66"/>
      <c r="P563" s="66" t="s">
        <v>1835</v>
      </c>
      <c r="Q563" s="144">
        <v>133</v>
      </c>
    </row>
    <row r="564" spans="1:17" s="72" customFormat="1">
      <c r="A564" s="66"/>
      <c r="B564" s="66" t="s">
        <v>709</v>
      </c>
      <c r="C564" s="225" t="s">
        <v>1646</v>
      </c>
      <c r="D564" s="66" t="s">
        <v>2071</v>
      </c>
      <c r="E564" s="68">
        <v>2.2852600000000001</v>
      </c>
      <c r="F564" s="74">
        <v>1</v>
      </c>
      <c r="G564" s="74">
        <v>1</v>
      </c>
      <c r="H564" s="68">
        <f t="shared" si="16"/>
        <v>2.2852600000000001</v>
      </c>
      <c r="I564" s="70">
        <f t="shared" si="17"/>
        <v>2.2852600000000001</v>
      </c>
      <c r="J564" s="71">
        <f>ROUND((H564*'2-Calculator'!$D$26),2)</f>
        <v>15048.44</v>
      </c>
      <c r="K564" s="71">
        <f>ROUND((I564*'2-Calculator'!$D$26),2)</f>
        <v>15048.44</v>
      </c>
      <c r="L564" s="69">
        <v>4.13</v>
      </c>
      <c r="M564" s="66" t="s">
        <v>2550</v>
      </c>
      <c r="N564" s="66" t="s">
        <v>2551</v>
      </c>
      <c r="O564" s="66"/>
      <c r="P564" s="66" t="s">
        <v>1835</v>
      </c>
      <c r="Q564" s="144">
        <v>19</v>
      </c>
    </row>
    <row r="565" spans="1:17" s="72" customFormat="1">
      <c r="A565" s="66"/>
      <c r="B565" s="66" t="s">
        <v>708</v>
      </c>
      <c r="C565" s="225" t="s">
        <v>1646</v>
      </c>
      <c r="D565" s="66" t="s">
        <v>2071</v>
      </c>
      <c r="E565" s="68">
        <v>3.8113700000000001</v>
      </c>
      <c r="F565" s="74">
        <v>1</v>
      </c>
      <c r="G565" s="74">
        <v>1</v>
      </c>
      <c r="H565" s="68">
        <f t="shared" si="16"/>
        <v>3.8113700000000001</v>
      </c>
      <c r="I565" s="70">
        <f t="shared" si="17"/>
        <v>3.8113700000000001</v>
      </c>
      <c r="J565" s="71">
        <f>ROUND((H565*'2-Calculator'!$D$26),2)</f>
        <v>25097.87</v>
      </c>
      <c r="K565" s="71">
        <f>ROUND((I565*'2-Calculator'!$D$26),2)</f>
        <v>25097.87</v>
      </c>
      <c r="L565" s="69">
        <v>13</v>
      </c>
      <c r="M565" s="66" t="s">
        <v>2550</v>
      </c>
      <c r="N565" s="66" t="s">
        <v>2551</v>
      </c>
      <c r="O565" s="66"/>
      <c r="P565" s="66" t="s">
        <v>1835</v>
      </c>
      <c r="Q565" s="144">
        <v>0</v>
      </c>
    </row>
    <row r="566" spans="1:17" s="72" customFormat="1">
      <c r="A566" s="66"/>
      <c r="B566" s="66" t="s">
        <v>707</v>
      </c>
      <c r="C566" s="225" t="s">
        <v>1647</v>
      </c>
      <c r="D566" s="66" t="s">
        <v>2288</v>
      </c>
      <c r="E566" s="68">
        <v>4.3458800000000002</v>
      </c>
      <c r="F566" s="74">
        <v>1</v>
      </c>
      <c r="G566" s="74">
        <v>1</v>
      </c>
      <c r="H566" s="68">
        <f t="shared" si="16"/>
        <v>4.3458800000000002</v>
      </c>
      <c r="I566" s="70">
        <f t="shared" si="17"/>
        <v>4.3458800000000002</v>
      </c>
      <c r="J566" s="71">
        <f>ROUND((H566*'2-Calculator'!$D$26),2)</f>
        <v>28617.62</v>
      </c>
      <c r="K566" s="71">
        <f>ROUND((I566*'2-Calculator'!$D$26),2)</f>
        <v>28617.62</v>
      </c>
      <c r="L566" s="69">
        <v>3.77</v>
      </c>
      <c r="M566" s="66" t="s">
        <v>2550</v>
      </c>
      <c r="N566" s="66" t="s">
        <v>2551</v>
      </c>
      <c r="O566" s="66"/>
      <c r="P566" s="66" t="s">
        <v>1835</v>
      </c>
      <c r="Q566" s="144">
        <v>23</v>
      </c>
    </row>
    <row r="567" spans="1:17" s="72" customFormat="1">
      <c r="A567" s="66"/>
      <c r="B567" s="66" t="s">
        <v>706</v>
      </c>
      <c r="C567" s="225" t="s">
        <v>1647</v>
      </c>
      <c r="D567" s="66" t="s">
        <v>2288</v>
      </c>
      <c r="E567" s="68">
        <v>5.1687099999999999</v>
      </c>
      <c r="F567" s="74">
        <v>1</v>
      </c>
      <c r="G567" s="74">
        <v>1</v>
      </c>
      <c r="H567" s="68">
        <f t="shared" si="16"/>
        <v>5.1687099999999999</v>
      </c>
      <c r="I567" s="70">
        <f t="shared" si="17"/>
        <v>5.1687099999999999</v>
      </c>
      <c r="J567" s="71">
        <f>ROUND((H567*'2-Calculator'!$D$26),2)</f>
        <v>34035.96</v>
      </c>
      <c r="K567" s="71">
        <f>ROUND((I567*'2-Calculator'!$D$26),2)</f>
        <v>34035.96</v>
      </c>
      <c r="L567" s="69">
        <v>5</v>
      </c>
      <c r="M567" s="66" t="s">
        <v>2550</v>
      </c>
      <c r="N567" s="66" t="s">
        <v>2551</v>
      </c>
      <c r="O567" s="66"/>
      <c r="P567" s="66" t="s">
        <v>1835</v>
      </c>
      <c r="Q567" s="144">
        <v>24</v>
      </c>
    </row>
    <row r="568" spans="1:17" s="72" customFormat="1">
      <c r="A568" s="66"/>
      <c r="B568" s="66" t="s">
        <v>705</v>
      </c>
      <c r="C568" s="225" t="s">
        <v>1647</v>
      </c>
      <c r="D568" s="66" t="s">
        <v>2288</v>
      </c>
      <c r="E568" s="68">
        <v>7.19747</v>
      </c>
      <c r="F568" s="74">
        <v>1</v>
      </c>
      <c r="G568" s="74">
        <v>1</v>
      </c>
      <c r="H568" s="68">
        <f t="shared" si="16"/>
        <v>7.19747</v>
      </c>
      <c r="I568" s="70">
        <f t="shared" si="17"/>
        <v>7.19747</v>
      </c>
      <c r="J568" s="71">
        <f>ROUND((H568*'2-Calculator'!$D$26),2)</f>
        <v>47395.34</v>
      </c>
      <c r="K568" s="71">
        <f>ROUND((I568*'2-Calculator'!$D$26),2)</f>
        <v>47395.34</v>
      </c>
      <c r="L568" s="69">
        <v>7.79</v>
      </c>
      <c r="M568" s="66" t="s">
        <v>2550</v>
      </c>
      <c r="N568" s="66" t="s">
        <v>2551</v>
      </c>
      <c r="O568" s="66"/>
      <c r="P568" s="66" t="s">
        <v>1835</v>
      </c>
      <c r="Q568" s="144">
        <v>9</v>
      </c>
    </row>
    <row r="569" spans="1:17" s="72" customFormat="1">
      <c r="A569" s="66"/>
      <c r="B569" s="66" t="s">
        <v>704</v>
      </c>
      <c r="C569" s="225" t="s">
        <v>1647</v>
      </c>
      <c r="D569" s="66" t="s">
        <v>2288</v>
      </c>
      <c r="E569" s="68">
        <v>9.6166800000000006</v>
      </c>
      <c r="F569" s="74">
        <v>1</v>
      </c>
      <c r="G569" s="74">
        <v>1</v>
      </c>
      <c r="H569" s="68">
        <f t="shared" si="16"/>
        <v>9.6166800000000006</v>
      </c>
      <c r="I569" s="70">
        <f t="shared" si="17"/>
        <v>9.6166800000000006</v>
      </c>
      <c r="J569" s="71">
        <f>ROUND((H569*'2-Calculator'!$D$26),2)</f>
        <v>63325.84</v>
      </c>
      <c r="K569" s="71">
        <f>ROUND((I569*'2-Calculator'!$D$26),2)</f>
        <v>63325.84</v>
      </c>
      <c r="L569" s="69">
        <v>15.84</v>
      </c>
      <c r="M569" s="66" t="s">
        <v>2550</v>
      </c>
      <c r="N569" s="66" t="s">
        <v>2551</v>
      </c>
      <c r="O569" s="66"/>
      <c r="P569" s="66" t="s">
        <v>1835</v>
      </c>
      <c r="Q569" s="144">
        <v>1</v>
      </c>
    </row>
    <row r="570" spans="1:17" s="72" customFormat="1">
      <c r="A570" s="66"/>
      <c r="B570" s="66" t="s">
        <v>703</v>
      </c>
      <c r="C570" s="225" t="s">
        <v>1648</v>
      </c>
      <c r="D570" s="66" t="s">
        <v>2289</v>
      </c>
      <c r="E570" s="68">
        <v>2.8243200000000002</v>
      </c>
      <c r="F570" s="74">
        <v>1</v>
      </c>
      <c r="G570" s="74">
        <v>1</v>
      </c>
      <c r="H570" s="68">
        <f t="shared" si="16"/>
        <v>2.8243200000000002</v>
      </c>
      <c r="I570" s="70">
        <f t="shared" si="17"/>
        <v>2.8243200000000002</v>
      </c>
      <c r="J570" s="71">
        <f>ROUND((H570*'2-Calculator'!$D$26),2)</f>
        <v>18598.150000000001</v>
      </c>
      <c r="K570" s="71">
        <f>ROUND((I570*'2-Calculator'!$D$26),2)</f>
        <v>18598.150000000001</v>
      </c>
      <c r="L570" s="69">
        <v>2.59</v>
      </c>
      <c r="M570" s="66" t="s">
        <v>2550</v>
      </c>
      <c r="N570" s="66" t="s">
        <v>2551</v>
      </c>
      <c r="O570" s="66"/>
      <c r="P570" s="66" t="s">
        <v>1835</v>
      </c>
      <c r="Q570" s="144">
        <v>61</v>
      </c>
    </row>
    <row r="571" spans="1:17" s="72" customFormat="1">
      <c r="A571" s="66"/>
      <c r="B571" s="66" t="s">
        <v>702</v>
      </c>
      <c r="C571" s="225" t="s">
        <v>1648</v>
      </c>
      <c r="D571" s="66" t="s">
        <v>2289</v>
      </c>
      <c r="E571" s="68">
        <v>3.3224</v>
      </c>
      <c r="F571" s="74">
        <v>1</v>
      </c>
      <c r="G571" s="74">
        <v>1</v>
      </c>
      <c r="H571" s="68">
        <f t="shared" si="16"/>
        <v>3.3224</v>
      </c>
      <c r="I571" s="70">
        <f t="shared" si="17"/>
        <v>3.3224</v>
      </c>
      <c r="J571" s="71">
        <f>ROUND((H571*'2-Calculator'!$D$26),2)</f>
        <v>21878</v>
      </c>
      <c r="K571" s="71">
        <f>ROUND((I571*'2-Calculator'!$D$26),2)</f>
        <v>21878</v>
      </c>
      <c r="L571" s="69">
        <v>3.53</v>
      </c>
      <c r="M571" s="66" t="s">
        <v>2550</v>
      </c>
      <c r="N571" s="66" t="s">
        <v>2551</v>
      </c>
      <c r="O571" s="66"/>
      <c r="P571" s="66" t="s">
        <v>1835</v>
      </c>
      <c r="Q571" s="144">
        <v>56</v>
      </c>
    </row>
    <row r="572" spans="1:17" s="72" customFormat="1">
      <c r="A572" s="66"/>
      <c r="B572" s="66" t="s">
        <v>701</v>
      </c>
      <c r="C572" s="225" t="s">
        <v>1648</v>
      </c>
      <c r="D572" s="66" t="s">
        <v>2289</v>
      </c>
      <c r="E572" s="68">
        <v>4.6794399999999996</v>
      </c>
      <c r="F572" s="74">
        <v>1</v>
      </c>
      <c r="G572" s="74">
        <v>1</v>
      </c>
      <c r="H572" s="68">
        <f t="shared" si="16"/>
        <v>4.6794399999999996</v>
      </c>
      <c r="I572" s="70">
        <f t="shared" si="17"/>
        <v>4.6794399999999996</v>
      </c>
      <c r="J572" s="71">
        <f>ROUND((H572*'2-Calculator'!$D$26),2)</f>
        <v>30814.11</v>
      </c>
      <c r="K572" s="71">
        <f>ROUND((I572*'2-Calculator'!$D$26),2)</f>
        <v>30814.11</v>
      </c>
      <c r="L572" s="69">
        <v>6.53</v>
      </c>
      <c r="M572" s="66" t="s">
        <v>2550</v>
      </c>
      <c r="N572" s="66" t="s">
        <v>2551</v>
      </c>
      <c r="O572" s="66"/>
      <c r="P572" s="66" t="s">
        <v>1835</v>
      </c>
      <c r="Q572" s="144">
        <v>24</v>
      </c>
    </row>
    <row r="573" spans="1:17" s="72" customFormat="1">
      <c r="A573" s="66"/>
      <c r="B573" s="66" t="s">
        <v>700</v>
      </c>
      <c r="C573" s="225" t="s">
        <v>1648</v>
      </c>
      <c r="D573" s="66" t="s">
        <v>2289</v>
      </c>
      <c r="E573" s="68">
        <v>7.5609700000000002</v>
      </c>
      <c r="F573" s="74">
        <v>1</v>
      </c>
      <c r="G573" s="74">
        <v>1</v>
      </c>
      <c r="H573" s="68">
        <f t="shared" si="16"/>
        <v>7.5609700000000002</v>
      </c>
      <c r="I573" s="70">
        <f t="shared" si="17"/>
        <v>7.5609700000000002</v>
      </c>
      <c r="J573" s="71">
        <f>ROUND((H573*'2-Calculator'!$D$26),2)</f>
        <v>49788.99</v>
      </c>
      <c r="K573" s="71">
        <f>ROUND((I573*'2-Calculator'!$D$26),2)</f>
        <v>49788.99</v>
      </c>
      <c r="L573" s="69">
        <v>17.77</v>
      </c>
      <c r="M573" s="66" t="s">
        <v>2550</v>
      </c>
      <c r="N573" s="66" t="s">
        <v>2551</v>
      </c>
      <c r="O573" s="66"/>
      <c r="P573" s="66" t="s">
        <v>1835</v>
      </c>
      <c r="Q573" s="144">
        <v>2</v>
      </c>
    </row>
    <row r="574" spans="1:17" s="72" customFormat="1">
      <c r="A574" s="66"/>
      <c r="B574" s="66" t="s">
        <v>699</v>
      </c>
      <c r="C574" s="225" t="s">
        <v>1649</v>
      </c>
      <c r="D574" s="66" t="s">
        <v>2460</v>
      </c>
      <c r="E574" s="68">
        <v>1.0702799999999999</v>
      </c>
      <c r="F574" s="74">
        <v>1</v>
      </c>
      <c r="G574" s="74">
        <v>1</v>
      </c>
      <c r="H574" s="68">
        <f t="shared" si="16"/>
        <v>1.0702799999999999</v>
      </c>
      <c r="I574" s="70">
        <f t="shared" si="17"/>
        <v>1.0702799999999999</v>
      </c>
      <c r="J574" s="71">
        <f>ROUND((H574*'2-Calculator'!$D$26),2)</f>
        <v>7047.79</v>
      </c>
      <c r="K574" s="71">
        <f>ROUND((I574*'2-Calculator'!$D$26),2)</f>
        <v>7047.79</v>
      </c>
      <c r="L574" s="69">
        <v>5.17</v>
      </c>
      <c r="M574" s="66" t="s">
        <v>2550</v>
      </c>
      <c r="N574" s="66" t="s">
        <v>2551</v>
      </c>
      <c r="O574" s="66"/>
      <c r="P574" s="66" t="s">
        <v>1835</v>
      </c>
      <c r="Q574" s="144">
        <v>11</v>
      </c>
    </row>
    <row r="575" spans="1:17" s="72" customFormat="1">
      <c r="A575" s="66"/>
      <c r="B575" s="66" t="s">
        <v>698</v>
      </c>
      <c r="C575" s="225" t="s">
        <v>1649</v>
      </c>
      <c r="D575" s="66" t="s">
        <v>2460</v>
      </c>
      <c r="E575" s="68">
        <v>1.39869</v>
      </c>
      <c r="F575" s="74">
        <v>1</v>
      </c>
      <c r="G575" s="74">
        <v>1</v>
      </c>
      <c r="H575" s="68">
        <f t="shared" si="16"/>
        <v>1.39869</v>
      </c>
      <c r="I575" s="70">
        <f t="shared" si="17"/>
        <v>1.39869</v>
      </c>
      <c r="J575" s="71">
        <f>ROUND((H575*'2-Calculator'!$D$26),2)</f>
        <v>9210.3700000000008</v>
      </c>
      <c r="K575" s="71">
        <f>ROUND((I575*'2-Calculator'!$D$26),2)</f>
        <v>9210.3700000000008</v>
      </c>
      <c r="L575" s="69">
        <v>7.01</v>
      </c>
      <c r="M575" s="66" t="s">
        <v>2550</v>
      </c>
      <c r="N575" s="66" t="s">
        <v>2551</v>
      </c>
      <c r="O575" s="66"/>
      <c r="P575" s="66" t="s">
        <v>1835</v>
      </c>
      <c r="Q575" s="144">
        <v>62</v>
      </c>
    </row>
    <row r="576" spans="1:17" s="72" customFormat="1">
      <c r="A576" s="66"/>
      <c r="B576" s="66" t="s">
        <v>697</v>
      </c>
      <c r="C576" s="225" t="s">
        <v>1649</v>
      </c>
      <c r="D576" s="66" t="s">
        <v>2460</v>
      </c>
      <c r="E576" s="68">
        <v>2.2753700000000001</v>
      </c>
      <c r="F576" s="74">
        <v>1</v>
      </c>
      <c r="G576" s="74">
        <v>1</v>
      </c>
      <c r="H576" s="68">
        <f t="shared" si="16"/>
        <v>2.2753700000000001</v>
      </c>
      <c r="I576" s="70">
        <f t="shared" si="17"/>
        <v>2.2753700000000001</v>
      </c>
      <c r="J576" s="71">
        <f>ROUND((H576*'2-Calculator'!$D$26),2)</f>
        <v>14983.31</v>
      </c>
      <c r="K576" s="71">
        <f>ROUND((I576*'2-Calculator'!$D$26),2)</f>
        <v>14983.31</v>
      </c>
      <c r="L576" s="69">
        <v>10.39</v>
      </c>
      <c r="M576" s="66" t="s">
        <v>2550</v>
      </c>
      <c r="N576" s="66" t="s">
        <v>2551</v>
      </c>
      <c r="O576" s="66"/>
      <c r="P576" s="66" t="s">
        <v>1835</v>
      </c>
      <c r="Q576" s="144">
        <v>40</v>
      </c>
    </row>
    <row r="577" spans="1:17" s="72" customFormat="1">
      <c r="A577" s="66"/>
      <c r="B577" s="66" t="s">
        <v>696</v>
      </c>
      <c r="C577" s="225" t="s">
        <v>1649</v>
      </c>
      <c r="D577" s="66" t="s">
        <v>2460</v>
      </c>
      <c r="E577" s="68">
        <v>4.3973399999999998</v>
      </c>
      <c r="F577" s="74">
        <v>1</v>
      </c>
      <c r="G577" s="74">
        <v>1</v>
      </c>
      <c r="H577" s="68">
        <f t="shared" si="16"/>
        <v>4.3973399999999998</v>
      </c>
      <c r="I577" s="70">
        <f t="shared" si="17"/>
        <v>4.3973399999999998</v>
      </c>
      <c r="J577" s="71">
        <f>ROUND((H577*'2-Calculator'!$D$26),2)</f>
        <v>28956.48</v>
      </c>
      <c r="K577" s="71">
        <f>ROUND((I577*'2-Calculator'!$D$26),2)</f>
        <v>28956.48</v>
      </c>
      <c r="L577" s="69">
        <v>20.59</v>
      </c>
      <c r="M577" s="66" t="s">
        <v>2550</v>
      </c>
      <c r="N577" s="66" t="s">
        <v>2551</v>
      </c>
      <c r="O577" s="66"/>
      <c r="P577" s="66" t="s">
        <v>1835</v>
      </c>
      <c r="Q577" s="144">
        <v>10</v>
      </c>
    </row>
    <row r="578" spans="1:17" s="72" customFormat="1">
      <c r="A578" s="66"/>
      <c r="B578" s="66" t="s">
        <v>695</v>
      </c>
      <c r="C578" s="225" t="s">
        <v>1650</v>
      </c>
      <c r="D578" s="66" t="s">
        <v>2072</v>
      </c>
      <c r="E578" s="68">
        <v>1.33206</v>
      </c>
      <c r="F578" s="74">
        <v>1</v>
      </c>
      <c r="G578" s="74">
        <v>1</v>
      </c>
      <c r="H578" s="68">
        <f t="shared" si="16"/>
        <v>1.33206</v>
      </c>
      <c r="I578" s="70">
        <f t="shared" si="17"/>
        <v>1.33206</v>
      </c>
      <c r="J578" s="71">
        <f>ROUND((H578*'2-Calculator'!$D$26),2)</f>
        <v>8771.6200000000008</v>
      </c>
      <c r="K578" s="71">
        <f>ROUND((I578*'2-Calculator'!$D$26),2)</f>
        <v>8771.6200000000008</v>
      </c>
      <c r="L578" s="69">
        <v>3.61</v>
      </c>
      <c r="M578" s="66" t="s">
        <v>2550</v>
      </c>
      <c r="N578" s="66" t="s">
        <v>2551</v>
      </c>
      <c r="O578" s="66"/>
      <c r="P578" s="66" t="s">
        <v>1835</v>
      </c>
      <c r="Q578" s="144">
        <v>69</v>
      </c>
    </row>
    <row r="579" spans="1:17" s="72" customFormat="1">
      <c r="A579" s="66"/>
      <c r="B579" s="66" t="s">
        <v>694</v>
      </c>
      <c r="C579" s="225" t="s">
        <v>1650</v>
      </c>
      <c r="D579" s="66" t="s">
        <v>2072</v>
      </c>
      <c r="E579" s="68">
        <v>1.5983499999999999</v>
      </c>
      <c r="F579" s="74">
        <v>1</v>
      </c>
      <c r="G579" s="74">
        <v>1</v>
      </c>
      <c r="H579" s="68">
        <f t="shared" si="16"/>
        <v>1.5983499999999999</v>
      </c>
      <c r="I579" s="70">
        <f t="shared" si="17"/>
        <v>1.5983499999999999</v>
      </c>
      <c r="J579" s="71">
        <f>ROUND((H579*'2-Calculator'!$D$26),2)</f>
        <v>10525.13</v>
      </c>
      <c r="K579" s="71">
        <f>ROUND((I579*'2-Calculator'!$D$26),2)</f>
        <v>10525.13</v>
      </c>
      <c r="L579" s="69">
        <v>4.74</v>
      </c>
      <c r="M579" s="66" t="s">
        <v>2550</v>
      </c>
      <c r="N579" s="66" t="s">
        <v>2551</v>
      </c>
      <c r="O579" s="66"/>
      <c r="P579" s="66" t="s">
        <v>1835</v>
      </c>
      <c r="Q579" s="144">
        <v>47</v>
      </c>
    </row>
    <row r="580" spans="1:17" s="72" customFormat="1">
      <c r="A580" s="66"/>
      <c r="B580" s="66" t="s">
        <v>693</v>
      </c>
      <c r="C580" s="225" t="s">
        <v>1650</v>
      </c>
      <c r="D580" s="66" t="s">
        <v>2072</v>
      </c>
      <c r="E580" s="68">
        <v>2.0882399999999999</v>
      </c>
      <c r="F580" s="74">
        <v>1</v>
      </c>
      <c r="G580" s="74">
        <v>1</v>
      </c>
      <c r="H580" s="68">
        <f t="shared" si="16"/>
        <v>2.0882399999999999</v>
      </c>
      <c r="I580" s="70">
        <f t="shared" si="17"/>
        <v>2.0882399999999999</v>
      </c>
      <c r="J580" s="71">
        <f>ROUND((H580*'2-Calculator'!$D$26),2)</f>
        <v>13751.06</v>
      </c>
      <c r="K580" s="71">
        <f>ROUND((I580*'2-Calculator'!$D$26),2)</f>
        <v>13751.06</v>
      </c>
      <c r="L580" s="69">
        <v>6.85</v>
      </c>
      <c r="M580" s="66" t="s">
        <v>2550</v>
      </c>
      <c r="N580" s="66" t="s">
        <v>2551</v>
      </c>
      <c r="O580" s="66"/>
      <c r="P580" s="66" t="s">
        <v>1835</v>
      </c>
      <c r="Q580" s="144">
        <v>29</v>
      </c>
    </row>
    <row r="581" spans="1:17" s="72" customFormat="1">
      <c r="A581" s="66"/>
      <c r="B581" s="66" t="s">
        <v>692</v>
      </c>
      <c r="C581" s="225" t="s">
        <v>1650</v>
      </c>
      <c r="D581" s="66" t="s">
        <v>2072</v>
      </c>
      <c r="E581" s="68">
        <v>3.40083</v>
      </c>
      <c r="F581" s="74">
        <v>1</v>
      </c>
      <c r="G581" s="74">
        <v>1</v>
      </c>
      <c r="H581" s="68">
        <f t="shared" si="16"/>
        <v>3.40083</v>
      </c>
      <c r="I581" s="70">
        <f t="shared" si="17"/>
        <v>3.40083</v>
      </c>
      <c r="J581" s="71">
        <f>ROUND((H581*'2-Calculator'!$D$26),2)</f>
        <v>22394.47</v>
      </c>
      <c r="K581" s="71">
        <f>ROUND((I581*'2-Calculator'!$D$26),2)</f>
        <v>22394.47</v>
      </c>
      <c r="L581" s="69">
        <v>10.73</v>
      </c>
      <c r="M581" s="66" t="s">
        <v>2550</v>
      </c>
      <c r="N581" s="66" t="s">
        <v>2551</v>
      </c>
      <c r="O581" s="66"/>
      <c r="P581" s="66" t="s">
        <v>1835</v>
      </c>
      <c r="Q581" s="144">
        <v>2</v>
      </c>
    </row>
    <row r="582" spans="1:17" s="72" customFormat="1">
      <c r="A582" s="66"/>
      <c r="B582" s="66" t="s">
        <v>691</v>
      </c>
      <c r="C582" s="225" t="s">
        <v>1651</v>
      </c>
      <c r="D582" s="66" t="s">
        <v>2073</v>
      </c>
      <c r="E582" s="68">
        <v>1.2004900000000001</v>
      </c>
      <c r="F582" s="74">
        <v>1</v>
      </c>
      <c r="G582" s="74">
        <v>1</v>
      </c>
      <c r="H582" s="68">
        <f t="shared" si="16"/>
        <v>1.2004900000000001</v>
      </c>
      <c r="I582" s="70">
        <f t="shared" si="17"/>
        <v>1.2004900000000001</v>
      </c>
      <c r="J582" s="71">
        <f>ROUND((H582*'2-Calculator'!$D$26),2)</f>
        <v>7905.23</v>
      </c>
      <c r="K582" s="71">
        <f>ROUND((I582*'2-Calculator'!$D$26),2)</f>
        <v>7905.23</v>
      </c>
      <c r="L582" s="69">
        <v>2.73</v>
      </c>
      <c r="M582" s="66" t="s">
        <v>2550</v>
      </c>
      <c r="N582" s="66" t="s">
        <v>2551</v>
      </c>
      <c r="O582" s="66"/>
      <c r="P582" s="66" t="s">
        <v>1835</v>
      </c>
      <c r="Q582" s="144">
        <v>33</v>
      </c>
    </row>
    <row r="583" spans="1:17" s="72" customFormat="1">
      <c r="A583" s="66"/>
      <c r="B583" s="66" t="s">
        <v>690</v>
      </c>
      <c r="C583" s="225" t="s">
        <v>1651</v>
      </c>
      <c r="D583" s="66" t="s">
        <v>2073</v>
      </c>
      <c r="E583" s="68">
        <v>1.748</v>
      </c>
      <c r="F583" s="74">
        <v>1</v>
      </c>
      <c r="G583" s="74">
        <v>1</v>
      </c>
      <c r="H583" s="68">
        <f t="shared" si="16"/>
        <v>1.748</v>
      </c>
      <c r="I583" s="70">
        <f t="shared" si="17"/>
        <v>1.748</v>
      </c>
      <c r="J583" s="71">
        <f>ROUND((H583*'2-Calculator'!$D$26),2)</f>
        <v>11510.58</v>
      </c>
      <c r="K583" s="71">
        <f>ROUND((I583*'2-Calculator'!$D$26),2)</f>
        <v>11510.58</v>
      </c>
      <c r="L583" s="69">
        <v>4.55</v>
      </c>
      <c r="M583" s="66" t="s">
        <v>2550</v>
      </c>
      <c r="N583" s="66" t="s">
        <v>2551</v>
      </c>
      <c r="O583" s="66"/>
      <c r="P583" s="66" t="s">
        <v>1835</v>
      </c>
      <c r="Q583" s="144">
        <v>45</v>
      </c>
    </row>
    <row r="584" spans="1:17" s="72" customFormat="1">
      <c r="A584" s="66"/>
      <c r="B584" s="66" t="s">
        <v>689</v>
      </c>
      <c r="C584" s="225" t="s">
        <v>1651</v>
      </c>
      <c r="D584" s="66" t="s">
        <v>2073</v>
      </c>
      <c r="E584" s="68">
        <v>2.4995500000000002</v>
      </c>
      <c r="F584" s="74">
        <v>1</v>
      </c>
      <c r="G584" s="74">
        <v>1</v>
      </c>
      <c r="H584" s="68">
        <f t="shared" si="16"/>
        <v>2.4995500000000002</v>
      </c>
      <c r="I584" s="70">
        <f t="shared" si="17"/>
        <v>2.4995500000000002</v>
      </c>
      <c r="J584" s="71">
        <f>ROUND((H584*'2-Calculator'!$D$26),2)</f>
        <v>16459.54</v>
      </c>
      <c r="K584" s="71">
        <f>ROUND((I584*'2-Calculator'!$D$26),2)</f>
        <v>16459.54</v>
      </c>
      <c r="L584" s="69">
        <v>9.66</v>
      </c>
      <c r="M584" s="66" t="s">
        <v>2550</v>
      </c>
      <c r="N584" s="66" t="s">
        <v>2551</v>
      </c>
      <c r="O584" s="66"/>
      <c r="P584" s="66" t="s">
        <v>1835</v>
      </c>
      <c r="Q584" s="144">
        <v>39</v>
      </c>
    </row>
    <row r="585" spans="1:17" s="72" customFormat="1">
      <c r="A585" s="66"/>
      <c r="B585" s="66" t="s">
        <v>688</v>
      </c>
      <c r="C585" s="225" t="s">
        <v>1651</v>
      </c>
      <c r="D585" s="66" t="s">
        <v>2073</v>
      </c>
      <c r="E585" s="68">
        <v>4.4937100000000001</v>
      </c>
      <c r="F585" s="74">
        <v>1</v>
      </c>
      <c r="G585" s="74">
        <v>1</v>
      </c>
      <c r="H585" s="68">
        <f t="shared" si="16"/>
        <v>4.4937100000000001</v>
      </c>
      <c r="I585" s="70">
        <f t="shared" si="17"/>
        <v>4.4937100000000001</v>
      </c>
      <c r="J585" s="71">
        <f>ROUND((H585*'2-Calculator'!$D$26),2)</f>
        <v>29591.08</v>
      </c>
      <c r="K585" s="71">
        <f>ROUND((I585*'2-Calculator'!$D$26),2)</f>
        <v>29591.08</v>
      </c>
      <c r="L585" s="69">
        <v>16.18</v>
      </c>
      <c r="M585" s="66" t="s">
        <v>2550</v>
      </c>
      <c r="N585" s="66" t="s">
        <v>2551</v>
      </c>
      <c r="O585" s="66"/>
      <c r="P585" s="66" t="s">
        <v>1835</v>
      </c>
      <c r="Q585" s="144">
        <v>3</v>
      </c>
    </row>
    <row r="586" spans="1:17" s="72" customFormat="1">
      <c r="A586" s="66"/>
      <c r="B586" s="66" t="s">
        <v>687</v>
      </c>
      <c r="C586" s="225" t="s">
        <v>1652</v>
      </c>
      <c r="D586" s="66" t="s">
        <v>2290</v>
      </c>
      <c r="E586" s="68">
        <v>0.90669999999999995</v>
      </c>
      <c r="F586" s="74">
        <v>1</v>
      </c>
      <c r="G586" s="74">
        <v>1</v>
      </c>
      <c r="H586" s="68">
        <f t="shared" si="16"/>
        <v>0.90669999999999995</v>
      </c>
      <c r="I586" s="70">
        <f t="shared" si="17"/>
        <v>0.90669999999999995</v>
      </c>
      <c r="J586" s="71">
        <f>ROUND((H586*'2-Calculator'!$D$26),2)</f>
        <v>5970.62</v>
      </c>
      <c r="K586" s="71">
        <f>ROUND((I586*'2-Calculator'!$D$26),2)</f>
        <v>5970.62</v>
      </c>
      <c r="L586" s="69">
        <v>2</v>
      </c>
      <c r="M586" s="66" t="s">
        <v>2550</v>
      </c>
      <c r="N586" s="66" t="s">
        <v>2551</v>
      </c>
      <c r="O586" s="66"/>
      <c r="P586" s="66" t="s">
        <v>1835</v>
      </c>
      <c r="Q586" s="144">
        <v>8</v>
      </c>
    </row>
    <row r="587" spans="1:17" s="72" customFormat="1">
      <c r="A587" s="66"/>
      <c r="B587" s="66" t="s">
        <v>686</v>
      </c>
      <c r="C587" s="225" t="s">
        <v>1652</v>
      </c>
      <c r="D587" s="66" t="s">
        <v>2290</v>
      </c>
      <c r="E587" s="68">
        <v>1.2077899999999999</v>
      </c>
      <c r="F587" s="74">
        <v>1</v>
      </c>
      <c r="G587" s="74">
        <v>1</v>
      </c>
      <c r="H587" s="68">
        <f t="shared" si="16"/>
        <v>1.2077899999999999</v>
      </c>
      <c r="I587" s="70">
        <f t="shared" si="17"/>
        <v>1.2077899999999999</v>
      </c>
      <c r="J587" s="71">
        <f>ROUND((H587*'2-Calculator'!$D$26),2)</f>
        <v>7953.3</v>
      </c>
      <c r="K587" s="71">
        <f>ROUND((I587*'2-Calculator'!$D$26),2)</f>
        <v>7953.3</v>
      </c>
      <c r="L587" s="69">
        <v>2.7</v>
      </c>
      <c r="M587" s="66" t="s">
        <v>2550</v>
      </c>
      <c r="N587" s="66" t="s">
        <v>2551</v>
      </c>
      <c r="O587" s="66"/>
      <c r="P587" s="66" t="s">
        <v>1835</v>
      </c>
      <c r="Q587" s="144">
        <v>9</v>
      </c>
    </row>
    <row r="588" spans="1:17" s="72" customFormat="1">
      <c r="A588" s="66"/>
      <c r="B588" s="66" t="s">
        <v>685</v>
      </c>
      <c r="C588" s="225" t="s">
        <v>1652</v>
      </c>
      <c r="D588" s="66" t="s">
        <v>2290</v>
      </c>
      <c r="E588" s="68">
        <v>1.79044</v>
      </c>
      <c r="F588" s="74">
        <v>1</v>
      </c>
      <c r="G588" s="74">
        <v>1</v>
      </c>
      <c r="H588" s="68">
        <f t="shared" si="16"/>
        <v>1.79044</v>
      </c>
      <c r="I588" s="70">
        <f t="shared" si="17"/>
        <v>1.79044</v>
      </c>
      <c r="J588" s="71">
        <f>ROUND((H588*'2-Calculator'!$D$26),2)</f>
        <v>11790.05</v>
      </c>
      <c r="K588" s="71">
        <f>ROUND((I588*'2-Calculator'!$D$26),2)</f>
        <v>11790.05</v>
      </c>
      <c r="L588" s="69">
        <v>6.35</v>
      </c>
      <c r="M588" s="66" t="s">
        <v>2550</v>
      </c>
      <c r="N588" s="66" t="s">
        <v>2551</v>
      </c>
      <c r="O588" s="66"/>
      <c r="P588" s="66" t="s">
        <v>1835</v>
      </c>
      <c r="Q588" s="144">
        <v>5</v>
      </c>
    </row>
    <row r="589" spans="1:17" s="72" customFormat="1">
      <c r="A589" s="66"/>
      <c r="B589" s="66" t="s">
        <v>684</v>
      </c>
      <c r="C589" s="225" t="s">
        <v>1652</v>
      </c>
      <c r="D589" s="66" t="s">
        <v>2290</v>
      </c>
      <c r="E589" s="68">
        <v>3.5901299999999998</v>
      </c>
      <c r="F589" s="74">
        <v>1</v>
      </c>
      <c r="G589" s="74">
        <v>1</v>
      </c>
      <c r="H589" s="68">
        <f t="shared" si="16"/>
        <v>3.5901299999999998</v>
      </c>
      <c r="I589" s="70">
        <f t="shared" si="17"/>
        <v>3.5901299999999998</v>
      </c>
      <c r="J589" s="71">
        <f>ROUND((H589*'2-Calculator'!$D$26),2)</f>
        <v>23641.01</v>
      </c>
      <c r="K589" s="71">
        <f>ROUND((I589*'2-Calculator'!$D$26),2)</f>
        <v>23641.01</v>
      </c>
      <c r="L589" s="69">
        <v>9.3800000000000008</v>
      </c>
      <c r="M589" s="66" t="s">
        <v>2550</v>
      </c>
      <c r="N589" s="66" t="s">
        <v>2551</v>
      </c>
      <c r="O589" s="66"/>
      <c r="P589" s="66" t="s">
        <v>1835</v>
      </c>
      <c r="Q589" s="144">
        <v>0</v>
      </c>
    </row>
    <row r="590" spans="1:17" s="72" customFormat="1">
      <c r="A590" s="66"/>
      <c r="B590" s="66" t="s">
        <v>683</v>
      </c>
      <c r="C590" s="225" t="s">
        <v>1653</v>
      </c>
      <c r="D590" s="66" t="s">
        <v>2291</v>
      </c>
      <c r="E590" s="68">
        <v>1.20835</v>
      </c>
      <c r="F590" s="74">
        <v>1</v>
      </c>
      <c r="G590" s="74">
        <v>1</v>
      </c>
      <c r="H590" s="68">
        <f t="shared" ref="H590:H653" si="18">ROUND(E590*F590,5)</f>
        <v>1.20835</v>
      </c>
      <c r="I590" s="70">
        <f t="shared" ref="I590:I653" si="19">ROUND(E590*G590,5)</f>
        <v>1.20835</v>
      </c>
      <c r="J590" s="71">
        <f>ROUND((H590*'2-Calculator'!$D$26),2)</f>
        <v>7956.98</v>
      </c>
      <c r="K590" s="71">
        <f>ROUND((I590*'2-Calculator'!$D$26),2)</f>
        <v>7956.98</v>
      </c>
      <c r="L590" s="69">
        <v>3.6</v>
      </c>
      <c r="M590" s="66" t="s">
        <v>2550</v>
      </c>
      <c r="N590" s="66" t="s">
        <v>2551</v>
      </c>
      <c r="O590" s="66"/>
      <c r="P590" s="66" t="s">
        <v>1835</v>
      </c>
      <c r="Q590" s="144">
        <v>5</v>
      </c>
    </row>
    <row r="591" spans="1:17" s="72" customFormat="1">
      <c r="A591" s="66"/>
      <c r="B591" s="66" t="s">
        <v>682</v>
      </c>
      <c r="C591" s="225" t="s">
        <v>1653</v>
      </c>
      <c r="D591" s="66" t="s">
        <v>2291</v>
      </c>
      <c r="E591" s="68">
        <v>1.8406100000000001</v>
      </c>
      <c r="F591" s="74">
        <v>1</v>
      </c>
      <c r="G591" s="74">
        <v>1</v>
      </c>
      <c r="H591" s="68">
        <f t="shared" si="18"/>
        <v>1.8406100000000001</v>
      </c>
      <c r="I591" s="70">
        <f t="shared" si="19"/>
        <v>1.8406100000000001</v>
      </c>
      <c r="J591" s="71">
        <f>ROUND((H591*'2-Calculator'!$D$26),2)</f>
        <v>12120.42</v>
      </c>
      <c r="K591" s="71">
        <f>ROUND((I591*'2-Calculator'!$D$26),2)</f>
        <v>12120.42</v>
      </c>
      <c r="L591" s="69">
        <v>7.05</v>
      </c>
      <c r="M591" s="66" t="s">
        <v>2550</v>
      </c>
      <c r="N591" s="66" t="s">
        <v>2551</v>
      </c>
      <c r="O591" s="66"/>
      <c r="P591" s="66" t="s">
        <v>1835</v>
      </c>
      <c r="Q591" s="144">
        <v>13</v>
      </c>
    </row>
    <row r="592" spans="1:17" s="72" customFormat="1">
      <c r="A592" s="66"/>
      <c r="B592" s="66" t="s">
        <v>681</v>
      </c>
      <c r="C592" s="225" t="s">
        <v>1653</v>
      </c>
      <c r="D592" s="66" t="s">
        <v>2291</v>
      </c>
      <c r="E592" s="68">
        <v>3.1508699999999998</v>
      </c>
      <c r="F592" s="74">
        <v>1</v>
      </c>
      <c r="G592" s="74">
        <v>1</v>
      </c>
      <c r="H592" s="68">
        <f t="shared" si="18"/>
        <v>3.1508699999999998</v>
      </c>
      <c r="I592" s="70">
        <f t="shared" si="19"/>
        <v>3.1508699999999998</v>
      </c>
      <c r="J592" s="71">
        <f>ROUND((H592*'2-Calculator'!$D$26),2)</f>
        <v>20748.48</v>
      </c>
      <c r="K592" s="71">
        <f>ROUND((I592*'2-Calculator'!$D$26),2)</f>
        <v>20748.48</v>
      </c>
      <c r="L592" s="69">
        <v>10.97</v>
      </c>
      <c r="M592" s="66" t="s">
        <v>2550</v>
      </c>
      <c r="N592" s="66" t="s">
        <v>2551</v>
      </c>
      <c r="O592" s="66"/>
      <c r="P592" s="66" t="s">
        <v>1835</v>
      </c>
      <c r="Q592" s="144">
        <v>4</v>
      </c>
    </row>
    <row r="593" spans="1:17" s="72" customFormat="1">
      <c r="A593" s="66"/>
      <c r="B593" s="66" t="s">
        <v>680</v>
      </c>
      <c r="C593" s="225" t="s">
        <v>1653</v>
      </c>
      <c r="D593" s="66" t="s">
        <v>2291</v>
      </c>
      <c r="E593" s="68">
        <v>7.3272399999999998</v>
      </c>
      <c r="F593" s="74">
        <v>1</v>
      </c>
      <c r="G593" s="74">
        <v>1</v>
      </c>
      <c r="H593" s="68">
        <f t="shared" si="18"/>
        <v>7.3272399999999998</v>
      </c>
      <c r="I593" s="70">
        <f t="shared" si="19"/>
        <v>7.3272399999999998</v>
      </c>
      <c r="J593" s="71">
        <f>ROUND((H593*'2-Calculator'!$D$26),2)</f>
        <v>48249.88</v>
      </c>
      <c r="K593" s="71">
        <f>ROUND((I593*'2-Calculator'!$D$26),2)</f>
        <v>48249.88</v>
      </c>
      <c r="L593" s="69">
        <v>21.19</v>
      </c>
      <c r="M593" s="66" t="s">
        <v>2550</v>
      </c>
      <c r="N593" s="66" t="s">
        <v>2551</v>
      </c>
      <c r="O593" s="66"/>
      <c r="P593" s="66" t="s">
        <v>1835</v>
      </c>
      <c r="Q593" s="144">
        <v>1</v>
      </c>
    </row>
    <row r="594" spans="1:17" s="72" customFormat="1">
      <c r="A594" s="66"/>
      <c r="B594" s="66" t="s">
        <v>679</v>
      </c>
      <c r="C594" s="225" t="s">
        <v>1654</v>
      </c>
      <c r="D594" s="66" t="s">
        <v>2292</v>
      </c>
      <c r="E594" s="68">
        <v>1.11374</v>
      </c>
      <c r="F594" s="74">
        <v>1</v>
      </c>
      <c r="G594" s="74">
        <v>1</v>
      </c>
      <c r="H594" s="68">
        <f t="shared" si="18"/>
        <v>1.11374</v>
      </c>
      <c r="I594" s="70">
        <f t="shared" si="19"/>
        <v>1.11374</v>
      </c>
      <c r="J594" s="71">
        <f>ROUND((H594*'2-Calculator'!$D$26),2)</f>
        <v>7333.98</v>
      </c>
      <c r="K594" s="71">
        <f>ROUND((I594*'2-Calculator'!$D$26),2)</f>
        <v>7333.98</v>
      </c>
      <c r="L594" s="69">
        <v>2.8</v>
      </c>
      <c r="M594" s="66" t="s">
        <v>2550</v>
      </c>
      <c r="N594" s="66" t="s">
        <v>2551</v>
      </c>
      <c r="O594" s="66"/>
      <c r="P594" s="66" t="s">
        <v>1835</v>
      </c>
      <c r="Q594" s="144">
        <v>47</v>
      </c>
    </row>
    <row r="595" spans="1:17" s="72" customFormat="1">
      <c r="A595" s="66"/>
      <c r="B595" s="66" t="s">
        <v>678</v>
      </c>
      <c r="C595" s="225" t="s">
        <v>1654</v>
      </c>
      <c r="D595" s="66" t="s">
        <v>2292</v>
      </c>
      <c r="E595" s="68">
        <v>1.5180400000000001</v>
      </c>
      <c r="F595" s="74">
        <v>1</v>
      </c>
      <c r="G595" s="74">
        <v>1</v>
      </c>
      <c r="H595" s="68">
        <f t="shared" si="18"/>
        <v>1.5180400000000001</v>
      </c>
      <c r="I595" s="70">
        <f t="shared" si="19"/>
        <v>1.5180400000000001</v>
      </c>
      <c r="J595" s="71">
        <f>ROUND((H595*'2-Calculator'!$D$26),2)</f>
        <v>9996.2900000000009</v>
      </c>
      <c r="K595" s="71">
        <f>ROUND((I595*'2-Calculator'!$D$26),2)</f>
        <v>9996.2900000000009</v>
      </c>
      <c r="L595" s="69">
        <v>3.95</v>
      </c>
      <c r="M595" s="66" t="s">
        <v>2550</v>
      </c>
      <c r="N595" s="66" t="s">
        <v>2551</v>
      </c>
      <c r="O595" s="66"/>
      <c r="P595" s="66" t="s">
        <v>1835</v>
      </c>
      <c r="Q595" s="144">
        <v>102</v>
      </c>
    </row>
    <row r="596" spans="1:17" s="72" customFormat="1">
      <c r="A596" s="66"/>
      <c r="B596" s="66" t="s">
        <v>677</v>
      </c>
      <c r="C596" s="225" t="s">
        <v>1654</v>
      </c>
      <c r="D596" s="66" t="s">
        <v>2292</v>
      </c>
      <c r="E596" s="68">
        <v>2.23075</v>
      </c>
      <c r="F596" s="74">
        <v>1</v>
      </c>
      <c r="G596" s="74">
        <v>1</v>
      </c>
      <c r="H596" s="68">
        <f t="shared" si="18"/>
        <v>2.23075</v>
      </c>
      <c r="I596" s="70">
        <f t="shared" si="19"/>
        <v>2.23075</v>
      </c>
      <c r="J596" s="71">
        <f>ROUND((H596*'2-Calculator'!$D$26),2)</f>
        <v>14689.49</v>
      </c>
      <c r="K596" s="71">
        <f>ROUND((I596*'2-Calculator'!$D$26),2)</f>
        <v>14689.49</v>
      </c>
      <c r="L596" s="69">
        <v>8.3800000000000008</v>
      </c>
      <c r="M596" s="66" t="s">
        <v>2550</v>
      </c>
      <c r="N596" s="66" t="s">
        <v>2551</v>
      </c>
      <c r="O596" s="66"/>
      <c r="P596" s="66" t="s">
        <v>1835</v>
      </c>
      <c r="Q596" s="144">
        <v>26</v>
      </c>
    </row>
    <row r="597" spans="1:17" s="72" customFormat="1">
      <c r="A597" s="66"/>
      <c r="B597" s="66" t="s">
        <v>676</v>
      </c>
      <c r="C597" s="225" t="s">
        <v>1654</v>
      </c>
      <c r="D597" s="66" t="s">
        <v>2292</v>
      </c>
      <c r="E597" s="68">
        <v>4.1821200000000003</v>
      </c>
      <c r="F597" s="74">
        <v>1</v>
      </c>
      <c r="G597" s="74">
        <v>1</v>
      </c>
      <c r="H597" s="68">
        <f t="shared" si="18"/>
        <v>4.1821200000000003</v>
      </c>
      <c r="I597" s="70">
        <f t="shared" si="19"/>
        <v>4.1821200000000003</v>
      </c>
      <c r="J597" s="71">
        <f>ROUND((H597*'2-Calculator'!$D$26),2)</f>
        <v>27539.26</v>
      </c>
      <c r="K597" s="71">
        <f>ROUND((I597*'2-Calculator'!$D$26),2)</f>
        <v>27539.26</v>
      </c>
      <c r="L597" s="69">
        <v>16.010000000000002</v>
      </c>
      <c r="M597" s="66" t="s">
        <v>2550</v>
      </c>
      <c r="N597" s="66" t="s">
        <v>2551</v>
      </c>
      <c r="O597" s="66"/>
      <c r="P597" s="66" t="s">
        <v>1835</v>
      </c>
      <c r="Q597" s="144">
        <v>5</v>
      </c>
    </row>
    <row r="598" spans="1:17" s="72" customFormat="1">
      <c r="A598" s="66"/>
      <c r="B598" s="66" t="s">
        <v>675</v>
      </c>
      <c r="C598" s="225" t="s">
        <v>1655</v>
      </c>
      <c r="D598" s="66" t="s">
        <v>2461</v>
      </c>
      <c r="E598" s="68">
        <v>0.96023000000000003</v>
      </c>
      <c r="F598" s="74">
        <v>1</v>
      </c>
      <c r="G598" s="74">
        <v>1</v>
      </c>
      <c r="H598" s="68">
        <f t="shared" si="18"/>
        <v>0.96023000000000003</v>
      </c>
      <c r="I598" s="70">
        <f t="shared" si="19"/>
        <v>0.96023000000000003</v>
      </c>
      <c r="J598" s="71">
        <f>ROUND((H598*'2-Calculator'!$D$26),2)</f>
        <v>6323.11</v>
      </c>
      <c r="K598" s="71">
        <f>ROUND((I598*'2-Calculator'!$D$26),2)</f>
        <v>6323.11</v>
      </c>
      <c r="L598" s="69">
        <v>2.5099999999999998</v>
      </c>
      <c r="M598" s="66" t="s">
        <v>2550</v>
      </c>
      <c r="N598" s="66" t="s">
        <v>2551</v>
      </c>
      <c r="O598" s="66"/>
      <c r="P598" s="66" t="s">
        <v>1835</v>
      </c>
      <c r="Q598" s="144">
        <v>5</v>
      </c>
    </row>
    <row r="599" spans="1:17" s="72" customFormat="1">
      <c r="A599" s="66"/>
      <c r="B599" s="66" t="s">
        <v>674</v>
      </c>
      <c r="C599" s="225" t="s">
        <v>1655</v>
      </c>
      <c r="D599" s="66" t="s">
        <v>2461</v>
      </c>
      <c r="E599" s="68">
        <v>1.1364399999999999</v>
      </c>
      <c r="F599" s="74">
        <v>1</v>
      </c>
      <c r="G599" s="74">
        <v>1</v>
      </c>
      <c r="H599" s="68">
        <f t="shared" si="18"/>
        <v>1.1364399999999999</v>
      </c>
      <c r="I599" s="70">
        <f t="shared" si="19"/>
        <v>1.1364399999999999</v>
      </c>
      <c r="J599" s="71">
        <f>ROUND((H599*'2-Calculator'!$D$26),2)</f>
        <v>7483.46</v>
      </c>
      <c r="K599" s="71">
        <f>ROUND((I599*'2-Calculator'!$D$26),2)</f>
        <v>7483.46</v>
      </c>
      <c r="L599" s="69">
        <v>4.57</v>
      </c>
      <c r="M599" s="66" t="s">
        <v>2550</v>
      </c>
      <c r="N599" s="66" t="s">
        <v>2551</v>
      </c>
      <c r="O599" s="66"/>
      <c r="P599" s="66" t="s">
        <v>1835</v>
      </c>
      <c r="Q599" s="144">
        <v>48</v>
      </c>
    </row>
    <row r="600" spans="1:17" s="72" customFormat="1">
      <c r="A600" s="66"/>
      <c r="B600" s="66" t="s">
        <v>673</v>
      </c>
      <c r="C600" s="225" t="s">
        <v>1655</v>
      </c>
      <c r="D600" s="66" t="s">
        <v>2461</v>
      </c>
      <c r="E600" s="68">
        <v>1.5683</v>
      </c>
      <c r="F600" s="74">
        <v>1</v>
      </c>
      <c r="G600" s="74">
        <v>1</v>
      </c>
      <c r="H600" s="68">
        <f t="shared" si="18"/>
        <v>1.5683</v>
      </c>
      <c r="I600" s="70">
        <f t="shared" si="19"/>
        <v>1.5683</v>
      </c>
      <c r="J600" s="71">
        <f>ROUND((H600*'2-Calculator'!$D$26),2)</f>
        <v>10327.26</v>
      </c>
      <c r="K600" s="71">
        <f>ROUND((I600*'2-Calculator'!$D$26),2)</f>
        <v>10327.26</v>
      </c>
      <c r="L600" s="69">
        <v>7.41</v>
      </c>
      <c r="M600" s="66" t="s">
        <v>2550</v>
      </c>
      <c r="N600" s="66" t="s">
        <v>2551</v>
      </c>
      <c r="O600" s="66"/>
      <c r="P600" s="66" t="s">
        <v>1835</v>
      </c>
      <c r="Q600" s="144">
        <v>47</v>
      </c>
    </row>
    <row r="601" spans="1:17" s="72" customFormat="1">
      <c r="A601" s="66"/>
      <c r="B601" s="66" t="s">
        <v>672</v>
      </c>
      <c r="C601" s="225" t="s">
        <v>1655</v>
      </c>
      <c r="D601" s="66" t="s">
        <v>2461</v>
      </c>
      <c r="E601" s="68">
        <v>3.1635300000000002</v>
      </c>
      <c r="F601" s="74">
        <v>1</v>
      </c>
      <c r="G601" s="74">
        <v>1</v>
      </c>
      <c r="H601" s="68">
        <f t="shared" si="18"/>
        <v>3.1635300000000002</v>
      </c>
      <c r="I601" s="70">
        <f t="shared" si="19"/>
        <v>3.1635300000000002</v>
      </c>
      <c r="J601" s="71">
        <f>ROUND((H601*'2-Calculator'!$D$26),2)</f>
        <v>20831.849999999999</v>
      </c>
      <c r="K601" s="71">
        <f>ROUND((I601*'2-Calculator'!$D$26),2)</f>
        <v>20831.849999999999</v>
      </c>
      <c r="L601" s="69">
        <v>12.89</v>
      </c>
      <c r="M601" s="66" t="s">
        <v>2550</v>
      </c>
      <c r="N601" s="66" t="s">
        <v>2551</v>
      </c>
      <c r="O601" s="66"/>
      <c r="P601" s="66" t="s">
        <v>1835</v>
      </c>
      <c r="Q601" s="144">
        <v>4</v>
      </c>
    </row>
    <row r="602" spans="1:17" s="72" customFormat="1">
      <c r="A602" s="66"/>
      <c r="B602" s="66" t="s">
        <v>671</v>
      </c>
      <c r="C602" s="225" t="s">
        <v>1656</v>
      </c>
      <c r="D602" s="66" t="s">
        <v>2462</v>
      </c>
      <c r="E602" s="68">
        <v>0.84365000000000001</v>
      </c>
      <c r="F602" s="74">
        <v>1</v>
      </c>
      <c r="G602" s="74">
        <v>1</v>
      </c>
      <c r="H602" s="68">
        <f t="shared" si="18"/>
        <v>0.84365000000000001</v>
      </c>
      <c r="I602" s="70">
        <f t="shared" si="19"/>
        <v>0.84365000000000001</v>
      </c>
      <c r="J602" s="71">
        <f>ROUND((H602*'2-Calculator'!$D$26),2)</f>
        <v>5555.44</v>
      </c>
      <c r="K602" s="71">
        <f>ROUND((I602*'2-Calculator'!$D$26),2)</f>
        <v>5555.44</v>
      </c>
      <c r="L602" s="69">
        <v>1.9</v>
      </c>
      <c r="M602" s="66" t="s">
        <v>2550</v>
      </c>
      <c r="N602" s="66" t="s">
        <v>2551</v>
      </c>
      <c r="O602" s="66"/>
      <c r="P602" s="66" t="s">
        <v>1835</v>
      </c>
      <c r="Q602" s="144">
        <v>21</v>
      </c>
    </row>
    <row r="603" spans="1:17" s="72" customFormat="1">
      <c r="A603" s="66"/>
      <c r="B603" s="66" t="s">
        <v>670</v>
      </c>
      <c r="C603" s="225" t="s">
        <v>1656</v>
      </c>
      <c r="D603" s="66" t="s">
        <v>2462</v>
      </c>
      <c r="E603" s="68">
        <v>1.5710599999999999</v>
      </c>
      <c r="F603" s="74">
        <v>1</v>
      </c>
      <c r="G603" s="74">
        <v>1</v>
      </c>
      <c r="H603" s="68">
        <f t="shared" si="18"/>
        <v>1.5710599999999999</v>
      </c>
      <c r="I603" s="70">
        <f t="shared" si="19"/>
        <v>1.5710599999999999</v>
      </c>
      <c r="J603" s="71">
        <f>ROUND((H603*'2-Calculator'!$D$26),2)</f>
        <v>10345.43</v>
      </c>
      <c r="K603" s="71">
        <f>ROUND((I603*'2-Calculator'!$D$26),2)</f>
        <v>10345.43</v>
      </c>
      <c r="L603" s="69">
        <v>2.46</v>
      </c>
      <c r="M603" s="66" t="s">
        <v>2550</v>
      </c>
      <c r="N603" s="66" t="s">
        <v>2551</v>
      </c>
      <c r="O603" s="66"/>
      <c r="P603" s="66" t="s">
        <v>1835</v>
      </c>
      <c r="Q603" s="144">
        <v>60</v>
      </c>
    </row>
    <row r="604" spans="1:17" s="72" customFormat="1">
      <c r="A604" s="66"/>
      <c r="B604" s="66" t="s">
        <v>669</v>
      </c>
      <c r="C604" s="225" t="s">
        <v>1656</v>
      </c>
      <c r="D604" s="66" t="s">
        <v>2462</v>
      </c>
      <c r="E604" s="68">
        <v>2.2209400000000001</v>
      </c>
      <c r="F604" s="74">
        <v>1</v>
      </c>
      <c r="G604" s="74">
        <v>1</v>
      </c>
      <c r="H604" s="68">
        <f t="shared" si="18"/>
        <v>2.2209400000000001</v>
      </c>
      <c r="I604" s="70">
        <f t="shared" si="19"/>
        <v>2.2209400000000001</v>
      </c>
      <c r="J604" s="71">
        <f>ROUND((H604*'2-Calculator'!$D$26),2)</f>
        <v>14624.89</v>
      </c>
      <c r="K604" s="71">
        <f>ROUND((I604*'2-Calculator'!$D$26),2)</f>
        <v>14624.89</v>
      </c>
      <c r="L604" s="69">
        <v>6.02</v>
      </c>
      <c r="M604" s="66" t="s">
        <v>2550</v>
      </c>
      <c r="N604" s="66" t="s">
        <v>2551</v>
      </c>
      <c r="O604" s="66"/>
      <c r="P604" s="66" t="s">
        <v>1835</v>
      </c>
      <c r="Q604" s="144">
        <v>17</v>
      </c>
    </row>
    <row r="605" spans="1:17" s="72" customFormat="1">
      <c r="A605" s="66"/>
      <c r="B605" s="66" t="s">
        <v>668</v>
      </c>
      <c r="C605" s="225" t="s">
        <v>1656</v>
      </c>
      <c r="D605" s="66" t="s">
        <v>2462</v>
      </c>
      <c r="E605" s="68">
        <v>3.9799099999999998</v>
      </c>
      <c r="F605" s="74">
        <v>1</v>
      </c>
      <c r="G605" s="74">
        <v>1</v>
      </c>
      <c r="H605" s="68">
        <f t="shared" si="18"/>
        <v>3.9799099999999998</v>
      </c>
      <c r="I605" s="70">
        <f t="shared" si="19"/>
        <v>3.9799099999999998</v>
      </c>
      <c r="J605" s="71">
        <f>ROUND((H605*'2-Calculator'!$D$26),2)</f>
        <v>26207.71</v>
      </c>
      <c r="K605" s="71">
        <f>ROUND((I605*'2-Calculator'!$D$26),2)</f>
        <v>26207.71</v>
      </c>
      <c r="L605" s="69">
        <v>8.07</v>
      </c>
      <c r="M605" s="66" t="s">
        <v>2550</v>
      </c>
      <c r="N605" s="66" t="s">
        <v>2551</v>
      </c>
      <c r="O605" s="66"/>
      <c r="P605" s="66" t="s">
        <v>1835</v>
      </c>
      <c r="Q605" s="144">
        <v>4</v>
      </c>
    </row>
    <row r="606" spans="1:17" s="72" customFormat="1">
      <c r="A606" s="66"/>
      <c r="B606" s="66" t="s">
        <v>667</v>
      </c>
      <c r="C606" s="225" t="s">
        <v>1657</v>
      </c>
      <c r="D606" s="66" t="s">
        <v>2293</v>
      </c>
      <c r="E606" s="68">
        <v>0.72624999999999995</v>
      </c>
      <c r="F606" s="74">
        <v>1</v>
      </c>
      <c r="G606" s="74">
        <v>1</v>
      </c>
      <c r="H606" s="68">
        <f t="shared" si="18"/>
        <v>0.72624999999999995</v>
      </c>
      <c r="I606" s="70">
        <f t="shared" si="19"/>
        <v>0.72624999999999995</v>
      </c>
      <c r="J606" s="71">
        <f>ROUND((H606*'2-Calculator'!$D$26),2)</f>
        <v>4782.3599999999997</v>
      </c>
      <c r="K606" s="71">
        <f>ROUND((I606*'2-Calculator'!$D$26),2)</f>
        <v>4782.3599999999997</v>
      </c>
      <c r="L606" s="69">
        <v>2.7</v>
      </c>
      <c r="M606" s="66" t="s">
        <v>2550</v>
      </c>
      <c r="N606" s="66" t="s">
        <v>2551</v>
      </c>
      <c r="O606" s="66"/>
      <c r="P606" s="66" t="s">
        <v>1835</v>
      </c>
      <c r="Q606" s="144">
        <v>11</v>
      </c>
    </row>
    <row r="607" spans="1:17" s="72" customFormat="1">
      <c r="A607" s="66"/>
      <c r="B607" s="66" t="s">
        <v>666</v>
      </c>
      <c r="C607" s="225" t="s">
        <v>1657</v>
      </c>
      <c r="D607" s="66" t="s">
        <v>2293</v>
      </c>
      <c r="E607" s="68">
        <v>1.0255700000000001</v>
      </c>
      <c r="F607" s="74">
        <v>1</v>
      </c>
      <c r="G607" s="74">
        <v>1</v>
      </c>
      <c r="H607" s="68">
        <f t="shared" si="18"/>
        <v>1.0255700000000001</v>
      </c>
      <c r="I607" s="70">
        <f t="shared" si="19"/>
        <v>1.0255700000000001</v>
      </c>
      <c r="J607" s="71">
        <f>ROUND((H607*'2-Calculator'!$D$26),2)</f>
        <v>6753.38</v>
      </c>
      <c r="K607" s="71">
        <f>ROUND((I607*'2-Calculator'!$D$26),2)</f>
        <v>6753.38</v>
      </c>
      <c r="L607" s="69">
        <v>4.2300000000000004</v>
      </c>
      <c r="M607" s="66" t="s">
        <v>2550</v>
      </c>
      <c r="N607" s="66" t="s">
        <v>2551</v>
      </c>
      <c r="O607" s="66"/>
      <c r="P607" s="66" t="s">
        <v>1835</v>
      </c>
      <c r="Q607" s="144">
        <v>13</v>
      </c>
    </row>
    <row r="608" spans="1:17" s="72" customFormat="1">
      <c r="A608" s="66"/>
      <c r="B608" s="66" t="s">
        <v>665</v>
      </c>
      <c r="C608" s="225" t="s">
        <v>1657</v>
      </c>
      <c r="D608" s="66" t="s">
        <v>2293</v>
      </c>
      <c r="E608" s="68">
        <v>1.6376299999999999</v>
      </c>
      <c r="F608" s="74">
        <v>1</v>
      </c>
      <c r="G608" s="74">
        <v>1</v>
      </c>
      <c r="H608" s="68">
        <f t="shared" si="18"/>
        <v>1.6376299999999999</v>
      </c>
      <c r="I608" s="70">
        <f t="shared" si="19"/>
        <v>1.6376299999999999</v>
      </c>
      <c r="J608" s="71">
        <f>ROUND((H608*'2-Calculator'!$D$26),2)</f>
        <v>10783.79</v>
      </c>
      <c r="K608" s="71">
        <f>ROUND((I608*'2-Calculator'!$D$26),2)</f>
        <v>10783.79</v>
      </c>
      <c r="L608" s="69">
        <v>6.5</v>
      </c>
      <c r="M608" s="66" t="s">
        <v>2550</v>
      </c>
      <c r="N608" s="66" t="s">
        <v>2551</v>
      </c>
      <c r="O608" s="66"/>
      <c r="P608" s="66" t="s">
        <v>1835</v>
      </c>
      <c r="Q608" s="144">
        <v>2</v>
      </c>
    </row>
    <row r="609" spans="1:17" s="72" customFormat="1">
      <c r="A609" s="66"/>
      <c r="B609" s="66" t="s">
        <v>664</v>
      </c>
      <c r="C609" s="225" t="s">
        <v>1657</v>
      </c>
      <c r="D609" s="66" t="s">
        <v>2293</v>
      </c>
      <c r="E609" s="68">
        <v>3.18614</v>
      </c>
      <c r="F609" s="74">
        <v>1</v>
      </c>
      <c r="G609" s="74">
        <v>1</v>
      </c>
      <c r="H609" s="68">
        <f t="shared" si="18"/>
        <v>3.18614</v>
      </c>
      <c r="I609" s="70">
        <f t="shared" si="19"/>
        <v>3.18614</v>
      </c>
      <c r="J609" s="71">
        <f>ROUND((H609*'2-Calculator'!$D$26),2)</f>
        <v>20980.73</v>
      </c>
      <c r="K609" s="71">
        <f>ROUND((I609*'2-Calculator'!$D$26),2)</f>
        <v>20980.73</v>
      </c>
      <c r="L609" s="69">
        <v>11.75</v>
      </c>
      <c r="M609" s="66" t="s">
        <v>2550</v>
      </c>
      <c r="N609" s="66" t="s">
        <v>2551</v>
      </c>
      <c r="O609" s="66"/>
      <c r="P609" s="66" t="s">
        <v>1835</v>
      </c>
      <c r="Q609" s="144">
        <v>0</v>
      </c>
    </row>
    <row r="610" spans="1:17" s="72" customFormat="1">
      <c r="A610" s="66"/>
      <c r="B610" s="66" t="s">
        <v>663</v>
      </c>
      <c r="C610" s="225" t="s">
        <v>1658</v>
      </c>
      <c r="D610" s="66" t="s">
        <v>2294</v>
      </c>
      <c r="E610" s="68">
        <v>0.84955000000000003</v>
      </c>
      <c r="F610" s="74">
        <v>1</v>
      </c>
      <c r="G610" s="74">
        <v>1</v>
      </c>
      <c r="H610" s="68">
        <f t="shared" si="18"/>
        <v>0.84955000000000003</v>
      </c>
      <c r="I610" s="70">
        <f t="shared" si="19"/>
        <v>0.84955000000000003</v>
      </c>
      <c r="J610" s="71">
        <f>ROUND((H610*'2-Calculator'!$D$26),2)</f>
        <v>5594.29</v>
      </c>
      <c r="K610" s="71">
        <f>ROUND((I610*'2-Calculator'!$D$26),2)</f>
        <v>5594.29</v>
      </c>
      <c r="L610" s="69">
        <v>3.06</v>
      </c>
      <c r="M610" s="66" t="s">
        <v>2550</v>
      </c>
      <c r="N610" s="66" t="s">
        <v>2551</v>
      </c>
      <c r="O610" s="66"/>
      <c r="P610" s="66" t="s">
        <v>1835</v>
      </c>
      <c r="Q610" s="144">
        <v>15</v>
      </c>
    </row>
    <row r="611" spans="1:17" s="72" customFormat="1">
      <c r="A611" s="66"/>
      <c r="B611" s="66" t="s">
        <v>662</v>
      </c>
      <c r="C611" s="225" t="s">
        <v>1658</v>
      </c>
      <c r="D611" s="66" t="s">
        <v>2294</v>
      </c>
      <c r="E611" s="68">
        <v>1.1679900000000001</v>
      </c>
      <c r="F611" s="74">
        <v>1</v>
      </c>
      <c r="G611" s="74">
        <v>1</v>
      </c>
      <c r="H611" s="68">
        <f t="shared" si="18"/>
        <v>1.1679900000000001</v>
      </c>
      <c r="I611" s="70">
        <f t="shared" si="19"/>
        <v>1.1679900000000001</v>
      </c>
      <c r="J611" s="71">
        <f>ROUND((H611*'2-Calculator'!$D$26),2)</f>
        <v>7691.21</v>
      </c>
      <c r="K611" s="71">
        <f>ROUND((I611*'2-Calculator'!$D$26),2)</f>
        <v>7691.21</v>
      </c>
      <c r="L611" s="69">
        <v>5.07</v>
      </c>
      <c r="M611" s="66" t="s">
        <v>2550</v>
      </c>
      <c r="N611" s="66" t="s">
        <v>2551</v>
      </c>
      <c r="O611" s="66"/>
      <c r="P611" s="66" t="s">
        <v>1835</v>
      </c>
      <c r="Q611" s="144">
        <v>16</v>
      </c>
    </row>
    <row r="612" spans="1:17" s="72" customFormat="1">
      <c r="A612" s="66"/>
      <c r="B612" s="66" t="s">
        <v>661</v>
      </c>
      <c r="C612" s="225" t="s">
        <v>1658</v>
      </c>
      <c r="D612" s="66" t="s">
        <v>2294</v>
      </c>
      <c r="E612" s="68">
        <v>1.9099299999999999</v>
      </c>
      <c r="F612" s="74">
        <v>1</v>
      </c>
      <c r="G612" s="74">
        <v>1</v>
      </c>
      <c r="H612" s="68">
        <f t="shared" si="18"/>
        <v>1.9099299999999999</v>
      </c>
      <c r="I612" s="70">
        <f t="shared" si="19"/>
        <v>1.9099299999999999</v>
      </c>
      <c r="J612" s="71">
        <f>ROUND((H612*'2-Calculator'!$D$26),2)</f>
        <v>12576.89</v>
      </c>
      <c r="K612" s="71">
        <f>ROUND((I612*'2-Calculator'!$D$26),2)</f>
        <v>12576.89</v>
      </c>
      <c r="L612" s="69">
        <v>9.3699999999999992</v>
      </c>
      <c r="M612" s="66" t="s">
        <v>2550</v>
      </c>
      <c r="N612" s="66" t="s">
        <v>2551</v>
      </c>
      <c r="O612" s="66"/>
      <c r="P612" s="66" t="s">
        <v>1835</v>
      </c>
      <c r="Q612" s="144">
        <v>26</v>
      </c>
    </row>
    <row r="613" spans="1:17" s="72" customFormat="1">
      <c r="A613" s="66"/>
      <c r="B613" s="66" t="s">
        <v>660</v>
      </c>
      <c r="C613" s="225" t="s">
        <v>1658</v>
      </c>
      <c r="D613" s="66" t="s">
        <v>2294</v>
      </c>
      <c r="E613" s="68">
        <v>4.2716500000000002</v>
      </c>
      <c r="F613" s="74">
        <v>1</v>
      </c>
      <c r="G613" s="74">
        <v>1</v>
      </c>
      <c r="H613" s="68">
        <f t="shared" si="18"/>
        <v>4.2716500000000002</v>
      </c>
      <c r="I613" s="70">
        <f t="shared" si="19"/>
        <v>4.2716500000000002</v>
      </c>
      <c r="J613" s="71">
        <f>ROUND((H613*'2-Calculator'!$D$26),2)</f>
        <v>28128.82</v>
      </c>
      <c r="K613" s="71">
        <f>ROUND((I613*'2-Calculator'!$D$26),2)</f>
        <v>28128.82</v>
      </c>
      <c r="L613" s="69">
        <v>20.239999999999998</v>
      </c>
      <c r="M613" s="66" t="s">
        <v>2550</v>
      </c>
      <c r="N613" s="66" t="s">
        <v>2551</v>
      </c>
      <c r="O613" s="66"/>
      <c r="P613" s="66" t="s">
        <v>1835</v>
      </c>
      <c r="Q613" s="144">
        <v>4</v>
      </c>
    </row>
    <row r="614" spans="1:17" s="72" customFormat="1">
      <c r="A614" s="66"/>
      <c r="B614" s="66" t="s">
        <v>659</v>
      </c>
      <c r="C614" s="225" t="s">
        <v>1659</v>
      </c>
      <c r="D614" s="66" t="s">
        <v>2295</v>
      </c>
      <c r="E614" s="68">
        <v>0.92967</v>
      </c>
      <c r="F614" s="74">
        <v>1</v>
      </c>
      <c r="G614" s="74">
        <v>1</v>
      </c>
      <c r="H614" s="68">
        <f t="shared" si="18"/>
        <v>0.92967</v>
      </c>
      <c r="I614" s="70">
        <f t="shared" si="19"/>
        <v>0.92967</v>
      </c>
      <c r="J614" s="71">
        <f>ROUND((H614*'2-Calculator'!$D$26),2)</f>
        <v>6121.88</v>
      </c>
      <c r="K614" s="71">
        <f>ROUND((I614*'2-Calculator'!$D$26),2)</f>
        <v>6121.88</v>
      </c>
      <c r="L614" s="69">
        <v>2.35</v>
      </c>
      <c r="M614" s="66" t="s">
        <v>2550</v>
      </c>
      <c r="N614" s="66" t="s">
        <v>2551</v>
      </c>
      <c r="O614" s="66"/>
      <c r="P614" s="66" t="s">
        <v>1835</v>
      </c>
      <c r="Q614" s="144">
        <v>7</v>
      </c>
    </row>
    <row r="615" spans="1:17" s="72" customFormat="1">
      <c r="A615" s="66"/>
      <c r="B615" s="66" t="s">
        <v>658</v>
      </c>
      <c r="C615" s="225" t="s">
        <v>1659</v>
      </c>
      <c r="D615" s="66" t="s">
        <v>2295</v>
      </c>
      <c r="E615" s="68">
        <v>1.45198</v>
      </c>
      <c r="F615" s="74">
        <v>1</v>
      </c>
      <c r="G615" s="74">
        <v>1</v>
      </c>
      <c r="H615" s="68">
        <f t="shared" si="18"/>
        <v>1.45198</v>
      </c>
      <c r="I615" s="70">
        <f t="shared" si="19"/>
        <v>1.45198</v>
      </c>
      <c r="J615" s="71">
        <f>ROUND((H615*'2-Calculator'!$D$26),2)</f>
        <v>9561.2900000000009</v>
      </c>
      <c r="K615" s="71">
        <f>ROUND((I615*'2-Calculator'!$D$26),2)</f>
        <v>9561.2900000000009</v>
      </c>
      <c r="L615" s="69">
        <v>3.82</v>
      </c>
      <c r="M615" s="66" t="s">
        <v>2550</v>
      </c>
      <c r="N615" s="66" t="s">
        <v>2551</v>
      </c>
      <c r="O615" s="66"/>
      <c r="P615" s="66" t="s">
        <v>1835</v>
      </c>
      <c r="Q615" s="144">
        <v>31</v>
      </c>
    </row>
    <row r="616" spans="1:17" s="72" customFormat="1">
      <c r="A616" s="66"/>
      <c r="B616" s="66" t="s">
        <v>657</v>
      </c>
      <c r="C616" s="225" t="s">
        <v>1659</v>
      </c>
      <c r="D616" s="66" t="s">
        <v>2295</v>
      </c>
      <c r="E616" s="68">
        <v>2.0390100000000002</v>
      </c>
      <c r="F616" s="74">
        <v>1</v>
      </c>
      <c r="G616" s="74">
        <v>1</v>
      </c>
      <c r="H616" s="68">
        <f t="shared" si="18"/>
        <v>2.0390100000000002</v>
      </c>
      <c r="I616" s="70">
        <f t="shared" si="19"/>
        <v>2.0390100000000002</v>
      </c>
      <c r="J616" s="71">
        <f>ROUND((H616*'2-Calculator'!$D$26),2)</f>
        <v>13426.88</v>
      </c>
      <c r="K616" s="71">
        <f>ROUND((I616*'2-Calculator'!$D$26),2)</f>
        <v>13426.88</v>
      </c>
      <c r="L616" s="69">
        <v>8.25</v>
      </c>
      <c r="M616" s="66" t="s">
        <v>2550</v>
      </c>
      <c r="N616" s="66" t="s">
        <v>2551</v>
      </c>
      <c r="O616" s="66"/>
      <c r="P616" s="66" t="s">
        <v>1835</v>
      </c>
      <c r="Q616" s="144">
        <v>7</v>
      </c>
    </row>
    <row r="617" spans="1:17" s="72" customFormat="1">
      <c r="A617" s="66"/>
      <c r="B617" s="66" t="s">
        <v>656</v>
      </c>
      <c r="C617" s="225" t="s">
        <v>1659</v>
      </c>
      <c r="D617" s="66" t="s">
        <v>2295</v>
      </c>
      <c r="E617" s="68">
        <v>3.6064699999999998</v>
      </c>
      <c r="F617" s="74">
        <v>1</v>
      </c>
      <c r="G617" s="74">
        <v>1</v>
      </c>
      <c r="H617" s="68">
        <f t="shared" si="18"/>
        <v>3.6064699999999998</v>
      </c>
      <c r="I617" s="70">
        <f t="shared" si="19"/>
        <v>3.6064699999999998</v>
      </c>
      <c r="J617" s="71">
        <f>ROUND((H617*'2-Calculator'!$D$26),2)</f>
        <v>23748.6</v>
      </c>
      <c r="K617" s="71">
        <f>ROUND((I617*'2-Calculator'!$D$26),2)</f>
        <v>23748.6</v>
      </c>
      <c r="L617" s="69">
        <v>17.079999999999998</v>
      </c>
      <c r="M617" s="66" t="s">
        <v>2550</v>
      </c>
      <c r="N617" s="66" t="s">
        <v>2551</v>
      </c>
      <c r="O617" s="66"/>
      <c r="P617" s="66" t="s">
        <v>1835</v>
      </c>
      <c r="Q617" s="144">
        <v>1</v>
      </c>
    </row>
    <row r="618" spans="1:17" s="72" customFormat="1">
      <c r="A618" s="66"/>
      <c r="B618" s="66" t="s">
        <v>655</v>
      </c>
      <c r="C618" s="225" t="s">
        <v>1660</v>
      </c>
      <c r="D618" s="66" t="s">
        <v>2296</v>
      </c>
      <c r="E618" s="68">
        <v>1.65703</v>
      </c>
      <c r="F618" s="74">
        <v>1</v>
      </c>
      <c r="G618" s="74">
        <v>1</v>
      </c>
      <c r="H618" s="68">
        <f t="shared" si="18"/>
        <v>1.65703</v>
      </c>
      <c r="I618" s="70">
        <f t="shared" si="19"/>
        <v>1.65703</v>
      </c>
      <c r="J618" s="71">
        <f>ROUND((H618*'2-Calculator'!$D$26),2)</f>
        <v>10911.54</v>
      </c>
      <c r="K618" s="71">
        <f>ROUND((I618*'2-Calculator'!$D$26),2)</f>
        <v>10911.54</v>
      </c>
      <c r="L618" s="69">
        <v>1.58</v>
      </c>
      <c r="M618" s="66" t="s">
        <v>2550</v>
      </c>
      <c r="N618" s="66" t="s">
        <v>2551</v>
      </c>
      <c r="O618" s="66"/>
      <c r="P618" s="66" t="s">
        <v>1835</v>
      </c>
      <c r="Q618" s="144">
        <v>82</v>
      </c>
    </row>
    <row r="619" spans="1:17" s="72" customFormat="1">
      <c r="A619" s="66"/>
      <c r="B619" s="66" t="s">
        <v>654</v>
      </c>
      <c r="C619" s="225" t="s">
        <v>1660</v>
      </c>
      <c r="D619" s="66" t="s">
        <v>2296</v>
      </c>
      <c r="E619" s="68">
        <v>2.0750999999999999</v>
      </c>
      <c r="F619" s="74">
        <v>1</v>
      </c>
      <c r="G619" s="74">
        <v>1</v>
      </c>
      <c r="H619" s="68">
        <f t="shared" si="18"/>
        <v>2.0750999999999999</v>
      </c>
      <c r="I619" s="70">
        <f t="shared" si="19"/>
        <v>2.0750999999999999</v>
      </c>
      <c r="J619" s="71">
        <f>ROUND((H619*'2-Calculator'!$D$26),2)</f>
        <v>13664.53</v>
      </c>
      <c r="K619" s="71">
        <f>ROUND((I619*'2-Calculator'!$D$26),2)</f>
        <v>13664.53</v>
      </c>
      <c r="L619" s="69">
        <v>2.74</v>
      </c>
      <c r="M619" s="66" t="s">
        <v>2550</v>
      </c>
      <c r="N619" s="66" t="s">
        <v>2551</v>
      </c>
      <c r="O619" s="66"/>
      <c r="P619" s="66" t="s">
        <v>1835</v>
      </c>
      <c r="Q619" s="144">
        <v>40</v>
      </c>
    </row>
    <row r="620" spans="1:17" s="72" customFormat="1">
      <c r="A620" s="66"/>
      <c r="B620" s="66" t="s">
        <v>653</v>
      </c>
      <c r="C620" s="225" t="s">
        <v>1660</v>
      </c>
      <c r="D620" s="66" t="s">
        <v>2296</v>
      </c>
      <c r="E620" s="68">
        <v>3.3257300000000001</v>
      </c>
      <c r="F620" s="74">
        <v>1</v>
      </c>
      <c r="G620" s="74">
        <v>1</v>
      </c>
      <c r="H620" s="68">
        <f t="shared" si="18"/>
        <v>3.3257300000000001</v>
      </c>
      <c r="I620" s="70">
        <f t="shared" si="19"/>
        <v>3.3257300000000001</v>
      </c>
      <c r="J620" s="71">
        <f>ROUND((H620*'2-Calculator'!$D$26),2)</f>
        <v>21899.93</v>
      </c>
      <c r="K620" s="71">
        <f>ROUND((I620*'2-Calculator'!$D$26),2)</f>
        <v>21899.93</v>
      </c>
      <c r="L620" s="69">
        <v>7.05</v>
      </c>
      <c r="M620" s="66" t="s">
        <v>2550</v>
      </c>
      <c r="N620" s="66" t="s">
        <v>2551</v>
      </c>
      <c r="O620" s="66"/>
      <c r="P620" s="66" t="s">
        <v>1835</v>
      </c>
      <c r="Q620" s="144">
        <v>10</v>
      </c>
    </row>
    <row r="621" spans="1:17" s="72" customFormat="1">
      <c r="A621" s="66"/>
      <c r="B621" s="66" t="s">
        <v>652</v>
      </c>
      <c r="C621" s="225" t="s">
        <v>1660</v>
      </c>
      <c r="D621" s="66" t="s">
        <v>2296</v>
      </c>
      <c r="E621" s="68">
        <v>6.1758699999999997</v>
      </c>
      <c r="F621" s="74">
        <v>1</v>
      </c>
      <c r="G621" s="74">
        <v>1</v>
      </c>
      <c r="H621" s="68">
        <f t="shared" si="18"/>
        <v>6.1758699999999997</v>
      </c>
      <c r="I621" s="70">
        <f t="shared" si="19"/>
        <v>6.1758699999999997</v>
      </c>
      <c r="J621" s="71">
        <f>ROUND((H621*'2-Calculator'!$D$26),2)</f>
        <v>40668.1</v>
      </c>
      <c r="K621" s="71">
        <f>ROUND((I621*'2-Calculator'!$D$26),2)</f>
        <v>40668.1</v>
      </c>
      <c r="L621" s="69">
        <v>16.63</v>
      </c>
      <c r="M621" s="66" t="s">
        <v>2550</v>
      </c>
      <c r="N621" s="66" t="s">
        <v>2551</v>
      </c>
      <c r="O621" s="66"/>
      <c r="P621" s="66" t="s">
        <v>1835</v>
      </c>
      <c r="Q621" s="144">
        <v>4</v>
      </c>
    </row>
    <row r="622" spans="1:17" s="72" customFormat="1">
      <c r="A622" s="66"/>
      <c r="B622" s="66" t="s">
        <v>2074</v>
      </c>
      <c r="C622" s="225" t="s">
        <v>2075</v>
      </c>
      <c r="D622" s="66" t="s">
        <v>2076</v>
      </c>
      <c r="E622" s="68">
        <v>1.7135899999999999</v>
      </c>
      <c r="F622" s="74">
        <v>1</v>
      </c>
      <c r="G622" s="74">
        <v>1</v>
      </c>
      <c r="H622" s="68">
        <f t="shared" si="18"/>
        <v>1.7135899999999999</v>
      </c>
      <c r="I622" s="70">
        <f t="shared" si="19"/>
        <v>1.7135899999999999</v>
      </c>
      <c r="J622" s="71">
        <f>ROUND((H622*'2-Calculator'!$D$26),2)</f>
        <v>11283.99</v>
      </c>
      <c r="K622" s="71">
        <f>ROUND((I622*'2-Calculator'!$D$26),2)</f>
        <v>11283.99</v>
      </c>
      <c r="L622" s="69">
        <v>1.34</v>
      </c>
      <c r="M622" s="66" t="s">
        <v>2550</v>
      </c>
      <c r="N622" s="66" t="s">
        <v>2551</v>
      </c>
      <c r="O622" s="66"/>
      <c r="P622" s="66" t="s">
        <v>1835</v>
      </c>
      <c r="Q622" s="144">
        <v>5</v>
      </c>
    </row>
    <row r="623" spans="1:17" s="72" customFormat="1">
      <c r="A623" s="66"/>
      <c r="B623" s="66" t="s">
        <v>2077</v>
      </c>
      <c r="C623" s="225" t="s">
        <v>2075</v>
      </c>
      <c r="D623" s="66" t="s">
        <v>2076</v>
      </c>
      <c r="E623" s="68">
        <v>1.8384799999999999</v>
      </c>
      <c r="F623" s="74">
        <v>1</v>
      </c>
      <c r="G623" s="74">
        <v>1</v>
      </c>
      <c r="H623" s="68">
        <f t="shared" si="18"/>
        <v>1.8384799999999999</v>
      </c>
      <c r="I623" s="70">
        <f t="shared" si="19"/>
        <v>1.8384799999999999</v>
      </c>
      <c r="J623" s="71">
        <f>ROUND((H623*'2-Calculator'!$D$26),2)</f>
        <v>12106.39</v>
      </c>
      <c r="K623" s="71">
        <f>ROUND((I623*'2-Calculator'!$D$26),2)</f>
        <v>12106.39</v>
      </c>
      <c r="L623" s="69">
        <v>1.87</v>
      </c>
      <c r="M623" s="66" t="s">
        <v>2550</v>
      </c>
      <c r="N623" s="66" t="s">
        <v>2551</v>
      </c>
      <c r="O623" s="66"/>
      <c r="P623" s="66" t="s">
        <v>1835</v>
      </c>
      <c r="Q623" s="144">
        <v>13</v>
      </c>
    </row>
    <row r="624" spans="1:17" s="72" customFormat="1">
      <c r="A624" s="66"/>
      <c r="B624" s="66" t="s">
        <v>2078</v>
      </c>
      <c r="C624" s="225" t="s">
        <v>2075</v>
      </c>
      <c r="D624" s="66" t="s">
        <v>2076</v>
      </c>
      <c r="E624" s="68">
        <v>2.3828999999999998</v>
      </c>
      <c r="F624" s="74">
        <v>1</v>
      </c>
      <c r="G624" s="74">
        <v>1</v>
      </c>
      <c r="H624" s="68">
        <f t="shared" si="18"/>
        <v>2.3828999999999998</v>
      </c>
      <c r="I624" s="70">
        <f t="shared" si="19"/>
        <v>2.3828999999999998</v>
      </c>
      <c r="J624" s="71">
        <f>ROUND((H624*'2-Calculator'!$D$26),2)</f>
        <v>15691.4</v>
      </c>
      <c r="K624" s="71">
        <f>ROUND((I624*'2-Calculator'!$D$26),2)</f>
        <v>15691.4</v>
      </c>
      <c r="L624" s="69">
        <v>4.24</v>
      </c>
      <c r="M624" s="66" t="s">
        <v>2550</v>
      </c>
      <c r="N624" s="66" t="s">
        <v>2551</v>
      </c>
      <c r="O624" s="66"/>
      <c r="P624" s="66" t="s">
        <v>1835</v>
      </c>
      <c r="Q624" s="144">
        <v>1</v>
      </c>
    </row>
    <row r="625" spans="1:17" s="72" customFormat="1">
      <c r="A625" s="66"/>
      <c r="B625" s="66" t="s">
        <v>2079</v>
      </c>
      <c r="C625" s="225" t="s">
        <v>2075</v>
      </c>
      <c r="D625" s="66" t="s">
        <v>2076</v>
      </c>
      <c r="E625" s="68">
        <v>3.82538</v>
      </c>
      <c r="F625" s="74">
        <v>1</v>
      </c>
      <c r="G625" s="74">
        <v>1</v>
      </c>
      <c r="H625" s="68">
        <f t="shared" si="18"/>
        <v>3.82538</v>
      </c>
      <c r="I625" s="70">
        <f t="shared" si="19"/>
        <v>3.82538</v>
      </c>
      <c r="J625" s="71">
        <f>ROUND((H625*'2-Calculator'!$D$26),2)</f>
        <v>25190.13</v>
      </c>
      <c r="K625" s="71">
        <f>ROUND((I625*'2-Calculator'!$D$26),2)</f>
        <v>25190.13</v>
      </c>
      <c r="L625" s="69">
        <v>7</v>
      </c>
      <c r="M625" s="66" t="s">
        <v>2550</v>
      </c>
      <c r="N625" s="66" t="s">
        <v>2551</v>
      </c>
      <c r="O625" s="66"/>
      <c r="P625" s="66" t="s">
        <v>1835</v>
      </c>
      <c r="Q625" s="144">
        <v>0</v>
      </c>
    </row>
    <row r="626" spans="1:17" s="72" customFormat="1">
      <c r="A626" s="66"/>
      <c r="B626" s="66" t="s">
        <v>651</v>
      </c>
      <c r="C626" s="225" t="s">
        <v>1661</v>
      </c>
      <c r="D626" s="66" t="s">
        <v>2080</v>
      </c>
      <c r="E626" s="68">
        <v>0.44095000000000001</v>
      </c>
      <c r="F626" s="74">
        <v>1</v>
      </c>
      <c r="G626" s="74">
        <v>1</v>
      </c>
      <c r="H626" s="68">
        <f t="shared" si="18"/>
        <v>0.44095000000000001</v>
      </c>
      <c r="I626" s="70">
        <f t="shared" si="19"/>
        <v>0.44095000000000001</v>
      </c>
      <c r="J626" s="71">
        <f>ROUND((H626*'2-Calculator'!$D$26),2)</f>
        <v>2903.66</v>
      </c>
      <c r="K626" s="71">
        <f>ROUND((I626*'2-Calculator'!$D$26),2)</f>
        <v>2903.66</v>
      </c>
      <c r="L626" s="69">
        <v>2.99</v>
      </c>
      <c r="M626" s="66" t="s">
        <v>2550</v>
      </c>
      <c r="N626" s="66" t="s">
        <v>2551</v>
      </c>
      <c r="O626" s="66"/>
      <c r="P626" s="66" t="s">
        <v>1835</v>
      </c>
      <c r="Q626" s="144">
        <v>1</v>
      </c>
    </row>
    <row r="627" spans="1:17" s="72" customFormat="1">
      <c r="A627" s="66"/>
      <c r="B627" s="66" t="s">
        <v>650</v>
      </c>
      <c r="C627" s="225" t="s">
        <v>1661</v>
      </c>
      <c r="D627" s="66" t="s">
        <v>2080</v>
      </c>
      <c r="E627" s="68">
        <v>0.54264000000000001</v>
      </c>
      <c r="F627" s="74">
        <v>1</v>
      </c>
      <c r="G627" s="74">
        <v>1</v>
      </c>
      <c r="H627" s="68">
        <f t="shared" si="18"/>
        <v>0.54264000000000001</v>
      </c>
      <c r="I627" s="70">
        <f t="shared" si="19"/>
        <v>0.54264000000000001</v>
      </c>
      <c r="J627" s="71">
        <f>ROUND((H627*'2-Calculator'!$D$26),2)</f>
        <v>3573.28</v>
      </c>
      <c r="K627" s="71">
        <f>ROUND((I627*'2-Calculator'!$D$26),2)</f>
        <v>3573.28</v>
      </c>
      <c r="L627" s="69">
        <v>3.37</v>
      </c>
      <c r="M627" s="66" t="s">
        <v>2550</v>
      </c>
      <c r="N627" s="66" t="s">
        <v>2551</v>
      </c>
      <c r="O627" s="66"/>
      <c r="P627" s="66" t="s">
        <v>1835</v>
      </c>
      <c r="Q627" s="144">
        <v>9</v>
      </c>
    </row>
    <row r="628" spans="1:17" s="72" customFormat="1">
      <c r="A628" s="66"/>
      <c r="B628" s="66" t="s">
        <v>649</v>
      </c>
      <c r="C628" s="225" t="s">
        <v>1661</v>
      </c>
      <c r="D628" s="66" t="s">
        <v>2080</v>
      </c>
      <c r="E628" s="68">
        <v>0.77905000000000002</v>
      </c>
      <c r="F628" s="74">
        <v>1</v>
      </c>
      <c r="G628" s="74">
        <v>1</v>
      </c>
      <c r="H628" s="68">
        <f t="shared" si="18"/>
        <v>0.77905000000000002</v>
      </c>
      <c r="I628" s="70">
        <f t="shared" si="19"/>
        <v>0.77905000000000002</v>
      </c>
      <c r="J628" s="71">
        <f>ROUND((H628*'2-Calculator'!$D$26),2)</f>
        <v>5130.04</v>
      </c>
      <c r="K628" s="71">
        <f>ROUND((I628*'2-Calculator'!$D$26),2)</f>
        <v>5130.04</v>
      </c>
      <c r="L628" s="69">
        <v>4.7300000000000004</v>
      </c>
      <c r="M628" s="66" t="s">
        <v>2550</v>
      </c>
      <c r="N628" s="66" t="s">
        <v>2551</v>
      </c>
      <c r="O628" s="66"/>
      <c r="P628" s="66" t="s">
        <v>1835</v>
      </c>
      <c r="Q628" s="144">
        <v>3</v>
      </c>
    </row>
    <row r="629" spans="1:17" s="72" customFormat="1">
      <c r="A629" s="66"/>
      <c r="B629" s="66" t="s">
        <v>648</v>
      </c>
      <c r="C629" s="225" t="s">
        <v>1661</v>
      </c>
      <c r="D629" s="66" t="s">
        <v>2080</v>
      </c>
      <c r="E629" s="68">
        <v>1.5965100000000001</v>
      </c>
      <c r="F629" s="74">
        <v>1</v>
      </c>
      <c r="G629" s="74">
        <v>1</v>
      </c>
      <c r="H629" s="68">
        <f t="shared" si="18"/>
        <v>1.5965100000000001</v>
      </c>
      <c r="I629" s="70">
        <f t="shared" si="19"/>
        <v>1.5965100000000001</v>
      </c>
      <c r="J629" s="71">
        <f>ROUND((H629*'2-Calculator'!$D$26),2)</f>
        <v>10513.02</v>
      </c>
      <c r="K629" s="71">
        <f>ROUND((I629*'2-Calculator'!$D$26),2)</f>
        <v>10513.02</v>
      </c>
      <c r="L629" s="69">
        <v>7</v>
      </c>
      <c r="M629" s="66" t="s">
        <v>2550</v>
      </c>
      <c r="N629" s="66" t="s">
        <v>2551</v>
      </c>
      <c r="O629" s="66"/>
      <c r="P629" s="66" t="s">
        <v>1835</v>
      </c>
      <c r="Q629" s="144">
        <v>2</v>
      </c>
    </row>
    <row r="630" spans="1:17" s="72" customFormat="1">
      <c r="A630" s="66"/>
      <c r="B630" s="66" t="s">
        <v>647</v>
      </c>
      <c r="C630" s="225" t="s">
        <v>1662</v>
      </c>
      <c r="D630" s="66" t="s">
        <v>2463</v>
      </c>
      <c r="E630" s="68">
        <v>0.46540999999999999</v>
      </c>
      <c r="F630" s="74">
        <v>1</v>
      </c>
      <c r="G630" s="74">
        <v>1</v>
      </c>
      <c r="H630" s="68">
        <f t="shared" si="18"/>
        <v>0.46540999999999999</v>
      </c>
      <c r="I630" s="70">
        <f t="shared" si="19"/>
        <v>0.46540999999999999</v>
      </c>
      <c r="J630" s="71">
        <f>ROUND((H630*'2-Calculator'!$D$26),2)</f>
        <v>3064.72</v>
      </c>
      <c r="K630" s="71">
        <f>ROUND((I630*'2-Calculator'!$D$26),2)</f>
        <v>3064.72</v>
      </c>
      <c r="L630" s="69">
        <v>3.28</v>
      </c>
      <c r="M630" s="66" t="s">
        <v>2550</v>
      </c>
      <c r="N630" s="66" t="s">
        <v>2551</v>
      </c>
      <c r="O630" s="66"/>
      <c r="P630" s="66" t="s">
        <v>1835</v>
      </c>
      <c r="Q630" s="144">
        <v>2</v>
      </c>
    </row>
    <row r="631" spans="1:17" s="72" customFormat="1">
      <c r="A631" s="66"/>
      <c r="B631" s="66" t="s">
        <v>646</v>
      </c>
      <c r="C631" s="225" t="s">
        <v>1662</v>
      </c>
      <c r="D631" s="66" t="s">
        <v>2463</v>
      </c>
      <c r="E631" s="68">
        <v>0.57211000000000001</v>
      </c>
      <c r="F631" s="74">
        <v>1</v>
      </c>
      <c r="G631" s="74">
        <v>1</v>
      </c>
      <c r="H631" s="68">
        <f t="shared" si="18"/>
        <v>0.57211000000000001</v>
      </c>
      <c r="I631" s="70">
        <f t="shared" si="19"/>
        <v>0.57211000000000001</v>
      </c>
      <c r="J631" s="71">
        <f>ROUND((H631*'2-Calculator'!$D$26),2)</f>
        <v>3767.34</v>
      </c>
      <c r="K631" s="71">
        <f>ROUND((I631*'2-Calculator'!$D$26),2)</f>
        <v>3767.34</v>
      </c>
      <c r="L631" s="69">
        <v>3.52</v>
      </c>
      <c r="M631" s="66" t="s">
        <v>2550</v>
      </c>
      <c r="N631" s="66" t="s">
        <v>2551</v>
      </c>
      <c r="O631" s="66"/>
      <c r="P631" s="66" t="s">
        <v>1835</v>
      </c>
      <c r="Q631" s="144">
        <v>3</v>
      </c>
    </row>
    <row r="632" spans="1:17" s="72" customFormat="1">
      <c r="A632" s="66"/>
      <c r="B632" s="66" t="s">
        <v>645</v>
      </c>
      <c r="C632" s="225" t="s">
        <v>1662</v>
      </c>
      <c r="D632" s="66" t="s">
        <v>2463</v>
      </c>
      <c r="E632" s="68">
        <v>0.75753000000000004</v>
      </c>
      <c r="F632" s="74">
        <v>1</v>
      </c>
      <c r="G632" s="74">
        <v>1</v>
      </c>
      <c r="H632" s="68">
        <f t="shared" si="18"/>
        <v>0.75753000000000004</v>
      </c>
      <c r="I632" s="70">
        <f t="shared" si="19"/>
        <v>0.75753000000000004</v>
      </c>
      <c r="J632" s="71">
        <f>ROUND((H632*'2-Calculator'!$D$26),2)</f>
        <v>4988.34</v>
      </c>
      <c r="K632" s="71">
        <f>ROUND((I632*'2-Calculator'!$D$26),2)</f>
        <v>4988.34</v>
      </c>
      <c r="L632" s="69">
        <v>4.62</v>
      </c>
      <c r="M632" s="66" t="s">
        <v>2550</v>
      </c>
      <c r="N632" s="66" t="s">
        <v>2551</v>
      </c>
      <c r="O632" s="66"/>
      <c r="P632" s="66" t="s">
        <v>1835</v>
      </c>
      <c r="Q632" s="144">
        <v>3</v>
      </c>
    </row>
    <row r="633" spans="1:17" s="72" customFormat="1">
      <c r="A633" s="66"/>
      <c r="B633" s="66" t="s">
        <v>644</v>
      </c>
      <c r="C633" s="225" t="s">
        <v>1662</v>
      </c>
      <c r="D633" s="66" t="s">
        <v>2463</v>
      </c>
      <c r="E633" s="68">
        <v>1.7469600000000001</v>
      </c>
      <c r="F633" s="74">
        <v>1</v>
      </c>
      <c r="G633" s="74">
        <v>1</v>
      </c>
      <c r="H633" s="68">
        <f t="shared" si="18"/>
        <v>1.7469600000000001</v>
      </c>
      <c r="I633" s="70">
        <f t="shared" si="19"/>
        <v>1.7469600000000001</v>
      </c>
      <c r="J633" s="71">
        <f>ROUND((H633*'2-Calculator'!$D$26),2)</f>
        <v>11503.73</v>
      </c>
      <c r="K633" s="71">
        <f>ROUND((I633*'2-Calculator'!$D$26),2)</f>
        <v>11503.73</v>
      </c>
      <c r="L633" s="69">
        <v>7.75</v>
      </c>
      <c r="M633" s="66" t="s">
        <v>2550</v>
      </c>
      <c r="N633" s="66" t="s">
        <v>2551</v>
      </c>
      <c r="O633" s="66"/>
      <c r="P633" s="66" t="s">
        <v>1835</v>
      </c>
      <c r="Q633" s="144">
        <v>0</v>
      </c>
    </row>
    <row r="634" spans="1:17" s="72" customFormat="1">
      <c r="A634" s="66"/>
      <c r="B634" s="66" t="s">
        <v>643</v>
      </c>
      <c r="C634" s="225" t="s">
        <v>1663</v>
      </c>
      <c r="D634" s="66" t="s">
        <v>2297</v>
      </c>
      <c r="E634" s="68">
        <v>0.43562000000000001</v>
      </c>
      <c r="F634" s="74">
        <v>1</v>
      </c>
      <c r="G634" s="74">
        <v>1</v>
      </c>
      <c r="H634" s="68">
        <f t="shared" si="18"/>
        <v>0.43562000000000001</v>
      </c>
      <c r="I634" s="70">
        <f t="shared" si="19"/>
        <v>0.43562000000000001</v>
      </c>
      <c r="J634" s="71">
        <f>ROUND((H634*'2-Calculator'!$D$26),2)</f>
        <v>2868.56</v>
      </c>
      <c r="K634" s="71">
        <f>ROUND((I634*'2-Calculator'!$D$26),2)</f>
        <v>2868.56</v>
      </c>
      <c r="L634" s="69">
        <v>2.15</v>
      </c>
      <c r="M634" s="66" t="s">
        <v>2550</v>
      </c>
      <c r="N634" s="66" t="s">
        <v>2551</v>
      </c>
      <c r="O634" s="66"/>
      <c r="P634" s="66" t="s">
        <v>1835</v>
      </c>
      <c r="Q634" s="144">
        <v>16</v>
      </c>
    </row>
    <row r="635" spans="1:17" s="72" customFormat="1">
      <c r="A635" s="66"/>
      <c r="B635" s="66" t="s">
        <v>642</v>
      </c>
      <c r="C635" s="225" t="s">
        <v>1663</v>
      </c>
      <c r="D635" s="66" t="s">
        <v>2297</v>
      </c>
      <c r="E635" s="68">
        <v>0.61246999999999996</v>
      </c>
      <c r="F635" s="74">
        <v>1</v>
      </c>
      <c r="G635" s="74">
        <v>1</v>
      </c>
      <c r="H635" s="68">
        <f t="shared" si="18"/>
        <v>0.61246999999999996</v>
      </c>
      <c r="I635" s="70">
        <f t="shared" si="19"/>
        <v>0.61246999999999996</v>
      </c>
      <c r="J635" s="71">
        <f>ROUND((H635*'2-Calculator'!$D$26),2)</f>
        <v>4033.11</v>
      </c>
      <c r="K635" s="71">
        <f>ROUND((I635*'2-Calculator'!$D$26),2)</f>
        <v>4033.11</v>
      </c>
      <c r="L635" s="69">
        <v>3.4</v>
      </c>
      <c r="M635" s="66" t="s">
        <v>2550</v>
      </c>
      <c r="N635" s="66" t="s">
        <v>2551</v>
      </c>
      <c r="O635" s="66"/>
      <c r="P635" s="66" t="s">
        <v>1835</v>
      </c>
      <c r="Q635" s="144">
        <v>15</v>
      </c>
    </row>
    <row r="636" spans="1:17" s="72" customFormat="1">
      <c r="A636" s="66"/>
      <c r="B636" s="66" t="s">
        <v>641</v>
      </c>
      <c r="C636" s="225" t="s">
        <v>1663</v>
      </c>
      <c r="D636" s="66" t="s">
        <v>2297</v>
      </c>
      <c r="E636" s="68">
        <v>0.85970000000000002</v>
      </c>
      <c r="F636" s="74">
        <v>1</v>
      </c>
      <c r="G636" s="74">
        <v>1</v>
      </c>
      <c r="H636" s="68">
        <f t="shared" si="18"/>
        <v>0.85970000000000002</v>
      </c>
      <c r="I636" s="70">
        <f t="shared" si="19"/>
        <v>0.85970000000000002</v>
      </c>
      <c r="J636" s="71">
        <f>ROUND((H636*'2-Calculator'!$D$26),2)</f>
        <v>5661.12</v>
      </c>
      <c r="K636" s="71">
        <f>ROUND((I636*'2-Calculator'!$D$26),2)</f>
        <v>5661.12</v>
      </c>
      <c r="L636" s="69">
        <v>4.57</v>
      </c>
      <c r="M636" s="66" t="s">
        <v>2550</v>
      </c>
      <c r="N636" s="66" t="s">
        <v>2551</v>
      </c>
      <c r="O636" s="66"/>
      <c r="P636" s="66" t="s">
        <v>1835</v>
      </c>
      <c r="Q636" s="144">
        <v>14</v>
      </c>
    </row>
    <row r="637" spans="1:17" s="72" customFormat="1">
      <c r="A637" s="66"/>
      <c r="B637" s="66" t="s">
        <v>640</v>
      </c>
      <c r="C637" s="225" t="s">
        <v>1663</v>
      </c>
      <c r="D637" s="66" t="s">
        <v>2297</v>
      </c>
      <c r="E637" s="68">
        <v>1.94885</v>
      </c>
      <c r="F637" s="74">
        <v>1</v>
      </c>
      <c r="G637" s="74">
        <v>1</v>
      </c>
      <c r="H637" s="68">
        <f t="shared" si="18"/>
        <v>1.94885</v>
      </c>
      <c r="I637" s="70">
        <f t="shared" si="19"/>
        <v>1.94885</v>
      </c>
      <c r="J637" s="71">
        <f>ROUND((H637*'2-Calculator'!$D$26),2)</f>
        <v>12833.18</v>
      </c>
      <c r="K637" s="71">
        <f>ROUND((I637*'2-Calculator'!$D$26),2)</f>
        <v>12833.18</v>
      </c>
      <c r="L637" s="69">
        <v>10.69</v>
      </c>
      <c r="M637" s="66" t="s">
        <v>2550</v>
      </c>
      <c r="N637" s="66" t="s">
        <v>2551</v>
      </c>
      <c r="O637" s="66"/>
      <c r="P637" s="66" t="s">
        <v>1835</v>
      </c>
      <c r="Q637" s="144">
        <v>0</v>
      </c>
    </row>
    <row r="638" spans="1:17" s="72" customFormat="1">
      <c r="A638" s="66"/>
      <c r="B638" s="66" t="s">
        <v>639</v>
      </c>
      <c r="C638" s="225" t="s">
        <v>1664</v>
      </c>
      <c r="D638" s="66" t="s">
        <v>2298</v>
      </c>
      <c r="E638" s="68">
        <v>0.66047</v>
      </c>
      <c r="F638" s="74">
        <v>1</v>
      </c>
      <c r="G638" s="74">
        <v>1</v>
      </c>
      <c r="H638" s="68">
        <f t="shared" si="18"/>
        <v>0.66047</v>
      </c>
      <c r="I638" s="70">
        <f t="shared" si="19"/>
        <v>0.66047</v>
      </c>
      <c r="J638" s="71">
        <f>ROUND((H638*'2-Calculator'!$D$26),2)</f>
        <v>4349.1899999999996</v>
      </c>
      <c r="K638" s="71">
        <f>ROUND((I638*'2-Calculator'!$D$26),2)</f>
        <v>4349.1899999999996</v>
      </c>
      <c r="L638" s="69">
        <v>2.76</v>
      </c>
      <c r="M638" s="66" t="s">
        <v>2550</v>
      </c>
      <c r="N638" s="66" t="s">
        <v>2551</v>
      </c>
      <c r="O638" s="66"/>
      <c r="P638" s="66" t="s">
        <v>1835</v>
      </c>
      <c r="Q638" s="144">
        <v>2</v>
      </c>
    </row>
    <row r="639" spans="1:17" s="72" customFormat="1">
      <c r="A639" s="66"/>
      <c r="B639" s="66" t="s">
        <v>638</v>
      </c>
      <c r="C639" s="225" t="s">
        <v>1664</v>
      </c>
      <c r="D639" s="66" t="s">
        <v>2298</v>
      </c>
      <c r="E639" s="68">
        <v>0.80886999999999998</v>
      </c>
      <c r="F639" s="74">
        <v>1</v>
      </c>
      <c r="G639" s="74">
        <v>1</v>
      </c>
      <c r="H639" s="68">
        <f t="shared" si="18"/>
        <v>0.80886999999999998</v>
      </c>
      <c r="I639" s="70">
        <f t="shared" si="19"/>
        <v>0.80886999999999998</v>
      </c>
      <c r="J639" s="71">
        <f>ROUND((H639*'2-Calculator'!$D$26),2)</f>
        <v>5326.41</v>
      </c>
      <c r="K639" s="71">
        <f>ROUND((I639*'2-Calculator'!$D$26),2)</f>
        <v>5326.41</v>
      </c>
      <c r="L639" s="69">
        <v>4.9400000000000004</v>
      </c>
      <c r="M639" s="66" t="s">
        <v>2550</v>
      </c>
      <c r="N639" s="66" t="s">
        <v>2551</v>
      </c>
      <c r="O639" s="66"/>
      <c r="P639" s="66" t="s">
        <v>1835</v>
      </c>
      <c r="Q639" s="144">
        <v>12</v>
      </c>
    </row>
    <row r="640" spans="1:17" s="72" customFormat="1">
      <c r="A640" s="66"/>
      <c r="B640" s="66" t="s">
        <v>637</v>
      </c>
      <c r="C640" s="225" t="s">
        <v>1664</v>
      </c>
      <c r="D640" s="66" t="s">
        <v>2298</v>
      </c>
      <c r="E640" s="68">
        <v>1.3008200000000001</v>
      </c>
      <c r="F640" s="74">
        <v>1</v>
      </c>
      <c r="G640" s="74">
        <v>1</v>
      </c>
      <c r="H640" s="68">
        <f t="shared" si="18"/>
        <v>1.3008200000000001</v>
      </c>
      <c r="I640" s="70">
        <f t="shared" si="19"/>
        <v>1.3008200000000001</v>
      </c>
      <c r="J640" s="71">
        <f>ROUND((H640*'2-Calculator'!$D$26),2)</f>
        <v>8565.9</v>
      </c>
      <c r="K640" s="71">
        <f>ROUND((I640*'2-Calculator'!$D$26),2)</f>
        <v>8565.9</v>
      </c>
      <c r="L640" s="69">
        <v>7.57</v>
      </c>
      <c r="M640" s="66" t="s">
        <v>2550</v>
      </c>
      <c r="N640" s="66" t="s">
        <v>2551</v>
      </c>
      <c r="O640" s="66"/>
      <c r="P640" s="66" t="s">
        <v>1835</v>
      </c>
      <c r="Q640" s="144">
        <v>21</v>
      </c>
    </row>
    <row r="641" spans="1:17" s="72" customFormat="1">
      <c r="A641" s="66"/>
      <c r="B641" s="66" t="s">
        <v>636</v>
      </c>
      <c r="C641" s="225" t="s">
        <v>1664</v>
      </c>
      <c r="D641" s="66" t="s">
        <v>2298</v>
      </c>
      <c r="E641" s="68">
        <v>2.1076800000000002</v>
      </c>
      <c r="F641" s="74">
        <v>1</v>
      </c>
      <c r="G641" s="74">
        <v>1</v>
      </c>
      <c r="H641" s="68">
        <f t="shared" si="18"/>
        <v>2.1076800000000002</v>
      </c>
      <c r="I641" s="70">
        <f t="shared" si="19"/>
        <v>2.1076800000000002</v>
      </c>
      <c r="J641" s="71">
        <f>ROUND((H641*'2-Calculator'!$D$26),2)</f>
        <v>13879.07</v>
      </c>
      <c r="K641" s="71">
        <f>ROUND((I641*'2-Calculator'!$D$26),2)</f>
        <v>13879.07</v>
      </c>
      <c r="L641" s="69">
        <v>12.78</v>
      </c>
      <c r="M641" s="66" t="s">
        <v>2550</v>
      </c>
      <c r="N641" s="66" t="s">
        <v>2551</v>
      </c>
      <c r="O641" s="66"/>
      <c r="P641" s="66" t="s">
        <v>1835</v>
      </c>
      <c r="Q641" s="144">
        <v>3</v>
      </c>
    </row>
    <row r="642" spans="1:17" s="72" customFormat="1">
      <c r="A642" s="66"/>
      <c r="B642" s="66" t="s">
        <v>635</v>
      </c>
      <c r="C642" s="225" t="s">
        <v>1665</v>
      </c>
      <c r="D642" s="66" t="s">
        <v>2299</v>
      </c>
      <c r="E642" s="68">
        <v>0.63488999999999995</v>
      </c>
      <c r="F642" s="74">
        <v>1</v>
      </c>
      <c r="G642" s="74">
        <v>1</v>
      </c>
      <c r="H642" s="68">
        <f t="shared" si="18"/>
        <v>0.63488999999999995</v>
      </c>
      <c r="I642" s="70">
        <f t="shared" si="19"/>
        <v>0.63488999999999995</v>
      </c>
      <c r="J642" s="71">
        <f>ROUND((H642*'2-Calculator'!$D$26),2)</f>
        <v>4180.75</v>
      </c>
      <c r="K642" s="71">
        <f>ROUND((I642*'2-Calculator'!$D$26),2)</f>
        <v>4180.75</v>
      </c>
      <c r="L642" s="69">
        <v>4.16</v>
      </c>
      <c r="M642" s="66" t="s">
        <v>2550</v>
      </c>
      <c r="N642" s="66" t="s">
        <v>2551</v>
      </c>
      <c r="O642" s="66"/>
      <c r="P642" s="66" t="s">
        <v>1835</v>
      </c>
      <c r="Q642" s="144">
        <v>6</v>
      </c>
    </row>
    <row r="643" spans="1:17" s="72" customFormat="1">
      <c r="A643" s="66"/>
      <c r="B643" s="66" t="s">
        <v>634</v>
      </c>
      <c r="C643" s="225" t="s">
        <v>1665</v>
      </c>
      <c r="D643" s="66" t="s">
        <v>2299</v>
      </c>
      <c r="E643" s="68">
        <v>0.82808999999999999</v>
      </c>
      <c r="F643" s="74">
        <v>1</v>
      </c>
      <c r="G643" s="74">
        <v>1</v>
      </c>
      <c r="H643" s="68">
        <f t="shared" si="18"/>
        <v>0.82808999999999999</v>
      </c>
      <c r="I643" s="70">
        <f t="shared" si="19"/>
        <v>0.82808999999999999</v>
      </c>
      <c r="J643" s="71">
        <f>ROUND((H643*'2-Calculator'!$D$26),2)</f>
        <v>5452.97</v>
      </c>
      <c r="K643" s="71">
        <f>ROUND((I643*'2-Calculator'!$D$26),2)</f>
        <v>5452.97</v>
      </c>
      <c r="L643" s="69">
        <v>5.38</v>
      </c>
      <c r="M643" s="66" t="s">
        <v>2550</v>
      </c>
      <c r="N643" s="66" t="s">
        <v>2551</v>
      </c>
      <c r="O643" s="66"/>
      <c r="P643" s="66" t="s">
        <v>1835</v>
      </c>
      <c r="Q643" s="144">
        <v>58</v>
      </c>
    </row>
    <row r="644" spans="1:17" s="72" customFormat="1">
      <c r="A644" s="66"/>
      <c r="B644" s="66" t="s">
        <v>633</v>
      </c>
      <c r="C644" s="225" t="s">
        <v>1665</v>
      </c>
      <c r="D644" s="66" t="s">
        <v>2299</v>
      </c>
      <c r="E644" s="68">
        <v>1.2502899999999999</v>
      </c>
      <c r="F644" s="74">
        <v>1</v>
      </c>
      <c r="G644" s="74">
        <v>1</v>
      </c>
      <c r="H644" s="68">
        <f t="shared" si="18"/>
        <v>1.2502899999999999</v>
      </c>
      <c r="I644" s="70">
        <f t="shared" si="19"/>
        <v>1.2502899999999999</v>
      </c>
      <c r="J644" s="71">
        <f>ROUND((H644*'2-Calculator'!$D$26),2)</f>
        <v>8233.16</v>
      </c>
      <c r="K644" s="71">
        <f>ROUND((I644*'2-Calculator'!$D$26),2)</f>
        <v>8233.16</v>
      </c>
      <c r="L644" s="69">
        <v>7.37</v>
      </c>
      <c r="M644" s="66" t="s">
        <v>2550</v>
      </c>
      <c r="N644" s="66" t="s">
        <v>2551</v>
      </c>
      <c r="O644" s="66"/>
      <c r="P644" s="66" t="s">
        <v>1835</v>
      </c>
      <c r="Q644" s="144">
        <v>30</v>
      </c>
    </row>
    <row r="645" spans="1:17" s="72" customFormat="1">
      <c r="A645" s="66"/>
      <c r="B645" s="66" t="s">
        <v>632</v>
      </c>
      <c r="C645" s="225" t="s">
        <v>1665</v>
      </c>
      <c r="D645" s="66" t="s">
        <v>2299</v>
      </c>
      <c r="E645" s="68">
        <v>2.4388700000000001</v>
      </c>
      <c r="F645" s="74">
        <v>1</v>
      </c>
      <c r="G645" s="74">
        <v>1</v>
      </c>
      <c r="H645" s="68">
        <f t="shared" si="18"/>
        <v>2.4388700000000001</v>
      </c>
      <c r="I645" s="70">
        <f t="shared" si="19"/>
        <v>2.4388700000000001</v>
      </c>
      <c r="J645" s="71">
        <f>ROUND((H645*'2-Calculator'!$D$26),2)</f>
        <v>16059.96</v>
      </c>
      <c r="K645" s="71">
        <f>ROUND((I645*'2-Calculator'!$D$26),2)</f>
        <v>16059.96</v>
      </c>
      <c r="L645" s="69">
        <v>16.62</v>
      </c>
      <c r="M645" s="66" t="s">
        <v>2550</v>
      </c>
      <c r="N645" s="66" t="s">
        <v>2551</v>
      </c>
      <c r="O645" s="66"/>
      <c r="P645" s="66" t="s">
        <v>1835</v>
      </c>
      <c r="Q645" s="144">
        <v>5</v>
      </c>
    </row>
    <row r="646" spans="1:17" s="72" customFormat="1">
      <c r="A646" s="66"/>
      <c r="B646" s="66" t="s">
        <v>631</v>
      </c>
      <c r="C646" s="225" t="s">
        <v>1666</v>
      </c>
      <c r="D646" s="66" t="s">
        <v>2300</v>
      </c>
      <c r="E646" s="68">
        <v>0.53566000000000003</v>
      </c>
      <c r="F646" s="74">
        <v>1</v>
      </c>
      <c r="G646" s="74">
        <v>1</v>
      </c>
      <c r="H646" s="68">
        <f t="shared" si="18"/>
        <v>0.53566000000000003</v>
      </c>
      <c r="I646" s="70">
        <f t="shared" si="19"/>
        <v>0.53566000000000003</v>
      </c>
      <c r="J646" s="71">
        <f>ROUND((H646*'2-Calculator'!$D$26),2)</f>
        <v>3527.32</v>
      </c>
      <c r="K646" s="71">
        <f>ROUND((I646*'2-Calculator'!$D$26),2)</f>
        <v>3527.32</v>
      </c>
      <c r="L646" s="69">
        <v>3.15</v>
      </c>
      <c r="M646" s="66" t="s">
        <v>2550</v>
      </c>
      <c r="N646" s="66" t="s">
        <v>2551</v>
      </c>
      <c r="O646" s="66"/>
      <c r="P646" s="66" t="s">
        <v>1835</v>
      </c>
      <c r="Q646" s="144">
        <v>30</v>
      </c>
    </row>
    <row r="647" spans="1:17" s="72" customFormat="1">
      <c r="A647" s="66"/>
      <c r="B647" s="66" t="s">
        <v>630</v>
      </c>
      <c r="C647" s="225" t="s">
        <v>1666</v>
      </c>
      <c r="D647" s="66" t="s">
        <v>2300</v>
      </c>
      <c r="E647" s="68">
        <v>0.72938000000000003</v>
      </c>
      <c r="F647" s="74">
        <v>1</v>
      </c>
      <c r="G647" s="74">
        <v>1</v>
      </c>
      <c r="H647" s="68">
        <f t="shared" si="18"/>
        <v>0.72938000000000003</v>
      </c>
      <c r="I647" s="70">
        <f t="shared" si="19"/>
        <v>0.72938000000000003</v>
      </c>
      <c r="J647" s="71">
        <f>ROUND((H647*'2-Calculator'!$D$26),2)</f>
        <v>4802.97</v>
      </c>
      <c r="K647" s="71">
        <f>ROUND((I647*'2-Calculator'!$D$26),2)</f>
        <v>4802.97</v>
      </c>
      <c r="L647" s="69">
        <v>4.26</v>
      </c>
      <c r="M647" s="66" t="s">
        <v>2550</v>
      </c>
      <c r="N647" s="66" t="s">
        <v>2551</v>
      </c>
      <c r="O647" s="66"/>
      <c r="P647" s="66" t="s">
        <v>1835</v>
      </c>
      <c r="Q647" s="144">
        <v>41</v>
      </c>
    </row>
    <row r="648" spans="1:17" s="72" customFormat="1">
      <c r="A648" s="66"/>
      <c r="B648" s="66" t="s">
        <v>629</v>
      </c>
      <c r="C648" s="225" t="s">
        <v>1666</v>
      </c>
      <c r="D648" s="66" t="s">
        <v>2300</v>
      </c>
      <c r="E648" s="68">
        <v>1.1853499999999999</v>
      </c>
      <c r="F648" s="74">
        <v>1</v>
      </c>
      <c r="G648" s="74">
        <v>1</v>
      </c>
      <c r="H648" s="68">
        <f t="shared" si="18"/>
        <v>1.1853499999999999</v>
      </c>
      <c r="I648" s="70">
        <f t="shared" si="19"/>
        <v>1.1853499999999999</v>
      </c>
      <c r="J648" s="71">
        <f>ROUND((H648*'2-Calculator'!$D$26),2)</f>
        <v>7805.53</v>
      </c>
      <c r="K648" s="71">
        <f>ROUND((I648*'2-Calculator'!$D$26),2)</f>
        <v>7805.53</v>
      </c>
      <c r="L648" s="69">
        <v>7.02</v>
      </c>
      <c r="M648" s="66" t="s">
        <v>2550</v>
      </c>
      <c r="N648" s="66" t="s">
        <v>2551</v>
      </c>
      <c r="O648" s="66"/>
      <c r="P648" s="66" t="s">
        <v>1835</v>
      </c>
      <c r="Q648" s="144">
        <v>27</v>
      </c>
    </row>
    <row r="649" spans="1:17" s="72" customFormat="1">
      <c r="A649" s="66"/>
      <c r="B649" s="66" t="s">
        <v>628</v>
      </c>
      <c r="C649" s="225" t="s">
        <v>1666</v>
      </c>
      <c r="D649" s="66" t="s">
        <v>2300</v>
      </c>
      <c r="E649" s="68">
        <v>2.82782</v>
      </c>
      <c r="F649" s="74">
        <v>1</v>
      </c>
      <c r="G649" s="74">
        <v>1</v>
      </c>
      <c r="H649" s="68">
        <f t="shared" si="18"/>
        <v>2.82782</v>
      </c>
      <c r="I649" s="70">
        <f t="shared" si="19"/>
        <v>2.82782</v>
      </c>
      <c r="J649" s="71">
        <f>ROUND((H649*'2-Calculator'!$D$26),2)</f>
        <v>18621.189999999999</v>
      </c>
      <c r="K649" s="71">
        <f>ROUND((I649*'2-Calculator'!$D$26),2)</f>
        <v>18621.189999999999</v>
      </c>
      <c r="L649" s="69">
        <v>13.6</v>
      </c>
      <c r="M649" s="66" t="s">
        <v>2550</v>
      </c>
      <c r="N649" s="66" t="s">
        <v>2551</v>
      </c>
      <c r="O649" s="66"/>
      <c r="P649" s="66" t="s">
        <v>1835</v>
      </c>
      <c r="Q649" s="144">
        <v>15</v>
      </c>
    </row>
    <row r="650" spans="1:17" s="72" customFormat="1">
      <c r="A650" s="66"/>
      <c r="B650" s="66" t="s">
        <v>627</v>
      </c>
      <c r="C650" s="225" t="s">
        <v>1667</v>
      </c>
      <c r="D650" s="66" t="s">
        <v>2301</v>
      </c>
      <c r="E650" s="68">
        <v>0.53963000000000005</v>
      </c>
      <c r="F650" s="74">
        <v>1</v>
      </c>
      <c r="G650" s="74">
        <v>1</v>
      </c>
      <c r="H650" s="68">
        <f t="shared" si="18"/>
        <v>0.53963000000000005</v>
      </c>
      <c r="I650" s="70">
        <f t="shared" si="19"/>
        <v>0.53963000000000005</v>
      </c>
      <c r="J650" s="71">
        <f>ROUND((H650*'2-Calculator'!$D$26),2)</f>
        <v>3553.46</v>
      </c>
      <c r="K650" s="71">
        <f>ROUND((I650*'2-Calculator'!$D$26),2)</f>
        <v>3553.46</v>
      </c>
      <c r="L650" s="69">
        <v>3.2</v>
      </c>
      <c r="M650" s="66" t="s">
        <v>2550</v>
      </c>
      <c r="N650" s="66" t="s">
        <v>2551</v>
      </c>
      <c r="O650" s="66"/>
      <c r="P650" s="66" t="s">
        <v>1835</v>
      </c>
      <c r="Q650" s="144">
        <v>34</v>
      </c>
    </row>
    <row r="651" spans="1:17" s="72" customFormat="1">
      <c r="A651" s="66"/>
      <c r="B651" s="66" t="s">
        <v>626</v>
      </c>
      <c r="C651" s="225" t="s">
        <v>1667</v>
      </c>
      <c r="D651" s="66" t="s">
        <v>2301</v>
      </c>
      <c r="E651" s="68">
        <v>0.69676000000000005</v>
      </c>
      <c r="F651" s="74">
        <v>1</v>
      </c>
      <c r="G651" s="74">
        <v>1</v>
      </c>
      <c r="H651" s="68">
        <f t="shared" si="18"/>
        <v>0.69676000000000005</v>
      </c>
      <c r="I651" s="70">
        <f t="shared" si="19"/>
        <v>0.69676000000000005</v>
      </c>
      <c r="J651" s="71">
        <f>ROUND((H651*'2-Calculator'!$D$26),2)</f>
        <v>4588.16</v>
      </c>
      <c r="K651" s="71">
        <f>ROUND((I651*'2-Calculator'!$D$26),2)</f>
        <v>4588.16</v>
      </c>
      <c r="L651" s="69">
        <v>3.69</v>
      </c>
      <c r="M651" s="66" t="s">
        <v>2550</v>
      </c>
      <c r="N651" s="66" t="s">
        <v>2551</v>
      </c>
      <c r="O651" s="66"/>
      <c r="P651" s="66" t="s">
        <v>1835</v>
      </c>
      <c r="Q651" s="144">
        <v>24</v>
      </c>
    </row>
    <row r="652" spans="1:17" s="72" customFormat="1">
      <c r="A652" s="66"/>
      <c r="B652" s="66" t="s">
        <v>625</v>
      </c>
      <c r="C652" s="225" t="s">
        <v>1667</v>
      </c>
      <c r="D652" s="66" t="s">
        <v>2301</v>
      </c>
      <c r="E652" s="68">
        <v>0.96536999999999995</v>
      </c>
      <c r="F652" s="74">
        <v>1</v>
      </c>
      <c r="G652" s="74">
        <v>1</v>
      </c>
      <c r="H652" s="68">
        <f t="shared" si="18"/>
        <v>0.96536999999999995</v>
      </c>
      <c r="I652" s="70">
        <f t="shared" si="19"/>
        <v>0.96536999999999995</v>
      </c>
      <c r="J652" s="71">
        <f>ROUND((H652*'2-Calculator'!$D$26),2)</f>
        <v>6356.96</v>
      </c>
      <c r="K652" s="71">
        <f>ROUND((I652*'2-Calculator'!$D$26),2)</f>
        <v>6356.96</v>
      </c>
      <c r="L652" s="69">
        <v>5.16</v>
      </c>
      <c r="M652" s="66" t="s">
        <v>2550</v>
      </c>
      <c r="N652" s="66" t="s">
        <v>2551</v>
      </c>
      <c r="O652" s="66"/>
      <c r="P652" s="66" t="s">
        <v>1835</v>
      </c>
      <c r="Q652" s="144">
        <v>23</v>
      </c>
    </row>
    <row r="653" spans="1:17" s="72" customFormat="1">
      <c r="A653" s="66"/>
      <c r="B653" s="66" t="s">
        <v>624</v>
      </c>
      <c r="C653" s="225" t="s">
        <v>1667</v>
      </c>
      <c r="D653" s="66" t="s">
        <v>2301</v>
      </c>
      <c r="E653" s="68">
        <v>2.33901</v>
      </c>
      <c r="F653" s="74">
        <v>1</v>
      </c>
      <c r="G653" s="74">
        <v>1</v>
      </c>
      <c r="H653" s="68">
        <f t="shared" si="18"/>
        <v>2.33901</v>
      </c>
      <c r="I653" s="70">
        <f t="shared" si="19"/>
        <v>2.33901</v>
      </c>
      <c r="J653" s="71">
        <f>ROUND((H653*'2-Calculator'!$D$26),2)</f>
        <v>15402.38</v>
      </c>
      <c r="K653" s="71">
        <f>ROUND((I653*'2-Calculator'!$D$26),2)</f>
        <v>15402.38</v>
      </c>
      <c r="L653" s="69">
        <v>9.92</v>
      </c>
      <c r="M653" s="66" t="s">
        <v>2550</v>
      </c>
      <c r="N653" s="66" t="s">
        <v>2551</v>
      </c>
      <c r="O653" s="66"/>
      <c r="P653" s="66" t="s">
        <v>1835</v>
      </c>
      <c r="Q653" s="144">
        <v>3</v>
      </c>
    </row>
    <row r="654" spans="1:17" s="72" customFormat="1">
      <c r="A654" s="66"/>
      <c r="B654" s="66" t="s">
        <v>623</v>
      </c>
      <c r="C654" s="225" t="s">
        <v>1668</v>
      </c>
      <c r="D654" s="66" t="s">
        <v>2464</v>
      </c>
      <c r="E654" s="68">
        <v>0.45343</v>
      </c>
      <c r="F654" s="74">
        <v>1</v>
      </c>
      <c r="G654" s="74">
        <v>1</v>
      </c>
      <c r="H654" s="68">
        <f t="shared" ref="H654:H717" si="20">ROUND(E654*F654,5)</f>
        <v>0.45343</v>
      </c>
      <c r="I654" s="70">
        <f t="shared" ref="I654:I717" si="21">ROUND(E654*G654,5)</f>
        <v>0.45343</v>
      </c>
      <c r="J654" s="71">
        <f>ROUND((H654*'2-Calculator'!$D$26),2)</f>
        <v>2985.84</v>
      </c>
      <c r="K654" s="71">
        <f>ROUND((I654*'2-Calculator'!$D$26),2)</f>
        <v>2985.84</v>
      </c>
      <c r="L654" s="69">
        <v>2.1</v>
      </c>
      <c r="M654" s="66" t="s">
        <v>2550</v>
      </c>
      <c r="N654" s="66" t="s">
        <v>2551</v>
      </c>
      <c r="O654" s="66"/>
      <c r="P654" s="66" t="s">
        <v>1835</v>
      </c>
      <c r="Q654" s="144">
        <v>2</v>
      </c>
    </row>
    <row r="655" spans="1:17" s="72" customFormat="1">
      <c r="A655" s="66"/>
      <c r="B655" s="66" t="s">
        <v>622</v>
      </c>
      <c r="C655" s="225" t="s">
        <v>1668</v>
      </c>
      <c r="D655" s="66" t="s">
        <v>2464</v>
      </c>
      <c r="E655" s="68">
        <v>0.65100000000000002</v>
      </c>
      <c r="F655" s="74">
        <v>1</v>
      </c>
      <c r="G655" s="74">
        <v>1</v>
      </c>
      <c r="H655" s="68">
        <f t="shared" si="20"/>
        <v>0.65100000000000002</v>
      </c>
      <c r="I655" s="70">
        <f t="shared" si="21"/>
        <v>0.65100000000000002</v>
      </c>
      <c r="J655" s="71">
        <f>ROUND((H655*'2-Calculator'!$D$26),2)</f>
        <v>4286.84</v>
      </c>
      <c r="K655" s="71">
        <f>ROUND((I655*'2-Calculator'!$D$26),2)</f>
        <v>4286.84</v>
      </c>
      <c r="L655" s="69">
        <v>3.75</v>
      </c>
      <c r="M655" s="66" t="s">
        <v>2550</v>
      </c>
      <c r="N655" s="66" t="s">
        <v>2551</v>
      </c>
      <c r="O655" s="66"/>
      <c r="P655" s="66" t="s">
        <v>1835</v>
      </c>
      <c r="Q655" s="144">
        <v>9</v>
      </c>
    </row>
    <row r="656" spans="1:17" s="72" customFormat="1">
      <c r="A656" s="66"/>
      <c r="B656" s="66" t="s">
        <v>621</v>
      </c>
      <c r="C656" s="225" t="s">
        <v>1668</v>
      </c>
      <c r="D656" s="66" t="s">
        <v>2464</v>
      </c>
      <c r="E656" s="68">
        <v>1.0140499999999999</v>
      </c>
      <c r="F656" s="74">
        <v>1</v>
      </c>
      <c r="G656" s="74">
        <v>1</v>
      </c>
      <c r="H656" s="68">
        <f t="shared" si="20"/>
        <v>1.0140499999999999</v>
      </c>
      <c r="I656" s="70">
        <f t="shared" si="21"/>
        <v>1.0140499999999999</v>
      </c>
      <c r="J656" s="71">
        <f>ROUND((H656*'2-Calculator'!$D$26),2)</f>
        <v>6677.52</v>
      </c>
      <c r="K656" s="71">
        <f>ROUND((I656*'2-Calculator'!$D$26),2)</f>
        <v>6677.52</v>
      </c>
      <c r="L656" s="69">
        <v>6.68</v>
      </c>
      <c r="M656" s="66" t="s">
        <v>2550</v>
      </c>
      <c r="N656" s="66" t="s">
        <v>2551</v>
      </c>
      <c r="O656" s="66"/>
      <c r="P656" s="66" t="s">
        <v>1835</v>
      </c>
      <c r="Q656" s="144">
        <v>8</v>
      </c>
    </row>
    <row r="657" spans="1:17" s="72" customFormat="1">
      <c r="A657" s="66"/>
      <c r="B657" s="66" t="s">
        <v>620</v>
      </c>
      <c r="C657" s="225" t="s">
        <v>1668</v>
      </c>
      <c r="D657" s="66" t="s">
        <v>2464</v>
      </c>
      <c r="E657" s="68">
        <v>2.0871400000000002</v>
      </c>
      <c r="F657" s="74">
        <v>1</v>
      </c>
      <c r="G657" s="74">
        <v>1</v>
      </c>
      <c r="H657" s="68">
        <f t="shared" si="20"/>
        <v>2.0871400000000002</v>
      </c>
      <c r="I657" s="70">
        <f t="shared" si="21"/>
        <v>2.0871400000000002</v>
      </c>
      <c r="J657" s="71">
        <f>ROUND((H657*'2-Calculator'!$D$26),2)</f>
        <v>13743.82</v>
      </c>
      <c r="K657" s="71">
        <f>ROUND((I657*'2-Calculator'!$D$26),2)</f>
        <v>13743.82</v>
      </c>
      <c r="L657" s="69">
        <v>10.74</v>
      </c>
      <c r="M657" s="66" t="s">
        <v>2550</v>
      </c>
      <c r="N657" s="66" t="s">
        <v>2551</v>
      </c>
      <c r="O657" s="66"/>
      <c r="P657" s="66" t="s">
        <v>1835</v>
      </c>
      <c r="Q657" s="144">
        <v>0</v>
      </c>
    </row>
    <row r="658" spans="1:17" s="72" customFormat="1">
      <c r="A658" s="66"/>
      <c r="B658" s="66" t="s">
        <v>619</v>
      </c>
      <c r="C658" s="225" t="s">
        <v>1669</v>
      </c>
      <c r="D658" s="66" t="s">
        <v>2302</v>
      </c>
      <c r="E658" s="68">
        <v>0.43852000000000002</v>
      </c>
      <c r="F658" s="74">
        <v>1</v>
      </c>
      <c r="G658" s="74">
        <v>1</v>
      </c>
      <c r="H658" s="68">
        <f t="shared" si="20"/>
        <v>0.43852000000000002</v>
      </c>
      <c r="I658" s="70">
        <f t="shared" si="21"/>
        <v>0.43852000000000002</v>
      </c>
      <c r="J658" s="71">
        <f>ROUND((H658*'2-Calculator'!$D$26),2)</f>
        <v>2887.65</v>
      </c>
      <c r="K658" s="71">
        <f>ROUND((I658*'2-Calculator'!$D$26),2)</f>
        <v>2887.65</v>
      </c>
      <c r="L658" s="69">
        <v>2.52</v>
      </c>
      <c r="M658" s="66" t="s">
        <v>2550</v>
      </c>
      <c r="N658" s="66" t="s">
        <v>2551</v>
      </c>
      <c r="O658" s="66"/>
      <c r="P658" s="66" t="s">
        <v>1835</v>
      </c>
      <c r="Q658" s="144">
        <v>26</v>
      </c>
    </row>
    <row r="659" spans="1:17" s="72" customFormat="1">
      <c r="A659" s="66"/>
      <c r="B659" s="66" t="s">
        <v>618</v>
      </c>
      <c r="C659" s="225" t="s">
        <v>1669</v>
      </c>
      <c r="D659" s="66" t="s">
        <v>2302</v>
      </c>
      <c r="E659" s="68">
        <v>0.56411</v>
      </c>
      <c r="F659" s="74">
        <v>1</v>
      </c>
      <c r="G659" s="74">
        <v>1</v>
      </c>
      <c r="H659" s="68">
        <f t="shared" si="20"/>
        <v>0.56411</v>
      </c>
      <c r="I659" s="70">
        <f t="shared" si="21"/>
        <v>0.56411</v>
      </c>
      <c r="J659" s="71">
        <f>ROUND((H659*'2-Calculator'!$D$26),2)</f>
        <v>3714.66</v>
      </c>
      <c r="K659" s="71">
        <f>ROUND((I659*'2-Calculator'!$D$26),2)</f>
        <v>3714.66</v>
      </c>
      <c r="L659" s="69">
        <v>3.48</v>
      </c>
      <c r="M659" s="66" t="s">
        <v>2550</v>
      </c>
      <c r="N659" s="66" t="s">
        <v>2551</v>
      </c>
      <c r="O659" s="66"/>
      <c r="P659" s="66" t="s">
        <v>1835</v>
      </c>
      <c r="Q659" s="144">
        <v>76</v>
      </c>
    </row>
    <row r="660" spans="1:17" s="72" customFormat="1">
      <c r="A660" s="66"/>
      <c r="B660" s="66" t="s">
        <v>617</v>
      </c>
      <c r="C660" s="225" t="s">
        <v>1669</v>
      </c>
      <c r="D660" s="66" t="s">
        <v>2302</v>
      </c>
      <c r="E660" s="68">
        <v>0.87465999999999999</v>
      </c>
      <c r="F660" s="74">
        <v>1</v>
      </c>
      <c r="G660" s="74">
        <v>1</v>
      </c>
      <c r="H660" s="68">
        <f t="shared" si="20"/>
        <v>0.87465999999999999</v>
      </c>
      <c r="I660" s="70">
        <f t="shared" si="21"/>
        <v>0.87465999999999999</v>
      </c>
      <c r="J660" s="71">
        <f>ROUND((H660*'2-Calculator'!$D$26),2)</f>
        <v>5759.64</v>
      </c>
      <c r="K660" s="71">
        <f>ROUND((I660*'2-Calculator'!$D$26),2)</f>
        <v>5759.64</v>
      </c>
      <c r="L660" s="69">
        <v>5.08</v>
      </c>
      <c r="M660" s="66" t="s">
        <v>2550</v>
      </c>
      <c r="N660" s="66" t="s">
        <v>2551</v>
      </c>
      <c r="O660" s="66"/>
      <c r="P660" s="66" t="s">
        <v>1835</v>
      </c>
      <c r="Q660" s="144">
        <v>30</v>
      </c>
    </row>
    <row r="661" spans="1:17" s="72" customFormat="1">
      <c r="A661" s="66"/>
      <c r="B661" s="66" t="s">
        <v>616</v>
      </c>
      <c r="C661" s="225" t="s">
        <v>1669</v>
      </c>
      <c r="D661" s="66" t="s">
        <v>2302</v>
      </c>
      <c r="E661" s="68">
        <v>1.95346</v>
      </c>
      <c r="F661" s="74">
        <v>1</v>
      </c>
      <c r="G661" s="74">
        <v>1</v>
      </c>
      <c r="H661" s="68">
        <f t="shared" si="20"/>
        <v>1.95346</v>
      </c>
      <c r="I661" s="70">
        <f t="shared" si="21"/>
        <v>1.95346</v>
      </c>
      <c r="J661" s="71">
        <f>ROUND((H661*'2-Calculator'!$D$26),2)</f>
        <v>12863.53</v>
      </c>
      <c r="K661" s="71">
        <f>ROUND((I661*'2-Calculator'!$D$26),2)</f>
        <v>12863.53</v>
      </c>
      <c r="L661" s="69">
        <v>10.67</v>
      </c>
      <c r="M661" s="66" t="s">
        <v>2550</v>
      </c>
      <c r="N661" s="66" t="s">
        <v>2551</v>
      </c>
      <c r="O661" s="66"/>
      <c r="P661" s="66" t="s">
        <v>1835</v>
      </c>
      <c r="Q661" s="144">
        <v>6</v>
      </c>
    </row>
    <row r="662" spans="1:17" s="72" customFormat="1">
      <c r="A662" s="66"/>
      <c r="B662" s="66" t="s">
        <v>615</v>
      </c>
      <c r="C662" s="225" t="s">
        <v>1670</v>
      </c>
      <c r="D662" s="66" t="s">
        <v>2303</v>
      </c>
      <c r="E662" s="68">
        <v>1.12114</v>
      </c>
      <c r="F662" s="74">
        <v>1</v>
      </c>
      <c r="G662" s="74">
        <v>1</v>
      </c>
      <c r="H662" s="68">
        <f t="shared" si="20"/>
        <v>1.12114</v>
      </c>
      <c r="I662" s="70">
        <f t="shared" si="21"/>
        <v>1.12114</v>
      </c>
      <c r="J662" s="71">
        <f>ROUND((H662*'2-Calculator'!$D$26),2)</f>
        <v>7382.71</v>
      </c>
      <c r="K662" s="71">
        <f>ROUND((I662*'2-Calculator'!$D$26),2)</f>
        <v>7382.71</v>
      </c>
      <c r="L662" s="69">
        <v>3.15</v>
      </c>
      <c r="M662" s="66" t="s">
        <v>2550</v>
      </c>
      <c r="N662" s="66" t="s">
        <v>2551</v>
      </c>
      <c r="O662" s="66"/>
      <c r="P662" s="66" t="s">
        <v>1835</v>
      </c>
      <c r="Q662" s="144">
        <v>23</v>
      </c>
    </row>
    <row r="663" spans="1:17" s="72" customFormat="1">
      <c r="A663" s="66"/>
      <c r="B663" s="66" t="s">
        <v>614</v>
      </c>
      <c r="C663" s="225" t="s">
        <v>1670</v>
      </c>
      <c r="D663" s="66" t="s">
        <v>2303</v>
      </c>
      <c r="E663" s="68">
        <v>1.4512799999999999</v>
      </c>
      <c r="F663" s="74">
        <v>1</v>
      </c>
      <c r="G663" s="74">
        <v>1</v>
      </c>
      <c r="H663" s="68">
        <f t="shared" si="20"/>
        <v>1.4512799999999999</v>
      </c>
      <c r="I663" s="70">
        <f t="shared" si="21"/>
        <v>1.4512799999999999</v>
      </c>
      <c r="J663" s="71">
        <f>ROUND((H663*'2-Calculator'!$D$26),2)</f>
        <v>9556.68</v>
      </c>
      <c r="K663" s="71">
        <f>ROUND((I663*'2-Calculator'!$D$26),2)</f>
        <v>9556.68</v>
      </c>
      <c r="L663" s="69">
        <v>5.37</v>
      </c>
      <c r="M663" s="66" t="s">
        <v>2550</v>
      </c>
      <c r="N663" s="66" t="s">
        <v>2551</v>
      </c>
      <c r="O663" s="66"/>
      <c r="P663" s="66" t="s">
        <v>1835</v>
      </c>
      <c r="Q663" s="144">
        <v>23</v>
      </c>
    </row>
    <row r="664" spans="1:17" s="72" customFormat="1">
      <c r="A664" s="66"/>
      <c r="B664" s="66" t="s">
        <v>613</v>
      </c>
      <c r="C664" s="225" t="s">
        <v>1670</v>
      </c>
      <c r="D664" s="66" t="s">
        <v>2303</v>
      </c>
      <c r="E664" s="68">
        <v>2.1239699999999999</v>
      </c>
      <c r="F664" s="74">
        <v>1</v>
      </c>
      <c r="G664" s="74">
        <v>1</v>
      </c>
      <c r="H664" s="68">
        <f t="shared" si="20"/>
        <v>2.1239699999999999</v>
      </c>
      <c r="I664" s="70">
        <f t="shared" si="21"/>
        <v>2.1239699999999999</v>
      </c>
      <c r="J664" s="71">
        <f>ROUND((H664*'2-Calculator'!$D$26),2)</f>
        <v>13986.34</v>
      </c>
      <c r="K664" s="71">
        <f>ROUND((I664*'2-Calculator'!$D$26),2)</f>
        <v>13986.34</v>
      </c>
      <c r="L664" s="69">
        <v>9.48</v>
      </c>
      <c r="M664" s="66" t="s">
        <v>2550</v>
      </c>
      <c r="N664" s="66" t="s">
        <v>2551</v>
      </c>
      <c r="O664" s="66"/>
      <c r="P664" s="66" t="s">
        <v>1835</v>
      </c>
      <c r="Q664" s="144">
        <v>15</v>
      </c>
    </row>
    <row r="665" spans="1:17" s="72" customFormat="1">
      <c r="A665" s="66"/>
      <c r="B665" s="66" t="s">
        <v>612</v>
      </c>
      <c r="C665" s="225" t="s">
        <v>1670</v>
      </c>
      <c r="D665" s="66" t="s">
        <v>2303</v>
      </c>
      <c r="E665" s="68">
        <v>4.2790800000000004</v>
      </c>
      <c r="F665" s="74">
        <v>1</v>
      </c>
      <c r="G665" s="74">
        <v>1</v>
      </c>
      <c r="H665" s="68">
        <f t="shared" si="20"/>
        <v>4.2790800000000004</v>
      </c>
      <c r="I665" s="70">
        <f t="shared" si="21"/>
        <v>4.2790800000000004</v>
      </c>
      <c r="J665" s="71">
        <f>ROUND((H665*'2-Calculator'!$D$26),2)</f>
        <v>28177.74</v>
      </c>
      <c r="K665" s="71">
        <f>ROUND((I665*'2-Calculator'!$D$26),2)</f>
        <v>28177.74</v>
      </c>
      <c r="L665" s="69">
        <v>16.55</v>
      </c>
      <c r="M665" s="66" t="s">
        <v>2550</v>
      </c>
      <c r="N665" s="66" t="s">
        <v>2551</v>
      </c>
      <c r="O665" s="66"/>
      <c r="P665" s="66" t="s">
        <v>1835</v>
      </c>
      <c r="Q665" s="144">
        <v>0</v>
      </c>
    </row>
    <row r="666" spans="1:17" s="72" customFormat="1">
      <c r="A666" s="66"/>
      <c r="B666" s="66" t="s">
        <v>611</v>
      </c>
      <c r="C666" s="225" t="s">
        <v>1671</v>
      </c>
      <c r="D666" s="66" t="s">
        <v>2304</v>
      </c>
      <c r="E666" s="68">
        <v>1.14147</v>
      </c>
      <c r="F666" s="74">
        <v>1</v>
      </c>
      <c r="G666" s="74">
        <v>1</v>
      </c>
      <c r="H666" s="68">
        <f t="shared" si="20"/>
        <v>1.14147</v>
      </c>
      <c r="I666" s="70">
        <f t="shared" si="21"/>
        <v>1.14147</v>
      </c>
      <c r="J666" s="71">
        <f>ROUND((H666*'2-Calculator'!$D$26),2)</f>
        <v>7516.58</v>
      </c>
      <c r="K666" s="71">
        <f>ROUND((I666*'2-Calculator'!$D$26),2)</f>
        <v>7516.58</v>
      </c>
      <c r="L666" s="69">
        <v>1.63</v>
      </c>
      <c r="M666" s="66" t="s">
        <v>2550</v>
      </c>
      <c r="N666" s="66" t="s">
        <v>2551</v>
      </c>
      <c r="O666" s="66"/>
      <c r="P666" s="66" t="s">
        <v>1835</v>
      </c>
      <c r="Q666" s="144">
        <v>20</v>
      </c>
    </row>
    <row r="667" spans="1:17" s="72" customFormat="1">
      <c r="A667" s="66"/>
      <c r="B667" s="66" t="s">
        <v>610</v>
      </c>
      <c r="C667" s="225" t="s">
        <v>1671</v>
      </c>
      <c r="D667" s="66" t="s">
        <v>2304</v>
      </c>
      <c r="E667" s="68">
        <v>1.4612700000000001</v>
      </c>
      <c r="F667" s="74">
        <v>1</v>
      </c>
      <c r="G667" s="74">
        <v>1</v>
      </c>
      <c r="H667" s="68">
        <f t="shared" si="20"/>
        <v>1.4612700000000001</v>
      </c>
      <c r="I667" s="70">
        <f t="shared" si="21"/>
        <v>1.4612700000000001</v>
      </c>
      <c r="J667" s="71">
        <f>ROUND((H667*'2-Calculator'!$D$26),2)</f>
        <v>9622.4599999999991</v>
      </c>
      <c r="K667" s="71">
        <f>ROUND((I667*'2-Calculator'!$D$26),2)</f>
        <v>9622.4599999999991</v>
      </c>
      <c r="L667" s="69">
        <v>2.08</v>
      </c>
      <c r="M667" s="66" t="s">
        <v>2550</v>
      </c>
      <c r="N667" s="66" t="s">
        <v>2551</v>
      </c>
      <c r="O667" s="66"/>
      <c r="P667" s="66" t="s">
        <v>1835</v>
      </c>
      <c r="Q667" s="144">
        <v>18</v>
      </c>
    </row>
    <row r="668" spans="1:17" s="72" customFormat="1">
      <c r="A668" s="66"/>
      <c r="B668" s="66" t="s">
        <v>609</v>
      </c>
      <c r="C668" s="225" t="s">
        <v>1671</v>
      </c>
      <c r="D668" s="66" t="s">
        <v>2304</v>
      </c>
      <c r="E668" s="68">
        <v>1.79562</v>
      </c>
      <c r="F668" s="74">
        <v>1</v>
      </c>
      <c r="G668" s="74">
        <v>1</v>
      </c>
      <c r="H668" s="68">
        <f t="shared" si="20"/>
        <v>1.79562</v>
      </c>
      <c r="I668" s="70">
        <f t="shared" si="21"/>
        <v>1.79562</v>
      </c>
      <c r="J668" s="71">
        <f>ROUND((H668*'2-Calculator'!$D$26),2)</f>
        <v>11824.16</v>
      </c>
      <c r="K668" s="71">
        <f>ROUND((I668*'2-Calculator'!$D$26),2)</f>
        <v>11824.16</v>
      </c>
      <c r="L668" s="69">
        <v>3.75</v>
      </c>
      <c r="M668" s="66" t="s">
        <v>2550</v>
      </c>
      <c r="N668" s="66" t="s">
        <v>2551</v>
      </c>
      <c r="O668" s="66"/>
      <c r="P668" s="66" t="s">
        <v>1835</v>
      </c>
      <c r="Q668" s="144">
        <v>2</v>
      </c>
    </row>
    <row r="669" spans="1:17" s="72" customFormat="1">
      <c r="A669" s="66"/>
      <c r="B669" s="66" t="s">
        <v>608</v>
      </c>
      <c r="C669" s="225" t="s">
        <v>1671</v>
      </c>
      <c r="D669" s="66" t="s">
        <v>2304</v>
      </c>
      <c r="E669" s="68">
        <v>3.3583500000000002</v>
      </c>
      <c r="F669" s="74">
        <v>1</v>
      </c>
      <c r="G669" s="74">
        <v>1</v>
      </c>
      <c r="H669" s="68">
        <f t="shared" si="20"/>
        <v>3.3583500000000002</v>
      </c>
      <c r="I669" s="70">
        <f t="shared" si="21"/>
        <v>3.3583500000000002</v>
      </c>
      <c r="J669" s="71">
        <f>ROUND((H669*'2-Calculator'!$D$26),2)</f>
        <v>22114.73</v>
      </c>
      <c r="K669" s="71">
        <f>ROUND((I669*'2-Calculator'!$D$26),2)</f>
        <v>22114.73</v>
      </c>
      <c r="L669" s="69">
        <v>9.5</v>
      </c>
      <c r="M669" s="66" t="s">
        <v>2550</v>
      </c>
      <c r="N669" s="66" t="s">
        <v>2551</v>
      </c>
      <c r="O669" s="66"/>
      <c r="P669" s="66" t="s">
        <v>1835</v>
      </c>
      <c r="Q669" s="144">
        <v>1</v>
      </c>
    </row>
    <row r="670" spans="1:17" s="72" customFormat="1">
      <c r="A670" s="66"/>
      <c r="B670" s="66" t="s">
        <v>607</v>
      </c>
      <c r="C670" s="225" t="s">
        <v>1672</v>
      </c>
      <c r="D670" s="66" t="s">
        <v>2305</v>
      </c>
      <c r="E670" s="68">
        <v>0.90022000000000002</v>
      </c>
      <c r="F670" s="74">
        <v>1</v>
      </c>
      <c r="G670" s="74">
        <v>1</v>
      </c>
      <c r="H670" s="68">
        <f t="shared" si="20"/>
        <v>0.90022000000000002</v>
      </c>
      <c r="I670" s="70">
        <f t="shared" si="21"/>
        <v>0.90022000000000002</v>
      </c>
      <c r="J670" s="71">
        <f>ROUND((H670*'2-Calculator'!$D$26),2)</f>
        <v>5927.95</v>
      </c>
      <c r="K670" s="71">
        <f>ROUND((I670*'2-Calculator'!$D$26),2)</f>
        <v>5927.95</v>
      </c>
      <c r="L670" s="69">
        <v>1.97</v>
      </c>
      <c r="M670" s="66" t="s">
        <v>2550</v>
      </c>
      <c r="N670" s="66" t="s">
        <v>2551</v>
      </c>
      <c r="O670" s="66"/>
      <c r="P670" s="66" t="s">
        <v>1835</v>
      </c>
      <c r="Q670" s="144">
        <v>4</v>
      </c>
    </row>
    <row r="671" spans="1:17" s="72" customFormat="1">
      <c r="A671" s="66"/>
      <c r="B671" s="66" t="s">
        <v>606</v>
      </c>
      <c r="C671" s="225" t="s">
        <v>1672</v>
      </c>
      <c r="D671" s="66" t="s">
        <v>2305</v>
      </c>
      <c r="E671" s="68">
        <v>1.5454300000000001</v>
      </c>
      <c r="F671" s="74">
        <v>1</v>
      </c>
      <c r="G671" s="74">
        <v>1</v>
      </c>
      <c r="H671" s="68">
        <f t="shared" si="20"/>
        <v>1.5454300000000001</v>
      </c>
      <c r="I671" s="70">
        <f t="shared" si="21"/>
        <v>1.5454300000000001</v>
      </c>
      <c r="J671" s="71">
        <f>ROUND((H671*'2-Calculator'!$D$26),2)</f>
        <v>10176.66</v>
      </c>
      <c r="K671" s="71">
        <f>ROUND((I671*'2-Calculator'!$D$26),2)</f>
        <v>10176.66</v>
      </c>
      <c r="L671" s="69">
        <v>3.19</v>
      </c>
      <c r="M671" s="66" t="s">
        <v>2550</v>
      </c>
      <c r="N671" s="66" t="s">
        <v>2551</v>
      </c>
      <c r="O671" s="66"/>
      <c r="P671" s="66" t="s">
        <v>1835</v>
      </c>
      <c r="Q671" s="144">
        <v>4</v>
      </c>
    </row>
    <row r="672" spans="1:17" s="72" customFormat="1">
      <c r="A672" s="66"/>
      <c r="B672" s="66" t="s">
        <v>605</v>
      </c>
      <c r="C672" s="225" t="s">
        <v>1672</v>
      </c>
      <c r="D672" s="66" t="s">
        <v>2305</v>
      </c>
      <c r="E672" s="68">
        <v>2.0424099999999998</v>
      </c>
      <c r="F672" s="74">
        <v>1</v>
      </c>
      <c r="G672" s="74">
        <v>1</v>
      </c>
      <c r="H672" s="68">
        <f t="shared" si="20"/>
        <v>2.0424099999999998</v>
      </c>
      <c r="I672" s="70">
        <f t="shared" si="21"/>
        <v>2.0424099999999998</v>
      </c>
      <c r="J672" s="71">
        <f>ROUND((H672*'2-Calculator'!$D$26),2)</f>
        <v>13449.27</v>
      </c>
      <c r="K672" s="71">
        <f>ROUND((I672*'2-Calculator'!$D$26),2)</f>
        <v>13449.27</v>
      </c>
      <c r="L672" s="69">
        <v>4.3499999999999996</v>
      </c>
      <c r="M672" s="66" t="s">
        <v>2550</v>
      </c>
      <c r="N672" s="66" t="s">
        <v>2551</v>
      </c>
      <c r="O672" s="66"/>
      <c r="P672" s="66" t="s">
        <v>1835</v>
      </c>
      <c r="Q672" s="144">
        <v>4</v>
      </c>
    </row>
    <row r="673" spans="1:17" s="72" customFormat="1">
      <c r="A673" s="66"/>
      <c r="B673" s="66" t="s">
        <v>604</v>
      </c>
      <c r="C673" s="225" t="s">
        <v>1672</v>
      </c>
      <c r="D673" s="66" t="s">
        <v>2305</v>
      </c>
      <c r="E673" s="68">
        <v>4.0787399999999998</v>
      </c>
      <c r="F673" s="74">
        <v>1</v>
      </c>
      <c r="G673" s="74">
        <v>1</v>
      </c>
      <c r="H673" s="68">
        <f t="shared" si="20"/>
        <v>4.0787399999999998</v>
      </c>
      <c r="I673" s="70">
        <f t="shared" si="21"/>
        <v>4.0787399999999998</v>
      </c>
      <c r="J673" s="71">
        <f>ROUND((H673*'2-Calculator'!$D$26),2)</f>
        <v>26858.5</v>
      </c>
      <c r="K673" s="71">
        <f>ROUND((I673*'2-Calculator'!$D$26),2)</f>
        <v>26858.5</v>
      </c>
      <c r="L673" s="69">
        <v>12.33</v>
      </c>
      <c r="M673" s="66" t="s">
        <v>2550</v>
      </c>
      <c r="N673" s="66" t="s">
        <v>2551</v>
      </c>
      <c r="O673" s="66"/>
      <c r="P673" s="66" t="s">
        <v>1835</v>
      </c>
      <c r="Q673" s="144">
        <v>0</v>
      </c>
    </row>
    <row r="674" spans="1:17" s="72" customFormat="1">
      <c r="A674" s="66"/>
      <c r="B674" s="66" t="s">
        <v>603</v>
      </c>
      <c r="C674" s="225" t="s">
        <v>1673</v>
      </c>
      <c r="D674" s="66" t="s">
        <v>2306</v>
      </c>
      <c r="E674" s="68">
        <v>0.75236000000000003</v>
      </c>
      <c r="F674" s="74">
        <v>1</v>
      </c>
      <c r="G674" s="74">
        <v>1</v>
      </c>
      <c r="H674" s="68">
        <f t="shared" si="20"/>
        <v>0.75236000000000003</v>
      </c>
      <c r="I674" s="70">
        <f t="shared" si="21"/>
        <v>0.75236000000000003</v>
      </c>
      <c r="J674" s="71">
        <f>ROUND((H674*'2-Calculator'!$D$26),2)</f>
        <v>4954.29</v>
      </c>
      <c r="K674" s="71">
        <f>ROUND((I674*'2-Calculator'!$D$26),2)</f>
        <v>4954.29</v>
      </c>
      <c r="L674" s="69">
        <v>3.19</v>
      </c>
      <c r="M674" s="66" t="s">
        <v>2550</v>
      </c>
      <c r="N674" s="66" t="s">
        <v>2551</v>
      </c>
      <c r="O674" s="66"/>
      <c r="P674" s="66" t="s">
        <v>1835</v>
      </c>
      <c r="Q674" s="144">
        <v>89</v>
      </c>
    </row>
    <row r="675" spans="1:17" s="72" customFormat="1">
      <c r="A675" s="66"/>
      <c r="B675" s="66" t="s">
        <v>602</v>
      </c>
      <c r="C675" s="225" t="s">
        <v>1673</v>
      </c>
      <c r="D675" s="66" t="s">
        <v>2306</v>
      </c>
      <c r="E675" s="68">
        <v>1.04924</v>
      </c>
      <c r="F675" s="74">
        <v>1</v>
      </c>
      <c r="G675" s="74">
        <v>1</v>
      </c>
      <c r="H675" s="68">
        <f t="shared" si="20"/>
        <v>1.04924</v>
      </c>
      <c r="I675" s="70">
        <f t="shared" si="21"/>
        <v>1.04924</v>
      </c>
      <c r="J675" s="71">
        <f>ROUND((H675*'2-Calculator'!$D$26),2)</f>
        <v>6909.25</v>
      </c>
      <c r="K675" s="71">
        <f>ROUND((I675*'2-Calculator'!$D$26),2)</f>
        <v>6909.25</v>
      </c>
      <c r="L675" s="69">
        <v>4.37</v>
      </c>
      <c r="M675" s="66" t="s">
        <v>2550</v>
      </c>
      <c r="N675" s="66" t="s">
        <v>2551</v>
      </c>
      <c r="O675" s="66"/>
      <c r="P675" s="66" t="s">
        <v>1835</v>
      </c>
      <c r="Q675" s="144">
        <v>67</v>
      </c>
    </row>
    <row r="676" spans="1:17" s="72" customFormat="1">
      <c r="A676" s="66"/>
      <c r="B676" s="66" t="s">
        <v>601</v>
      </c>
      <c r="C676" s="225" t="s">
        <v>1673</v>
      </c>
      <c r="D676" s="66" t="s">
        <v>2306</v>
      </c>
      <c r="E676" s="68">
        <v>1.60249</v>
      </c>
      <c r="F676" s="74">
        <v>1</v>
      </c>
      <c r="G676" s="74">
        <v>1</v>
      </c>
      <c r="H676" s="68">
        <f t="shared" si="20"/>
        <v>1.60249</v>
      </c>
      <c r="I676" s="70">
        <f t="shared" si="21"/>
        <v>1.60249</v>
      </c>
      <c r="J676" s="71">
        <f>ROUND((H676*'2-Calculator'!$D$26),2)</f>
        <v>10552.4</v>
      </c>
      <c r="K676" s="71">
        <f>ROUND((I676*'2-Calculator'!$D$26),2)</f>
        <v>10552.4</v>
      </c>
      <c r="L676" s="69">
        <v>7.8</v>
      </c>
      <c r="M676" s="66" t="s">
        <v>2550</v>
      </c>
      <c r="N676" s="66" t="s">
        <v>2551</v>
      </c>
      <c r="O676" s="66"/>
      <c r="P676" s="66" t="s">
        <v>1835</v>
      </c>
      <c r="Q676" s="144">
        <v>42</v>
      </c>
    </row>
    <row r="677" spans="1:17" s="72" customFormat="1">
      <c r="A677" s="66"/>
      <c r="B677" s="66" t="s">
        <v>600</v>
      </c>
      <c r="C677" s="225" t="s">
        <v>1673</v>
      </c>
      <c r="D677" s="66" t="s">
        <v>2306</v>
      </c>
      <c r="E677" s="68">
        <v>2.9040300000000001</v>
      </c>
      <c r="F677" s="74">
        <v>1</v>
      </c>
      <c r="G677" s="74">
        <v>1</v>
      </c>
      <c r="H677" s="68">
        <f t="shared" si="20"/>
        <v>2.9040300000000001</v>
      </c>
      <c r="I677" s="70">
        <f t="shared" si="21"/>
        <v>2.9040300000000001</v>
      </c>
      <c r="J677" s="71">
        <f>ROUND((H677*'2-Calculator'!$D$26),2)</f>
        <v>19123.04</v>
      </c>
      <c r="K677" s="71">
        <f>ROUND((I677*'2-Calculator'!$D$26),2)</f>
        <v>19123.04</v>
      </c>
      <c r="L677" s="69">
        <v>23</v>
      </c>
      <c r="M677" s="66" t="s">
        <v>2550</v>
      </c>
      <c r="N677" s="66" t="s">
        <v>2551</v>
      </c>
      <c r="O677" s="66"/>
      <c r="P677" s="66" t="s">
        <v>1835</v>
      </c>
      <c r="Q677" s="144">
        <v>5</v>
      </c>
    </row>
    <row r="678" spans="1:17" s="72" customFormat="1">
      <c r="A678" s="66"/>
      <c r="B678" s="66" t="s">
        <v>599</v>
      </c>
      <c r="C678" s="225" t="s">
        <v>1674</v>
      </c>
      <c r="D678" s="66" t="s">
        <v>2081</v>
      </c>
      <c r="E678" s="68">
        <v>0.53771000000000002</v>
      </c>
      <c r="F678" s="74">
        <v>1</v>
      </c>
      <c r="G678" s="74">
        <v>1</v>
      </c>
      <c r="H678" s="68">
        <f t="shared" si="20"/>
        <v>0.53771000000000002</v>
      </c>
      <c r="I678" s="70">
        <f t="shared" si="21"/>
        <v>0.53771000000000002</v>
      </c>
      <c r="J678" s="71">
        <f>ROUND((H678*'2-Calculator'!$D$26),2)</f>
        <v>3540.82</v>
      </c>
      <c r="K678" s="71">
        <f>ROUND((I678*'2-Calculator'!$D$26),2)</f>
        <v>3540.82</v>
      </c>
      <c r="L678" s="69">
        <v>3</v>
      </c>
      <c r="M678" s="66" t="s">
        <v>2550</v>
      </c>
      <c r="N678" s="66" t="s">
        <v>2551</v>
      </c>
      <c r="O678" s="66"/>
      <c r="P678" s="66" t="s">
        <v>1835</v>
      </c>
      <c r="Q678" s="144">
        <v>7</v>
      </c>
    </row>
    <row r="679" spans="1:17" s="72" customFormat="1">
      <c r="A679" s="66"/>
      <c r="B679" s="66" t="s">
        <v>598</v>
      </c>
      <c r="C679" s="225" t="s">
        <v>1674</v>
      </c>
      <c r="D679" s="66" t="s">
        <v>2081</v>
      </c>
      <c r="E679" s="68">
        <v>0.64834000000000003</v>
      </c>
      <c r="F679" s="74">
        <v>1</v>
      </c>
      <c r="G679" s="74">
        <v>1</v>
      </c>
      <c r="H679" s="68">
        <f t="shared" si="20"/>
        <v>0.64834000000000003</v>
      </c>
      <c r="I679" s="70">
        <f t="shared" si="21"/>
        <v>0.64834000000000003</v>
      </c>
      <c r="J679" s="71">
        <f>ROUND((H679*'2-Calculator'!$D$26),2)</f>
        <v>4269.32</v>
      </c>
      <c r="K679" s="71">
        <f>ROUND((I679*'2-Calculator'!$D$26),2)</f>
        <v>4269.32</v>
      </c>
      <c r="L679" s="69">
        <v>4.22</v>
      </c>
      <c r="M679" s="66" t="s">
        <v>2550</v>
      </c>
      <c r="N679" s="66" t="s">
        <v>2551</v>
      </c>
      <c r="O679" s="66"/>
      <c r="P679" s="66" t="s">
        <v>1835</v>
      </c>
      <c r="Q679" s="144">
        <v>52</v>
      </c>
    </row>
    <row r="680" spans="1:17" s="72" customFormat="1">
      <c r="A680" s="66"/>
      <c r="B680" s="66" t="s">
        <v>597</v>
      </c>
      <c r="C680" s="225" t="s">
        <v>1674</v>
      </c>
      <c r="D680" s="66" t="s">
        <v>2081</v>
      </c>
      <c r="E680" s="68">
        <v>0.90159999999999996</v>
      </c>
      <c r="F680" s="74">
        <v>1</v>
      </c>
      <c r="G680" s="74">
        <v>1</v>
      </c>
      <c r="H680" s="68">
        <f t="shared" si="20"/>
        <v>0.90159999999999996</v>
      </c>
      <c r="I680" s="70">
        <f t="shared" si="21"/>
        <v>0.90159999999999996</v>
      </c>
      <c r="J680" s="71">
        <f>ROUND((H680*'2-Calculator'!$D$26),2)</f>
        <v>5937.04</v>
      </c>
      <c r="K680" s="71">
        <f>ROUND((I680*'2-Calculator'!$D$26),2)</f>
        <v>5937.04</v>
      </c>
      <c r="L680" s="69">
        <v>6.32</v>
      </c>
      <c r="M680" s="66" t="s">
        <v>2550</v>
      </c>
      <c r="N680" s="66" t="s">
        <v>2551</v>
      </c>
      <c r="O680" s="66"/>
      <c r="P680" s="66" t="s">
        <v>1835</v>
      </c>
      <c r="Q680" s="144">
        <v>35</v>
      </c>
    </row>
    <row r="681" spans="1:17" s="72" customFormat="1">
      <c r="A681" s="66"/>
      <c r="B681" s="66" t="s">
        <v>596</v>
      </c>
      <c r="C681" s="225" t="s">
        <v>1674</v>
      </c>
      <c r="D681" s="66" t="s">
        <v>2081</v>
      </c>
      <c r="E681" s="68">
        <v>1.73525</v>
      </c>
      <c r="F681" s="74">
        <v>1</v>
      </c>
      <c r="G681" s="74">
        <v>1</v>
      </c>
      <c r="H681" s="68">
        <f t="shared" si="20"/>
        <v>1.73525</v>
      </c>
      <c r="I681" s="70">
        <f t="shared" si="21"/>
        <v>1.73525</v>
      </c>
      <c r="J681" s="71">
        <f>ROUND((H681*'2-Calculator'!$D$26),2)</f>
        <v>11426.62</v>
      </c>
      <c r="K681" s="71">
        <f>ROUND((I681*'2-Calculator'!$D$26),2)</f>
        <v>11426.62</v>
      </c>
      <c r="L681" s="69">
        <v>13.16</v>
      </c>
      <c r="M681" s="66" t="s">
        <v>2550</v>
      </c>
      <c r="N681" s="66" t="s">
        <v>2551</v>
      </c>
      <c r="O681" s="66"/>
      <c r="P681" s="66" t="s">
        <v>1835</v>
      </c>
      <c r="Q681" s="144">
        <v>11</v>
      </c>
    </row>
    <row r="682" spans="1:17" s="72" customFormat="1">
      <c r="A682" s="66"/>
      <c r="B682" s="66" t="s">
        <v>595</v>
      </c>
      <c r="C682" s="225" t="s">
        <v>1675</v>
      </c>
      <c r="D682" s="66" t="s">
        <v>2307</v>
      </c>
      <c r="E682" s="68">
        <v>0.36521999999999999</v>
      </c>
      <c r="F682" s="74">
        <v>1</v>
      </c>
      <c r="G682" s="74">
        <v>1</v>
      </c>
      <c r="H682" s="68">
        <f t="shared" si="20"/>
        <v>0.36521999999999999</v>
      </c>
      <c r="I682" s="70">
        <f t="shared" si="21"/>
        <v>0.36521999999999999</v>
      </c>
      <c r="J682" s="71">
        <f>ROUND((H682*'2-Calculator'!$D$26),2)</f>
        <v>2404.9699999999998</v>
      </c>
      <c r="K682" s="71">
        <f>ROUND((I682*'2-Calculator'!$D$26),2)</f>
        <v>2404.9699999999998</v>
      </c>
      <c r="L682" s="69">
        <v>2.59</v>
      </c>
      <c r="M682" s="66" t="s">
        <v>2550</v>
      </c>
      <c r="N682" s="66" t="s">
        <v>2551</v>
      </c>
      <c r="O682" s="66"/>
      <c r="P682" s="66" t="s">
        <v>1835</v>
      </c>
      <c r="Q682" s="144">
        <v>22</v>
      </c>
    </row>
    <row r="683" spans="1:17" s="72" customFormat="1">
      <c r="A683" s="66"/>
      <c r="B683" s="66" t="s">
        <v>594</v>
      </c>
      <c r="C683" s="225" t="s">
        <v>1675</v>
      </c>
      <c r="D683" s="66" t="s">
        <v>2307</v>
      </c>
      <c r="E683" s="68">
        <v>0.60577999999999999</v>
      </c>
      <c r="F683" s="74">
        <v>1</v>
      </c>
      <c r="G683" s="74">
        <v>1</v>
      </c>
      <c r="H683" s="68">
        <f t="shared" si="20"/>
        <v>0.60577999999999999</v>
      </c>
      <c r="I683" s="70">
        <f t="shared" si="21"/>
        <v>0.60577999999999999</v>
      </c>
      <c r="J683" s="71">
        <f>ROUND((H683*'2-Calculator'!$D$26),2)</f>
        <v>3989.06</v>
      </c>
      <c r="K683" s="71">
        <f>ROUND((I683*'2-Calculator'!$D$26),2)</f>
        <v>3989.06</v>
      </c>
      <c r="L683" s="69">
        <v>4.29</v>
      </c>
      <c r="M683" s="66" t="s">
        <v>2550</v>
      </c>
      <c r="N683" s="66" t="s">
        <v>2551</v>
      </c>
      <c r="O683" s="66"/>
      <c r="P683" s="66" t="s">
        <v>1835</v>
      </c>
      <c r="Q683" s="144">
        <v>15</v>
      </c>
    </row>
    <row r="684" spans="1:17" s="72" customFormat="1">
      <c r="A684" s="66"/>
      <c r="B684" s="66" t="s">
        <v>593</v>
      </c>
      <c r="C684" s="225" t="s">
        <v>1675</v>
      </c>
      <c r="D684" s="66" t="s">
        <v>2307</v>
      </c>
      <c r="E684" s="68">
        <v>1.08219</v>
      </c>
      <c r="F684" s="74">
        <v>1</v>
      </c>
      <c r="G684" s="74">
        <v>1</v>
      </c>
      <c r="H684" s="68">
        <f t="shared" si="20"/>
        <v>1.08219</v>
      </c>
      <c r="I684" s="70">
        <f t="shared" si="21"/>
        <v>1.08219</v>
      </c>
      <c r="J684" s="71">
        <f>ROUND((H684*'2-Calculator'!$D$26),2)</f>
        <v>7126.22</v>
      </c>
      <c r="K684" s="71">
        <f>ROUND((I684*'2-Calculator'!$D$26),2)</f>
        <v>7126.22</v>
      </c>
      <c r="L684" s="69">
        <v>8.35</v>
      </c>
      <c r="M684" s="66" t="s">
        <v>2550</v>
      </c>
      <c r="N684" s="66" t="s">
        <v>2551</v>
      </c>
      <c r="O684" s="66"/>
      <c r="P684" s="66" t="s">
        <v>1835</v>
      </c>
      <c r="Q684" s="144">
        <v>4</v>
      </c>
    </row>
    <row r="685" spans="1:17" s="72" customFormat="1">
      <c r="A685" s="66"/>
      <c r="B685" s="66" t="s">
        <v>592</v>
      </c>
      <c r="C685" s="225" t="s">
        <v>1675</v>
      </c>
      <c r="D685" s="66" t="s">
        <v>2307</v>
      </c>
      <c r="E685" s="68">
        <v>2.9280400000000002</v>
      </c>
      <c r="F685" s="74">
        <v>1</v>
      </c>
      <c r="G685" s="74">
        <v>1</v>
      </c>
      <c r="H685" s="68">
        <f t="shared" si="20"/>
        <v>2.9280400000000002</v>
      </c>
      <c r="I685" s="70">
        <f t="shared" si="21"/>
        <v>2.9280400000000002</v>
      </c>
      <c r="J685" s="71">
        <f>ROUND((H685*'2-Calculator'!$D$26),2)</f>
        <v>19281.14</v>
      </c>
      <c r="K685" s="71">
        <f>ROUND((I685*'2-Calculator'!$D$26),2)</f>
        <v>19281.14</v>
      </c>
      <c r="L685" s="69">
        <v>13.71</v>
      </c>
      <c r="M685" s="66" t="s">
        <v>2550</v>
      </c>
      <c r="N685" s="66" t="s">
        <v>2551</v>
      </c>
      <c r="O685" s="66"/>
      <c r="P685" s="66" t="s">
        <v>1835</v>
      </c>
      <c r="Q685" s="144">
        <v>0</v>
      </c>
    </row>
    <row r="686" spans="1:17" s="72" customFormat="1">
      <c r="A686" s="66"/>
      <c r="B686" s="66" t="s">
        <v>591</v>
      </c>
      <c r="C686" s="225" t="s">
        <v>1676</v>
      </c>
      <c r="D686" s="66" t="s">
        <v>2308</v>
      </c>
      <c r="E686" s="68">
        <v>0.45034999999999997</v>
      </c>
      <c r="F686" s="74">
        <v>1</v>
      </c>
      <c r="G686" s="74">
        <v>1</v>
      </c>
      <c r="H686" s="68">
        <f t="shared" si="20"/>
        <v>0.45034999999999997</v>
      </c>
      <c r="I686" s="70">
        <f t="shared" si="21"/>
        <v>0.45034999999999997</v>
      </c>
      <c r="J686" s="71">
        <f>ROUND((H686*'2-Calculator'!$D$26),2)</f>
        <v>2965.55</v>
      </c>
      <c r="K686" s="71">
        <f>ROUND((I686*'2-Calculator'!$D$26),2)</f>
        <v>2965.55</v>
      </c>
      <c r="L686" s="69">
        <v>2.25</v>
      </c>
      <c r="M686" s="66" t="s">
        <v>2550</v>
      </c>
      <c r="N686" s="66" t="s">
        <v>2551</v>
      </c>
      <c r="O686" s="66"/>
      <c r="P686" s="66" t="s">
        <v>1835</v>
      </c>
      <c r="Q686" s="144">
        <v>2</v>
      </c>
    </row>
    <row r="687" spans="1:17" s="72" customFormat="1">
      <c r="A687" s="66"/>
      <c r="B687" s="66" t="s">
        <v>590</v>
      </c>
      <c r="C687" s="225" t="s">
        <v>1676</v>
      </c>
      <c r="D687" s="66" t="s">
        <v>2308</v>
      </c>
      <c r="E687" s="68">
        <v>0.62439</v>
      </c>
      <c r="F687" s="74">
        <v>1</v>
      </c>
      <c r="G687" s="74">
        <v>1</v>
      </c>
      <c r="H687" s="68">
        <f t="shared" si="20"/>
        <v>0.62439</v>
      </c>
      <c r="I687" s="70">
        <f t="shared" si="21"/>
        <v>0.62439</v>
      </c>
      <c r="J687" s="71">
        <f>ROUND((H687*'2-Calculator'!$D$26),2)</f>
        <v>4111.6099999999997</v>
      </c>
      <c r="K687" s="71">
        <f>ROUND((I687*'2-Calculator'!$D$26),2)</f>
        <v>4111.6099999999997</v>
      </c>
      <c r="L687" s="69">
        <v>3.48</v>
      </c>
      <c r="M687" s="66" t="s">
        <v>2550</v>
      </c>
      <c r="N687" s="66" t="s">
        <v>2551</v>
      </c>
      <c r="O687" s="66"/>
      <c r="P687" s="66" t="s">
        <v>1835</v>
      </c>
      <c r="Q687" s="144">
        <v>6</v>
      </c>
    </row>
    <row r="688" spans="1:17" s="72" customFormat="1">
      <c r="A688" s="66"/>
      <c r="B688" s="66" t="s">
        <v>589</v>
      </c>
      <c r="C688" s="225" t="s">
        <v>1676</v>
      </c>
      <c r="D688" s="66" t="s">
        <v>2308</v>
      </c>
      <c r="E688" s="68">
        <v>1.0049300000000001</v>
      </c>
      <c r="F688" s="74">
        <v>1</v>
      </c>
      <c r="G688" s="74">
        <v>1</v>
      </c>
      <c r="H688" s="68">
        <f t="shared" si="20"/>
        <v>1.0049300000000001</v>
      </c>
      <c r="I688" s="70">
        <f t="shared" si="21"/>
        <v>1.0049300000000001</v>
      </c>
      <c r="J688" s="71">
        <f>ROUND((H688*'2-Calculator'!$D$26),2)</f>
        <v>6617.46</v>
      </c>
      <c r="K688" s="71">
        <f>ROUND((I688*'2-Calculator'!$D$26),2)</f>
        <v>6617.46</v>
      </c>
      <c r="L688" s="69">
        <v>5.41</v>
      </c>
      <c r="M688" s="66" t="s">
        <v>2550</v>
      </c>
      <c r="N688" s="66" t="s">
        <v>2551</v>
      </c>
      <c r="O688" s="66"/>
      <c r="P688" s="66" t="s">
        <v>1835</v>
      </c>
      <c r="Q688" s="144">
        <v>10</v>
      </c>
    </row>
    <row r="689" spans="1:17" s="72" customFormat="1">
      <c r="A689" s="66"/>
      <c r="B689" s="66" t="s">
        <v>588</v>
      </c>
      <c r="C689" s="225" t="s">
        <v>1676</v>
      </c>
      <c r="D689" s="66" t="s">
        <v>2308</v>
      </c>
      <c r="E689" s="68">
        <v>1.60493</v>
      </c>
      <c r="F689" s="74">
        <v>1</v>
      </c>
      <c r="G689" s="74">
        <v>1</v>
      </c>
      <c r="H689" s="68">
        <f t="shared" si="20"/>
        <v>1.60493</v>
      </c>
      <c r="I689" s="70">
        <f t="shared" si="21"/>
        <v>1.60493</v>
      </c>
      <c r="J689" s="71">
        <f>ROUND((H689*'2-Calculator'!$D$26),2)</f>
        <v>10568.46</v>
      </c>
      <c r="K689" s="71">
        <f>ROUND((I689*'2-Calculator'!$D$26),2)</f>
        <v>10568.46</v>
      </c>
      <c r="L689" s="69">
        <v>10.82</v>
      </c>
      <c r="M689" s="66" t="s">
        <v>2550</v>
      </c>
      <c r="N689" s="66" t="s">
        <v>2551</v>
      </c>
      <c r="O689" s="66"/>
      <c r="P689" s="66" t="s">
        <v>1835</v>
      </c>
      <c r="Q689" s="144">
        <v>3</v>
      </c>
    </row>
    <row r="690" spans="1:17" s="72" customFormat="1">
      <c r="A690" s="66"/>
      <c r="B690" s="66" t="s">
        <v>587</v>
      </c>
      <c r="C690" s="225" t="s">
        <v>1677</v>
      </c>
      <c r="D690" s="66" t="s">
        <v>2309</v>
      </c>
      <c r="E690" s="68">
        <v>0.42130000000000001</v>
      </c>
      <c r="F690" s="74">
        <v>1</v>
      </c>
      <c r="G690" s="74">
        <v>1</v>
      </c>
      <c r="H690" s="68">
        <f t="shared" si="20"/>
        <v>0.42130000000000001</v>
      </c>
      <c r="I690" s="70">
        <f t="shared" si="21"/>
        <v>0.42130000000000001</v>
      </c>
      <c r="J690" s="71">
        <f>ROUND((H690*'2-Calculator'!$D$26),2)</f>
        <v>2774.26</v>
      </c>
      <c r="K690" s="71">
        <f>ROUND((I690*'2-Calculator'!$D$26),2)</f>
        <v>2774.26</v>
      </c>
      <c r="L690" s="69">
        <v>2.67</v>
      </c>
      <c r="M690" s="66" t="s">
        <v>2550</v>
      </c>
      <c r="N690" s="66" t="s">
        <v>2551</v>
      </c>
      <c r="O690" s="66"/>
      <c r="P690" s="66" t="s">
        <v>1835</v>
      </c>
      <c r="Q690" s="144">
        <v>395</v>
      </c>
    </row>
    <row r="691" spans="1:17" s="72" customFormat="1">
      <c r="A691" s="66"/>
      <c r="B691" s="66" t="s">
        <v>586</v>
      </c>
      <c r="C691" s="225" t="s">
        <v>1677</v>
      </c>
      <c r="D691" s="66" t="s">
        <v>2309</v>
      </c>
      <c r="E691" s="68">
        <v>0.57216999999999996</v>
      </c>
      <c r="F691" s="74">
        <v>1</v>
      </c>
      <c r="G691" s="74">
        <v>1</v>
      </c>
      <c r="H691" s="68">
        <f t="shared" si="20"/>
        <v>0.57216999999999996</v>
      </c>
      <c r="I691" s="70">
        <f t="shared" si="21"/>
        <v>0.57216999999999996</v>
      </c>
      <c r="J691" s="71">
        <f>ROUND((H691*'2-Calculator'!$D$26),2)</f>
        <v>3767.74</v>
      </c>
      <c r="K691" s="71">
        <f>ROUND((I691*'2-Calculator'!$D$26),2)</f>
        <v>3767.74</v>
      </c>
      <c r="L691" s="69">
        <v>3.55</v>
      </c>
      <c r="M691" s="66" t="s">
        <v>2550</v>
      </c>
      <c r="N691" s="66" t="s">
        <v>2551</v>
      </c>
      <c r="O691" s="66"/>
      <c r="P691" s="66" t="s">
        <v>1835</v>
      </c>
      <c r="Q691" s="144">
        <v>297</v>
      </c>
    </row>
    <row r="692" spans="1:17" s="72" customFormat="1">
      <c r="A692" s="66"/>
      <c r="B692" s="66" t="s">
        <v>585</v>
      </c>
      <c r="C692" s="225" t="s">
        <v>1677</v>
      </c>
      <c r="D692" s="66" t="s">
        <v>2309</v>
      </c>
      <c r="E692" s="68">
        <v>0.86573999999999995</v>
      </c>
      <c r="F692" s="74">
        <v>1</v>
      </c>
      <c r="G692" s="74">
        <v>1</v>
      </c>
      <c r="H692" s="68">
        <f t="shared" si="20"/>
        <v>0.86573999999999995</v>
      </c>
      <c r="I692" s="70">
        <f t="shared" si="21"/>
        <v>0.86573999999999995</v>
      </c>
      <c r="J692" s="71">
        <f>ROUND((H692*'2-Calculator'!$D$26),2)</f>
        <v>5700.9</v>
      </c>
      <c r="K692" s="71">
        <f>ROUND((I692*'2-Calculator'!$D$26),2)</f>
        <v>5700.9</v>
      </c>
      <c r="L692" s="69">
        <v>5.36</v>
      </c>
      <c r="M692" s="66" t="s">
        <v>2550</v>
      </c>
      <c r="N692" s="66" t="s">
        <v>2551</v>
      </c>
      <c r="O692" s="66"/>
      <c r="P692" s="66" t="s">
        <v>1835</v>
      </c>
      <c r="Q692" s="144">
        <v>90</v>
      </c>
    </row>
    <row r="693" spans="1:17" s="72" customFormat="1">
      <c r="A693" s="66"/>
      <c r="B693" s="66" t="s">
        <v>584</v>
      </c>
      <c r="C693" s="225" t="s">
        <v>1677</v>
      </c>
      <c r="D693" s="66" t="s">
        <v>2309</v>
      </c>
      <c r="E693" s="68">
        <v>1.8779699999999999</v>
      </c>
      <c r="F693" s="74">
        <v>1</v>
      </c>
      <c r="G693" s="74">
        <v>1</v>
      </c>
      <c r="H693" s="68">
        <f t="shared" si="20"/>
        <v>1.8779699999999999</v>
      </c>
      <c r="I693" s="70">
        <f t="shared" si="21"/>
        <v>1.8779699999999999</v>
      </c>
      <c r="J693" s="71">
        <f>ROUND((H693*'2-Calculator'!$D$26),2)</f>
        <v>12366.43</v>
      </c>
      <c r="K693" s="71">
        <f>ROUND((I693*'2-Calculator'!$D$26),2)</f>
        <v>12366.43</v>
      </c>
      <c r="L693" s="69">
        <v>10.16</v>
      </c>
      <c r="M693" s="66" t="s">
        <v>2550</v>
      </c>
      <c r="N693" s="66" t="s">
        <v>2551</v>
      </c>
      <c r="O693" s="66"/>
      <c r="P693" s="66" t="s">
        <v>1835</v>
      </c>
      <c r="Q693" s="144">
        <v>10</v>
      </c>
    </row>
    <row r="694" spans="1:17" s="72" customFormat="1">
      <c r="A694" s="66"/>
      <c r="B694" s="66" t="s">
        <v>583</v>
      </c>
      <c r="C694" s="225" t="s">
        <v>1678</v>
      </c>
      <c r="D694" s="66" t="s">
        <v>2310</v>
      </c>
      <c r="E694" s="68">
        <v>0.48573</v>
      </c>
      <c r="F694" s="74">
        <v>1</v>
      </c>
      <c r="G694" s="74">
        <v>1</v>
      </c>
      <c r="H694" s="68">
        <f t="shared" si="20"/>
        <v>0.48573</v>
      </c>
      <c r="I694" s="70">
        <f t="shared" si="21"/>
        <v>0.48573</v>
      </c>
      <c r="J694" s="71">
        <f>ROUND((H694*'2-Calculator'!$D$26),2)</f>
        <v>3198.53</v>
      </c>
      <c r="K694" s="71">
        <f>ROUND((I694*'2-Calculator'!$D$26),2)</f>
        <v>3198.53</v>
      </c>
      <c r="L694" s="69">
        <v>1.91</v>
      </c>
      <c r="M694" s="66" t="s">
        <v>2550</v>
      </c>
      <c r="N694" s="66" t="s">
        <v>2551</v>
      </c>
      <c r="O694" s="66"/>
      <c r="P694" s="66" t="s">
        <v>1835</v>
      </c>
      <c r="Q694" s="144">
        <v>16</v>
      </c>
    </row>
    <row r="695" spans="1:17" s="72" customFormat="1">
      <c r="A695" s="66"/>
      <c r="B695" s="66" t="s">
        <v>582</v>
      </c>
      <c r="C695" s="225" t="s">
        <v>1678</v>
      </c>
      <c r="D695" s="66" t="s">
        <v>2310</v>
      </c>
      <c r="E695" s="68">
        <v>0.62304000000000004</v>
      </c>
      <c r="F695" s="74">
        <v>1</v>
      </c>
      <c r="G695" s="74">
        <v>1</v>
      </c>
      <c r="H695" s="68">
        <f t="shared" si="20"/>
        <v>0.62304000000000004</v>
      </c>
      <c r="I695" s="70">
        <f t="shared" si="21"/>
        <v>0.62304000000000004</v>
      </c>
      <c r="J695" s="71">
        <f>ROUND((H695*'2-Calculator'!$D$26),2)</f>
        <v>4102.72</v>
      </c>
      <c r="K695" s="71">
        <f>ROUND((I695*'2-Calculator'!$D$26),2)</f>
        <v>4102.72</v>
      </c>
      <c r="L695" s="69">
        <v>3.09</v>
      </c>
      <c r="M695" s="66" t="s">
        <v>2550</v>
      </c>
      <c r="N695" s="66" t="s">
        <v>2551</v>
      </c>
      <c r="O695" s="66"/>
      <c r="P695" s="66" t="s">
        <v>1835</v>
      </c>
      <c r="Q695" s="144">
        <v>21</v>
      </c>
    </row>
    <row r="696" spans="1:17" s="72" customFormat="1">
      <c r="A696" s="66"/>
      <c r="B696" s="66" t="s">
        <v>581</v>
      </c>
      <c r="C696" s="225" t="s">
        <v>1678</v>
      </c>
      <c r="D696" s="66" t="s">
        <v>2310</v>
      </c>
      <c r="E696" s="68">
        <v>0.91032999999999997</v>
      </c>
      <c r="F696" s="74">
        <v>1</v>
      </c>
      <c r="G696" s="74">
        <v>1</v>
      </c>
      <c r="H696" s="68">
        <f t="shared" si="20"/>
        <v>0.91032999999999997</v>
      </c>
      <c r="I696" s="70">
        <f t="shared" si="21"/>
        <v>0.91032999999999997</v>
      </c>
      <c r="J696" s="71">
        <f>ROUND((H696*'2-Calculator'!$D$26),2)</f>
        <v>5994.52</v>
      </c>
      <c r="K696" s="71">
        <f>ROUND((I696*'2-Calculator'!$D$26),2)</f>
        <v>5994.52</v>
      </c>
      <c r="L696" s="69">
        <v>4</v>
      </c>
      <c r="M696" s="66" t="s">
        <v>2550</v>
      </c>
      <c r="N696" s="66" t="s">
        <v>2551</v>
      </c>
      <c r="O696" s="66"/>
      <c r="P696" s="66" t="s">
        <v>1835</v>
      </c>
      <c r="Q696" s="144">
        <v>11</v>
      </c>
    </row>
    <row r="697" spans="1:17" s="72" customFormat="1">
      <c r="A697" s="66"/>
      <c r="B697" s="66" t="s">
        <v>580</v>
      </c>
      <c r="C697" s="225" t="s">
        <v>1678</v>
      </c>
      <c r="D697" s="66" t="s">
        <v>2310</v>
      </c>
      <c r="E697" s="68">
        <v>1.9681599999999999</v>
      </c>
      <c r="F697" s="74">
        <v>1</v>
      </c>
      <c r="G697" s="74">
        <v>1</v>
      </c>
      <c r="H697" s="68">
        <f t="shared" si="20"/>
        <v>1.9681599999999999</v>
      </c>
      <c r="I697" s="70">
        <f t="shared" si="21"/>
        <v>1.9681599999999999</v>
      </c>
      <c r="J697" s="71">
        <f>ROUND((H697*'2-Calculator'!$D$26),2)</f>
        <v>12960.33</v>
      </c>
      <c r="K697" s="71">
        <f>ROUND((I697*'2-Calculator'!$D$26),2)</f>
        <v>12960.33</v>
      </c>
      <c r="L697" s="69">
        <v>18.7</v>
      </c>
      <c r="M697" s="66" t="s">
        <v>2550</v>
      </c>
      <c r="N697" s="66" t="s">
        <v>2551</v>
      </c>
      <c r="O697" s="66"/>
      <c r="P697" s="66" t="s">
        <v>1835</v>
      </c>
      <c r="Q697" s="144">
        <v>0</v>
      </c>
    </row>
    <row r="698" spans="1:17" s="72" customFormat="1">
      <c r="A698" s="66"/>
      <c r="B698" s="66" t="s">
        <v>579</v>
      </c>
      <c r="C698" s="225" t="s">
        <v>1679</v>
      </c>
      <c r="D698" s="66" t="s">
        <v>2311</v>
      </c>
      <c r="E698" s="68">
        <v>0.37711</v>
      </c>
      <c r="F698" s="74">
        <v>1</v>
      </c>
      <c r="G698" s="74">
        <v>1</v>
      </c>
      <c r="H698" s="68">
        <f t="shared" si="20"/>
        <v>0.37711</v>
      </c>
      <c r="I698" s="70">
        <f t="shared" si="21"/>
        <v>0.37711</v>
      </c>
      <c r="J698" s="71">
        <f>ROUND((H698*'2-Calculator'!$D$26),2)</f>
        <v>2483.27</v>
      </c>
      <c r="K698" s="71">
        <f>ROUND((I698*'2-Calculator'!$D$26),2)</f>
        <v>2483.27</v>
      </c>
      <c r="L698" s="69">
        <v>2.4900000000000002</v>
      </c>
      <c r="M698" s="66" t="s">
        <v>2550</v>
      </c>
      <c r="N698" s="66" t="s">
        <v>2551</v>
      </c>
      <c r="O698" s="66"/>
      <c r="P698" s="66" t="s">
        <v>1835</v>
      </c>
      <c r="Q698" s="144">
        <v>55</v>
      </c>
    </row>
    <row r="699" spans="1:17" s="72" customFormat="1">
      <c r="A699" s="66"/>
      <c r="B699" s="66" t="s">
        <v>578</v>
      </c>
      <c r="C699" s="225" t="s">
        <v>1679</v>
      </c>
      <c r="D699" s="66" t="s">
        <v>2311</v>
      </c>
      <c r="E699" s="68">
        <v>0.52515000000000001</v>
      </c>
      <c r="F699" s="74">
        <v>1</v>
      </c>
      <c r="G699" s="74">
        <v>1</v>
      </c>
      <c r="H699" s="68">
        <f t="shared" si="20"/>
        <v>0.52515000000000001</v>
      </c>
      <c r="I699" s="70">
        <f t="shared" si="21"/>
        <v>0.52515000000000001</v>
      </c>
      <c r="J699" s="71">
        <f>ROUND((H699*'2-Calculator'!$D$26),2)</f>
        <v>3458.11</v>
      </c>
      <c r="K699" s="71">
        <f>ROUND((I699*'2-Calculator'!$D$26),2)</f>
        <v>3458.11</v>
      </c>
      <c r="L699" s="69">
        <v>3.58</v>
      </c>
      <c r="M699" s="66" t="s">
        <v>2550</v>
      </c>
      <c r="N699" s="66" t="s">
        <v>2551</v>
      </c>
      <c r="O699" s="66"/>
      <c r="P699" s="66" t="s">
        <v>1835</v>
      </c>
      <c r="Q699" s="144">
        <v>38</v>
      </c>
    </row>
    <row r="700" spans="1:17" s="72" customFormat="1">
      <c r="A700" s="66"/>
      <c r="B700" s="66" t="s">
        <v>577</v>
      </c>
      <c r="C700" s="225" t="s">
        <v>1679</v>
      </c>
      <c r="D700" s="66" t="s">
        <v>2311</v>
      </c>
      <c r="E700" s="68">
        <v>0.78808999999999996</v>
      </c>
      <c r="F700" s="74">
        <v>1</v>
      </c>
      <c r="G700" s="74">
        <v>1</v>
      </c>
      <c r="H700" s="68">
        <f t="shared" si="20"/>
        <v>0.78808999999999996</v>
      </c>
      <c r="I700" s="70">
        <f t="shared" si="21"/>
        <v>0.78808999999999996</v>
      </c>
      <c r="J700" s="71">
        <f>ROUND((H700*'2-Calculator'!$D$26),2)</f>
        <v>5189.57</v>
      </c>
      <c r="K700" s="71">
        <f>ROUND((I700*'2-Calculator'!$D$26),2)</f>
        <v>5189.57</v>
      </c>
      <c r="L700" s="69">
        <v>5.79</v>
      </c>
      <c r="M700" s="66" t="s">
        <v>2550</v>
      </c>
      <c r="N700" s="66" t="s">
        <v>2551</v>
      </c>
      <c r="O700" s="66"/>
      <c r="P700" s="66" t="s">
        <v>1835</v>
      </c>
      <c r="Q700" s="144">
        <v>14</v>
      </c>
    </row>
    <row r="701" spans="1:17" s="72" customFormat="1">
      <c r="A701" s="66"/>
      <c r="B701" s="66" t="s">
        <v>576</v>
      </c>
      <c r="C701" s="225" t="s">
        <v>1679</v>
      </c>
      <c r="D701" s="66" t="s">
        <v>2311</v>
      </c>
      <c r="E701" s="68">
        <v>1.6468799999999999</v>
      </c>
      <c r="F701" s="74">
        <v>1</v>
      </c>
      <c r="G701" s="74">
        <v>1</v>
      </c>
      <c r="H701" s="68">
        <f t="shared" si="20"/>
        <v>1.6468799999999999</v>
      </c>
      <c r="I701" s="70">
        <f t="shared" si="21"/>
        <v>1.6468799999999999</v>
      </c>
      <c r="J701" s="71">
        <f>ROUND((H701*'2-Calculator'!$D$26),2)</f>
        <v>10844.7</v>
      </c>
      <c r="K701" s="71">
        <f>ROUND((I701*'2-Calculator'!$D$26),2)</f>
        <v>10844.7</v>
      </c>
      <c r="L701" s="69">
        <v>10.53</v>
      </c>
      <c r="M701" s="66" t="s">
        <v>2550</v>
      </c>
      <c r="N701" s="66" t="s">
        <v>2551</v>
      </c>
      <c r="O701" s="66"/>
      <c r="P701" s="66" t="s">
        <v>1835</v>
      </c>
      <c r="Q701" s="144">
        <v>2</v>
      </c>
    </row>
    <row r="702" spans="1:17" s="72" customFormat="1">
      <c r="A702" s="66"/>
      <c r="B702" s="66" t="s">
        <v>575</v>
      </c>
      <c r="C702" s="225" t="s">
        <v>1680</v>
      </c>
      <c r="D702" s="66" t="s">
        <v>2465</v>
      </c>
      <c r="E702" s="68">
        <v>1.35172</v>
      </c>
      <c r="F702" s="74">
        <v>1</v>
      </c>
      <c r="G702" s="74">
        <v>1</v>
      </c>
      <c r="H702" s="68">
        <f t="shared" si="20"/>
        <v>1.35172</v>
      </c>
      <c r="I702" s="70">
        <f t="shared" si="21"/>
        <v>1.35172</v>
      </c>
      <c r="J702" s="71">
        <f>ROUND((H702*'2-Calculator'!$D$26),2)</f>
        <v>8901.08</v>
      </c>
      <c r="K702" s="71">
        <f>ROUND((I702*'2-Calculator'!$D$26),2)</f>
        <v>8901.08</v>
      </c>
      <c r="L702" s="69">
        <v>2.71</v>
      </c>
      <c r="M702" s="66" t="s">
        <v>2550</v>
      </c>
      <c r="N702" s="66" t="s">
        <v>2551</v>
      </c>
      <c r="O702" s="66"/>
      <c r="P702" s="66" t="s">
        <v>1835</v>
      </c>
      <c r="Q702" s="144">
        <v>5</v>
      </c>
    </row>
    <row r="703" spans="1:17" s="72" customFormat="1">
      <c r="A703" s="66"/>
      <c r="B703" s="66" t="s">
        <v>574</v>
      </c>
      <c r="C703" s="225" t="s">
        <v>1680</v>
      </c>
      <c r="D703" s="66" t="s">
        <v>2465</v>
      </c>
      <c r="E703" s="68">
        <v>1.8180799999999999</v>
      </c>
      <c r="F703" s="74">
        <v>1</v>
      </c>
      <c r="G703" s="74">
        <v>1</v>
      </c>
      <c r="H703" s="68">
        <f t="shared" si="20"/>
        <v>1.8180799999999999</v>
      </c>
      <c r="I703" s="70">
        <f t="shared" si="21"/>
        <v>1.8180799999999999</v>
      </c>
      <c r="J703" s="71">
        <f>ROUND((H703*'2-Calculator'!$D$26),2)</f>
        <v>11972.06</v>
      </c>
      <c r="K703" s="71">
        <f>ROUND((I703*'2-Calculator'!$D$26),2)</f>
        <v>11972.06</v>
      </c>
      <c r="L703" s="69">
        <v>3.67</v>
      </c>
      <c r="M703" s="66" t="s">
        <v>2550</v>
      </c>
      <c r="N703" s="66" t="s">
        <v>2551</v>
      </c>
      <c r="O703" s="66"/>
      <c r="P703" s="66" t="s">
        <v>1835</v>
      </c>
      <c r="Q703" s="144">
        <v>0</v>
      </c>
    </row>
    <row r="704" spans="1:17" s="72" customFormat="1">
      <c r="A704" s="66"/>
      <c r="B704" s="66" t="s">
        <v>573</v>
      </c>
      <c r="C704" s="225" t="s">
        <v>1680</v>
      </c>
      <c r="D704" s="66" t="s">
        <v>2465</v>
      </c>
      <c r="E704" s="68">
        <v>2.90069</v>
      </c>
      <c r="F704" s="74">
        <v>1</v>
      </c>
      <c r="G704" s="74">
        <v>1</v>
      </c>
      <c r="H704" s="68">
        <f t="shared" si="20"/>
        <v>2.90069</v>
      </c>
      <c r="I704" s="70">
        <f t="shared" si="21"/>
        <v>2.90069</v>
      </c>
      <c r="J704" s="71">
        <f>ROUND((H704*'2-Calculator'!$D$26),2)</f>
        <v>19101.04</v>
      </c>
      <c r="K704" s="71">
        <f>ROUND((I704*'2-Calculator'!$D$26),2)</f>
        <v>19101.04</v>
      </c>
      <c r="L704" s="69">
        <v>6.76</v>
      </c>
      <c r="M704" s="66" t="s">
        <v>2550</v>
      </c>
      <c r="N704" s="66" t="s">
        <v>2551</v>
      </c>
      <c r="O704" s="66"/>
      <c r="P704" s="66" t="s">
        <v>1835</v>
      </c>
      <c r="Q704" s="144">
        <v>0</v>
      </c>
    </row>
    <row r="705" spans="1:17" s="72" customFormat="1">
      <c r="A705" s="66"/>
      <c r="B705" s="66" t="s">
        <v>572</v>
      </c>
      <c r="C705" s="225" t="s">
        <v>1680</v>
      </c>
      <c r="D705" s="66" t="s">
        <v>2465</v>
      </c>
      <c r="E705" s="68">
        <v>6.1354199999999999</v>
      </c>
      <c r="F705" s="74">
        <v>1</v>
      </c>
      <c r="G705" s="74">
        <v>1</v>
      </c>
      <c r="H705" s="68">
        <f t="shared" si="20"/>
        <v>6.1354199999999999</v>
      </c>
      <c r="I705" s="70">
        <f t="shared" si="21"/>
        <v>6.1354199999999999</v>
      </c>
      <c r="J705" s="71">
        <f>ROUND((H705*'2-Calculator'!$D$26),2)</f>
        <v>40401.74</v>
      </c>
      <c r="K705" s="71">
        <f>ROUND((I705*'2-Calculator'!$D$26),2)</f>
        <v>40401.74</v>
      </c>
      <c r="L705" s="69">
        <v>18</v>
      </c>
      <c r="M705" s="66" t="s">
        <v>2550</v>
      </c>
      <c r="N705" s="66" t="s">
        <v>2551</v>
      </c>
      <c r="O705" s="66"/>
      <c r="P705" s="66" t="s">
        <v>1835</v>
      </c>
      <c r="Q705" s="144">
        <v>1</v>
      </c>
    </row>
    <row r="706" spans="1:17" s="72" customFormat="1">
      <c r="A706" s="66"/>
      <c r="B706" s="66" t="s">
        <v>571</v>
      </c>
      <c r="C706" s="225" t="s">
        <v>1681</v>
      </c>
      <c r="D706" s="66" t="s">
        <v>2312</v>
      </c>
      <c r="E706" s="68">
        <v>1.2417400000000001</v>
      </c>
      <c r="F706" s="74">
        <v>1</v>
      </c>
      <c r="G706" s="74">
        <v>1</v>
      </c>
      <c r="H706" s="68">
        <f t="shared" si="20"/>
        <v>1.2417400000000001</v>
      </c>
      <c r="I706" s="70">
        <f t="shared" si="21"/>
        <v>1.2417400000000001</v>
      </c>
      <c r="J706" s="71">
        <f>ROUND((H706*'2-Calculator'!$D$26),2)</f>
        <v>8176.86</v>
      </c>
      <c r="K706" s="71">
        <f>ROUND((I706*'2-Calculator'!$D$26),2)</f>
        <v>8176.86</v>
      </c>
      <c r="L706" s="69">
        <v>1.7</v>
      </c>
      <c r="M706" s="66" t="s">
        <v>2550</v>
      </c>
      <c r="N706" s="66" t="s">
        <v>2551</v>
      </c>
      <c r="O706" s="66"/>
      <c r="P706" s="66" t="s">
        <v>1835</v>
      </c>
      <c r="Q706" s="144">
        <v>3</v>
      </c>
    </row>
    <row r="707" spans="1:17" s="72" customFormat="1">
      <c r="A707" s="66"/>
      <c r="B707" s="66" t="s">
        <v>570</v>
      </c>
      <c r="C707" s="225" t="s">
        <v>1681</v>
      </c>
      <c r="D707" s="66" t="s">
        <v>2312</v>
      </c>
      <c r="E707" s="68">
        <v>1.4056599999999999</v>
      </c>
      <c r="F707" s="74">
        <v>1</v>
      </c>
      <c r="G707" s="74">
        <v>1</v>
      </c>
      <c r="H707" s="68">
        <f t="shared" si="20"/>
        <v>1.4056599999999999</v>
      </c>
      <c r="I707" s="70">
        <f t="shared" si="21"/>
        <v>1.4056599999999999</v>
      </c>
      <c r="J707" s="71">
        <f>ROUND((H707*'2-Calculator'!$D$26),2)</f>
        <v>9256.27</v>
      </c>
      <c r="K707" s="71">
        <f>ROUND((I707*'2-Calculator'!$D$26),2)</f>
        <v>9256.27</v>
      </c>
      <c r="L707" s="69">
        <v>1.95</v>
      </c>
      <c r="M707" s="66" t="s">
        <v>2550</v>
      </c>
      <c r="N707" s="66" t="s">
        <v>2551</v>
      </c>
      <c r="O707" s="66"/>
      <c r="P707" s="66" t="s">
        <v>1835</v>
      </c>
      <c r="Q707" s="144">
        <v>0</v>
      </c>
    </row>
    <row r="708" spans="1:17" s="72" customFormat="1">
      <c r="A708" s="66"/>
      <c r="B708" s="66" t="s">
        <v>569</v>
      </c>
      <c r="C708" s="225" t="s">
        <v>1681</v>
      </c>
      <c r="D708" s="66" t="s">
        <v>2312</v>
      </c>
      <c r="E708" s="68">
        <v>2.0421200000000002</v>
      </c>
      <c r="F708" s="74">
        <v>1</v>
      </c>
      <c r="G708" s="74">
        <v>1</v>
      </c>
      <c r="H708" s="68">
        <f t="shared" si="20"/>
        <v>2.0421200000000002</v>
      </c>
      <c r="I708" s="70">
        <f t="shared" si="21"/>
        <v>2.0421200000000002</v>
      </c>
      <c r="J708" s="71">
        <f>ROUND((H708*'2-Calculator'!$D$26),2)</f>
        <v>13447.36</v>
      </c>
      <c r="K708" s="71">
        <f>ROUND((I708*'2-Calculator'!$D$26),2)</f>
        <v>13447.36</v>
      </c>
      <c r="L708" s="69">
        <v>4.17</v>
      </c>
      <c r="M708" s="66" t="s">
        <v>2550</v>
      </c>
      <c r="N708" s="66" t="s">
        <v>2551</v>
      </c>
      <c r="O708" s="66"/>
      <c r="P708" s="66" t="s">
        <v>1835</v>
      </c>
      <c r="Q708" s="144">
        <v>0</v>
      </c>
    </row>
    <row r="709" spans="1:17" s="72" customFormat="1">
      <c r="A709" s="66"/>
      <c r="B709" s="66" t="s">
        <v>568</v>
      </c>
      <c r="C709" s="225" t="s">
        <v>1681</v>
      </c>
      <c r="D709" s="66" t="s">
        <v>2312</v>
      </c>
      <c r="E709" s="68">
        <v>5.2057799999999999</v>
      </c>
      <c r="F709" s="74">
        <v>1</v>
      </c>
      <c r="G709" s="74">
        <v>1</v>
      </c>
      <c r="H709" s="68">
        <f t="shared" si="20"/>
        <v>5.2057799999999999</v>
      </c>
      <c r="I709" s="70">
        <f t="shared" si="21"/>
        <v>5.2057799999999999</v>
      </c>
      <c r="J709" s="71">
        <f>ROUND((H709*'2-Calculator'!$D$26),2)</f>
        <v>34280.06</v>
      </c>
      <c r="K709" s="71">
        <f>ROUND((I709*'2-Calculator'!$D$26),2)</f>
        <v>34280.06</v>
      </c>
      <c r="L709" s="69">
        <v>19.25</v>
      </c>
      <c r="M709" s="66" t="s">
        <v>2550</v>
      </c>
      <c r="N709" s="66" t="s">
        <v>2551</v>
      </c>
      <c r="O709" s="66"/>
      <c r="P709" s="66" t="s">
        <v>1835</v>
      </c>
      <c r="Q709" s="144">
        <v>0</v>
      </c>
    </row>
    <row r="710" spans="1:17" s="72" customFormat="1">
      <c r="A710" s="66"/>
      <c r="B710" s="66" t="s">
        <v>567</v>
      </c>
      <c r="C710" s="225" t="s">
        <v>1682</v>
      </c>
      <c r="D710" s="66" t="s">
        <v>2313</v>
      </c>
      <c r="E710" s="68">
        <v>0.76283999999999996</v>
      </c>
      <c r="F710" s="74">
        <v>1</v>
      </c>
      <c r="G710" s="74">
        <v>1</v>
      </c>
      <c r="H710" s="68">
        <f t="shared" si="20"/>
        <v>0.76283999999999996</v>
      </c>
      <c r="I710" s="70">
        <f t="shared" si="21"/>
        <v>0.76283999999999996</v>
      </c>
      <c r="J710" s="71">
        <f>ROUND((H710*'2-Calculator'!$D$26),2)</f>
        <v>5023.3</v>
      </c>
      <c r="K710" s="71">
        <f>ROUND((I710*'2-Calculator'!$D$26),2)</f>
        <v>5023.3</v>
      </c>
      <c r="L710" s="69">
        <v>1.58</v>
      </c>
      <c r="M710" s="66" t="s">
        <v>2550</v>
      </c>
      <c r="N710" s="66" t="s">
        <v>2551</v>
      </c>
      <c r="O710" s="66"/>
      <c r="P710" s="66" t="s">
        <v>1835</v>
      </c>
      <c r="Q710" s="144">
        <v>8</v>
      </c>
    </row>
    <row r="711" spans="1:17" s="72" customFormat="1">
      <c r="A711" s="66"/>
      <c r="B711" s="66" t="s">
        <v>566</v>
      </c>
      <c r="C711" s="225" t="s">
        <v>1682</v>
      </c>
      <c r="D711" s="66" t="s">
        <v>2313</v>
      </c>
      <c r="E711" s="68">
        <v>0.99436999999999998</v>
      </c>
      <c r="F711" s="74">
        <v>1</v>
      </c>
      <c r="G711" s="74">
        <v>1</v>
      </c>
      <c r="H711" s="68">
        <f t="shared" si="20"/>
        <v>0.99436999999999998</v>
      </c>
      <c r="I711" s="70">
        <f t="shared" si="21"/>
        <v>0.99436999999999998</v>
      </c>
      <c r="J711" s="71">
        <f>ROUND((H711*'2-Calculator'!$D$26),2)</f>
        <v>6547.93</v>
      </c>
      <c r="K711" s="71">
        <f>ROUND((I711*'2-Calculator'!$D$26),2)</f>
        <v>6547.93</v>
      </c>
      <c r="L711" s="69">
        <v>2.33</v>
      </c>
      <c r="M711" s="66" t="s">
        <v>2550</v>
      </c>
      <c r="N711" s="66" t="s">
        <v>2551</v>
      </c>
      <c r="O711" s="66"/>
      <c r="P711" s="66" t="s">
        <v>1835</v>
      </c>
      <c r="Q711" s="144">
        <v>11</v>
      </c>
    </row>
    <row r="712" spans="1:17" s="72" customFormat="1">
      <c r="A712" s="66"/>
      <c r="B712" s="66" t="s">
        <v>565</v>
      </c>
      <c r="C712" s="225" t="s">
        <v>1682</v>
      </c>
      <c r="D712" s="66" t="s">
        <v>2313</v>
      </c>
      <c r="E712" s="68">
        <v>1.9295500000000001</v>
      </c>
      <c r="F712" s="74">
        <v>1</v>
      </c>
      <c r="G712" s="74">
        <v>1</v>
      </c>
      <c r="H712" s="68">
        <f t="shared" si="20"/>
        <v>1.9295500000000001</v>
      </c>
      <c r="I712" s="70">
        <f t="shared" si="21"/>
        <v>1.9295500000000001</v>
      </c>
      <c r="J712" s="71">
        <f>ROUND((H712*'2-Calculator'!$D$26),2)</f>
        <v>12706.09</v>
      </c>
      <c r="K712" s="71">
        <f>ROUND((I712*'2-Calculator'!$D$26),2)</f>
        <v>12706.09</v>
      </c>
      <c r="L712" s="69">
        <v>6.74</v>
      </c>
      <c r="M712" s="66" t="s">
        <v>2550</v>
      </c>
      <c r="N712" s="66" t="s">
        <v>2551</v>
      </c>
      <c r="O712" s="66"/>
      <c r="P712" s="66" t="s">
        <v>1835</v>
      </c>
      <c r="Q712" s="144">
        <v>4</v>
      </c>
    </row>
    <row r="713" spans="1:17" s="72" customFormat="1">
      <c r="A713" s="66"/>
      <c r="B713" s="66" t="s">
        <v>564</v>
      </c>
      <c r="C713" s="225" t="s">
        <v>1682</v>
      </c>
      <c r="D713" s="66" t="s">
        <v>2313</v>
      </c>
      <c r="E713" s="68">
        <v>4.5084299999999997</v>
      </c>
      <c r="F713" s="74">
        <v>1</v>
      </c>
      <c r="G713" s="74">
        <v>1</v>
      </c>
      <c r="H713" s="68">
        <f t="shared" si="20"/>
        <v>4.5084299999999997</v>
      </c>
      <c r="I713" s="70">
        <f t="shared" si="21"/>
        <v>4.5084299999999997</v>
      </c>
      <c r="J713" s="71">
        <f>ROUND((H713*'2-Calculator'!$D$26),2)</f>
        <v>29688.01</v>
      </c>
      <c r="K713" s="71">
        <f>ROUND((I713*'2-Calculator'!$D$26),2)</f>
        <v>29688.01</v>
      </c>
      <c r="L713" s="69">
        <v>14.5</v>
      </c>
      <c r="M713" s="66" t="s">
        <v>2550</v>
      </c>
      <c r="N713" s="66" t="s">
        <v>2551</v>
      </c>
      <c r="O713" s="66"/>
      <c r="P713" s="66" t="s">
        <v>1835</v>
      </c>
      <c r="Q713" s="144">
        <v>1</v>
      </c>
    </row>
    <row r="714" spans="1:17" s="72" customFormat="1">
      <c r="A714" s="66"/>
      <c r="B714" s="66" t="s">
        <v>563</v>
      </c>
      <c r="C714" s="225" t="s">
        <v>1683</v>
      </c>
      <c r="D714" s="66" t="s">
        <v>2314</v>
      </c>
      <c r="E714" s="68">
        <v>1.13165</v>
      </c>
      <c r="F714" s="74">
        <v>1</v>
      </c>
      <c r="G714" s="74">
        <v>1</v>
      </c>
      <c r="H714" s="68">
        <f t="shared" si="20"/>
        <v>1.13165</v>
      </c>
      <c r="I714" s="70">
        <f t="shared" si="21"/>
        <v>1.13165</v>
      </c>
      <c r="J714" s="71">
        <f>ROUND((H714*'2-Calculator'!$D$26),2)</f>
        <v>7451.92</v>
      </c>
      <c r="K714" s="71">
        <f>ROUND((I714*'2-Calculator'!$D$26),2)</f>
        <v>7451.92</v>
      </c>
      <c r="L714" s="69">
        <v>3.24</v>
      </c>
      <c r="M714" s="66" t="s">
        <v>2550</v>
      </c>
      <c r="N714" s="66" t="s">
        <v>2551</v>
      </c>
      <c r="O714" s="66"/>
      <c r="P714" s="66" t="s">
        <v>1835</v>
      </c>
      <c r="Q714" s="144">
        <v>1</v>
      </c>
    </row>
    <row r="715" spans="1:17" s="72" customFormat="1">
      <c r="A715" s="66"/>
      <c r="B715" s="66" t="s">
        <v>562</v>
      </c>
      <c r="C715" s="225" t="s">
        <v>1683</v>
      </c>
      <c r="D715" s="66" t="s">
        <v>2314</v>
      </c>
      <c r="E715" s="68">
        <v>1.4826600000000001</v>
      </c>
      <c r="F715" s="74">
        <v>1</v>
      </c>
      <c r="G715" s="74">
        <v>1</v>
      </c>
      <c r="H715" s="68">
        <f t="shared" si="20"/>
        <v>1.4826600000000001</v>
      </c>
      <c r="I715" s="70">
        <f t="shared" si="21"/>
        <v>1.4826600000000001</v>
      </c>
      <c r="J715" s="71">
        <f>ROUND((H715*'2-Calculator'!$D$26),2)</f>
        <v>9763.32</v>
      </c>
      <c r="K715" s="71">
        <f>ROUND((I715*'2-Calculator'!$D$26),2)</f>
        <v>9763.32</v>
      </c>
      <c r="L715" s="69">
        <v>4.9800000000000004</v>
      </c>
      <c r="M715" s="66" t="s">
        <v>2550</v>
      </c>
      <c r="N715" s="66" t="s">
        <v>2551</v>
      </c>
      <c r="O715" s="66"/>
      <c r="P715" s="66" t="s">
        <v>1835</v>
      </c>
      <c r="Q715" s="144">
        <v>4</v>
      </c>
    </row>
    <row r="716" spans="1:17" s="72" customFormat="1">
      <c r="A716" s="66"/>
      <c r="B716" s="66" t="s">
        <v>561</v>
      </c>
      <c r="C716" s="225" t="s">
        <v>1683</v>
      </c>
      <c r="D716" s="66" t="s">
        <v>2314</v>
      </c>
      <c r="E716" s="68">
        <v>2.1231100000000001</v>
      </c>
      <c r="F716" s="74">
        <v>1</v>
      </c>
      <c r="G716" s="74">
        <v>1</v>
      </c>
      <c r="H716" s="68">
        <f t="shared" si="20"/>
        <v>2.1231100000000001</v>
      </c>
      <c r="I716" s="70">
        <f t="shared" si="21"/>
        <v>2.1231100000000001</v>
      </c>
      <c r="J716" s="71">
        <f>ROUND((H716*'2-Calculator'!$D$26),2)</f>
        <v>13980.68</v>
      </c>
      <c r="K716" s="71">
        <f>ROUND((I716*'2-Calculator'!$D$26),2)</f>
        <v>13980.68</v>
      </c>
      <c r="L716" s="69">
        <v>10.029999999999999</v>
      </c>
      <c r="M716" s="66" t="s">
        <v>2550</v>
      </c>
      <c r="N716" s="66" t="s">
        <v>2551</v>
      </c>
      <c r="O716" s="66"/>
      <c r="P716" s="66" t="s">
        <v>1835</v>
      </c>
      <c r="Q716" s="144">
        <v>10</v>
      </c>
    </row>
    <row r="717" spans="1:17" s="72" customFormat="1">
      <c r="A717" s="66"/>
      <c r="B717" s="66" t="s">
        <v>560</v>
      </c>
      <c r="C717" s="225" t="s">
        <v>1683</v>
      </c>
      <c r="D717" s="66" t="s">
        <v>2314</v>
      </c>
      <c r="E717" s="68">
        <v>4.4959100000000003</v>
      </c>
      <c r="F717" s="74">
        <v>1</v>
      </c>
      <c r="G717" s="74">
        <v>1</v>
      </c>
      <c r="H717" s="68">
        <f t="shared" si="20"/>
        <v>4.4959100000000003</v>
      </c>
      <c r="I717" s="70">
        <f t="shared" si="21"/>
        <v>4.4959100000000003</v>
      </c>
      <c r="J717" s="71">
        <f>ROUND((H717*'2-Calculator'!$D$26),2)</f>
        <v>29605.57</v>
      </c>
      <c r="K717" s="71">
        <f>ROUND((I717*'2-Calculator'!$D$26),2)</f>
        <v>29605.57</v>
      </c>
      <c r="L717" s="69">
        <v>21.11</v>
      </c>
      <c r="M717" s="66" t="s">
        <v>2550</v>
      </c>
      <c r="N717" s="66" t="s">
        <v>2551</v>
      </c>
      <c r="O717" s="66"/>
      <c r="P717" s="66" t="s">
        <v>1835</v>
      </c>
      <c r="Q717" s="144">
        <v>7</v>
      </c>
    </row>
    <row r="718" spans="1:17" s="72" customFormat="1">
      <c r="A718" s="66"/>
      <c r="B718" s="66" t="s">
        <v>559</v>
      </c>
      <c r="C718" s="225" t="s">
        <v>1684</v>
      </c>
      <c r="D718" s="66" t="s">
        <v>2082</v>
      </c>
      <c r="E718" s="68">
        <v>0.38668999999999998</v>
      </c>
      <c r="F718" s="74">
        <v>1</v>
      </c>
      <c r="G718" s="74">
        <v>1</v>
      </c>
      <c r="H718" s="68">
        <f t="shared" ref="H718:H781" si="22">ROUND(E718*F718,5)</f>
        <v>0.38668999999999998</v>
      </c>
      <c r="I718" s="70">
        <f t="shared" ref="I718:I781" si="23">ROUND(E718*G718,5)</f>
        <v>0.38668999999999998</v>
      </c>
      <c r="J718" s="71">
        <f>ROUND((H718*'2-Calculator'!$D$26),2)</f>
        <v>2546.35</v>
      </c>
      <c r="K718" s="71">
        <f>ROUND((I718*'2-Calculator'!$D$26),2)</f>
        <v>2546.35</v>
      </c>
      <c r="L718" s="69">
        <v>2.4</v>
      </c>
      <c r="M718" s="66" t="s">
        <v>2550</v>
      </c>
      <c r="N718" s="66" t="s">
        <v>2551</v>
      </c>
      <c r="O718" s="66"/>
      <c r="P718" s="66" t="s">
        <v>1835</v>
      </c>
      <c r="Q718" s="144">
        <v>192</v>
      </c>
    </row>
    <row r="719" spans="1:17" s="72" customFormat="1">
      <c r="A719" s="66"/>
      <c r="B719" s="66" t="s">
        <v>558</v>
      </c>
      <c r="C719" s="225" t="s">
        <v>1684</v>
      </c>
      <c r="D719" s="66" t="s">
        <v>2082</v>
      </c>
      <c r="E719" s="68">
        <v>0.52456999999999998</v>
      </c>
      <c r="F719" s="74">
        <v>1</v>
      </c>
      <c r="G719" s="74">
        <v>1</v>
      </c>
      <c r="H719" s="68">
        <f t="shared" si="22"/>
        <v>0.52456999999999998</v>
      </c>
      <c r="I719" s="70">
        <f t="shared" si="23"/>
        <v>0.52456999999999998</v>
      </c>
      <c r="J719" s="71">
        <f>ROUND((H719*'2-Calculator'!$D$26),2)</f>
        <v>3454.29</v>
      </c>
      <c r="K719" s="71">
        <f>ROUND((I719*'2-Calculator'!$D$26),2)</f>
        <v>3454.29</v>
      </c>
      <c r="L719" s="69">
        <v>2.65</v>
      </c>
      <c r="M719" s="66" t="s">
        <v>2550</v>
      </c>
      <c r="N719" s="66" t="s">
        <v>2551</v>
      </c>
      <c r="O719" s="66"/>
      <c r="P719" s="66" t="s">
        <v>1835</v>
      </c>
      <c r="Q719" s="144">
        <v>668</v>
      </c>
    </row>
    <row r="720" spans="1:17" s="72" customFormat="1">
      <c r="A720" s="66"/>
      <c r="B720" s="66" t="s">
        <v>557</v>
      </c>
      <c r="C720" s="225" t="s">
        <v>1684</v>
      </c>
      <c r="D720" s="66" t="s">
        <v>2082</v>
      </c>
      <c r="E720" s="68">
        <v>0.76666999999999996</v>
      </c>
      <c r="F720" s="74">
        <v>1</v>
      </c>
      <c r="G720" s="74">
        <v>1</v>
      </c>
      <c r="H720" s="68">
        <f t="shared" si="22"/>
        <v>0.76666999999999996</v>
      </c>
      <c r="I720" s="70">
        <f t="shared" si="23"/>
        <v>0.76666999999999996</v>
      </c>
      <c r="J720" s="71">
        <f>ROUND((H720*'2-Calculator'!$D$26),2)</f>
        <v>5048.5200000000004</v>
      </c>
      <c r="K720" s="71">
        <f>ROUND((I720*'2-Calculator'!$D$26),2)</f>
        <v>5048.5200000000004</v>
      </c>
      <c r="L720" s="69">
        <v>4.1399999999999997</v>
      </c>
      <c r="M720" s="66" t="s">
        <v>2550</v>
      </c>
      <c r="N720" s="66" t="s">
        <v>2551</v>
      </c>
      <c r="O720" s="66"/>
      <c r="P720" s="66" t="s">
        <v>1835</v>
      </c>
      <c r="Q720" s="144">
        <v>249</v>
      </c>
    </row>
    <row r="721" spans="1:17" s="72" customFormat="1">
      <c r="A721" s="66"/>
      <c r="B721" s="66" t="s">
        <v>556</v>
      </c>
      <c r="C721" s="225" t="s">
        <v>1684</v>
      </c>
      <c r="D721" s="66" t="s">
        <v>2082</v>
      </c>
      <c r="E721" s="68">
        <v>1.90489</v>
      </c>
      <c r="F721" s="74">
        <v>1</v>
      </c>
      <c r="G721" s="74">
        <v>1</v>
      </c>
      <c r="H721" s="68">
        <f t="shared" si="22"/>
        <v>1.90489</v>
      </c>
      <c r="I721" s="70">
        <f t="shared" si="23"/>
        <v>1.90489</v>
      </c>
      <c r="J721" s="71">
        <f>ROUND((H721*'2-Calculator'!$D$26),2)</f>
        <v>12543.7</v>
      </c>
      <c r="K721" s="71">
        <f>ROUND((I721*'2-Calculator'!$D$26),2)</f>
        <v>12543.7</v>
      </c>
      <c r="L721" s="69">
        <v>8.6</v>
      </c>
      <c r="M721" s="66" t="s">
        <v>2550</v>
      </c>
      <c r="N721" s="66" t="s">
        <v>2551</v>
      </c>
      <c r="O721" s="66"/>
      <c r="P721" s="66" t="s">
        <v>1835</v>
      </c>
      <c r="Q721" s="144">
        <v>42</v>
      </c>
    </row>
    <row r="722" spans="1:17" s="72" customFormat="1">
      <c r="A722" s="66"/>
      <c r="B722" s="66" t="s">
        <v>555</v>
      </c>
      <c r="C722" s="225" t="s">
        <v>1685</v>
      </c>
      <c r="D722" s="66" t="s">
        <v>2315</v>
      </c>
      <c r="E722" s="68">
        <v>0.55013999999999996</v>
      </c>
      <c r="F722" s="74">
        <v>1</v>
      </c>
      <c r="G722" s="74">
        <v>1</v>
      </c>
      <c r="H722" s="68">
        <f t="shared" si="22"/>
        <v>0.55013999999999996</v>
      </c>
      <c r="I722" s="70">
        <f t="shared" si="23"/>
        <v>0.55013999999999996</v>
      </c>
      <c r="J722" s="71">
        <f>ROUND((H722*'2-Calculator'!$D$26),2)</f>
        <v>3622.67</v>
      </c>
      <c r="K722" s="71">
        <f>ROUND((I722*'2-Calculator'!$D$26),2)</f>
        <v>3622.67</v>
      </c>
      <c r="L722" s="69">
        <v>3.21</v>
      </c>
      <c r="M722" s="66" t="s">
        <v>2550</v>
      </c>
      <c r="N722" s="66" t="s">
        <v>2551</v>
      </c>
      <c r="O722" s="66"/>
      <c r="P722" s="66" t="s">
        <v>1835</v>
      </c>
      <c r="Q722" s="144">
        <v>65</v>
      </c>
    </row>
    <row r="723" spans="1:17" s="72" customFormat="1">
      <c r="A723" s="66"/>
      <c r="B723" s="66" t="s">
        <v>554</v>
      </c>
      <c r="C723" s="225" t="s">
        <v>1685</v>
      </c>
      <c r="D723" s="66" t="s">
        <v>2315</v>
      </c>
      <c r="E723" s="68">
        <v>0.59348000000000001</v>
      </c>
      <c r="F723" s="74">
        <v>1</v>
      </c>
      <c r="G723" s="74">
        <v>1</v>
      </c>
      <c r="H723" s="68">
        <f t="shared" si="22"/>
        <v>0.59348000000000001</v>
      </c>
      <c r="I723" s="70">
        <f t="shared" si="23"/>
        <v>0.59348000000000001</v>
      </c>
      <c r="J723" s="71">
        <f>ROUND((H723*'2-Calculator'!$D$26),2)</f>
        <v>3908.07</v>
      </c>
      <c r="K723" s="71">
        <f>ROUND((I723*'2-Calculator'!$D$26),2)</f>
        <v>3908.07</v>
      </c>
      <c r="L723" s="69">
        <v>7.02</v>
      </c>
      <c r="M723" s="66" t="s">
        <v>2550</v>
      </c>
      <c r="N723" s="66" t="s">
        <v>2551</v>
      </c>
      <c r="O723" s="66"/>
      <c r="P723" s="66" t="s">
        <v>1835</v>
      </c>
      <c r="Q723" s="144">
        <v>65</v>
      </c>
    </row>
    <row r="724" spans="1:17" s="72" customFormat="1">
      <c r="A724" s="66"/>
      <c r="B724" s="66" t="s">
        <v>553</v>
      </c>
      <c r="C724" s="225" t="s">
        <v>1685</v>
      </c>
      <c r="D724" s="66" t="s">
        <v>2315</v>
      </c>
      <c r="E724" s="68">
        <v>0.89334000000000002</v>
      </c>
      <c r="F724" s="74">
        <v>1</v>
      </c>
      <c r="G724" s="74">
        <v>1</v>
      </c>
      <c r="H724" s="68">
        <f t="shared" si="22"/>
        <v>0.89334000000000002</v>
      </c>
      <c r="I724" s="70">
        <f t="shared" si="23"/>
        <v>0.89334000000000002</v>
      </c>
      <c r="J724" s="71">
        <f>ROUND((H724*'2-Calculator'!$D$26),2)</f>
        <v>5882.64</v>
      </c>
      <c r="K724" s="71">
        <f>ROUND((I724*'2-Calculator'!$D$26),2)</f>
        <v>5882.64</v>
      </c>
      <c r="L724" s="69">
        <v>12.72</v>
      </c>
      <c r="M724" s="66" t="s">
        <v>2550</v>
      </c>
      <c r="N724" s="66" t="s">
        <v>2551</v>
      </c>
      <c r="O724" s="66"/>
      <c r="P724" s="66" t="s">
        <v>1835</v>
      </c>
      <c r="Q724" s="144">
        <v>54</v>
      </c>
    </row>
    <row r="725" spans="1:17" s="72" customFormat="1">
      <c r="A725" s="66"/>
      <c r="B725" s="66" t="s">
        <v>552</v>
      </c>
      <c r="C725" s="225" t="s">
        <v>1685</v>
      </c>
      <c r="D725" s="66" t="s">
        <v>2315</v>
      </c>
      <c r="E725" s="68">
        <v>1.62259</v>
      </c>
      <c r="F725" s="74">
        <v>1</v>
      </c>
      <c r="G725" s="74">
        <v>1</v>
      </c>
      <c r="H725" s="68">
        <f t="shared" si="22"/>
        <v>1.62259</v>
      </c>
      <c r="I725" s="70">
        <f t="shared" si="23"/>
        <v>1.62259</v>
      </c>
      <c r="J725" s="71">
        <f>ROUND((H725*'2-Calculator'!$D$26),2)</f>
        <v>10684.76</v>
      </c>
      <c r="K725" s="71">
        <f>ROUND((I725*'2-Calculator'!$D$26),2)</f>
        <v>10684.76</v>
      </c>
      <c r="L725" s="69">
        <v>25.76</v>
      </c>
      <c r="M725" s="66" t="s">
        <v>2550</v>
      </c>
      <c r="N725" s="66" t="s">
        <v>2551</v>
      </c>
      <c r="O725" s="66"/>
      <c r="P725" s="66" t="s">
        <v>1835</v>
      </c>
      <c r="Q725" s="144">
        <v>11</v>
      </c>
    </row>
    <row r="726" spans="1:17" s="72" customFormat="1">
      <c r="A726" s="66"/>
      <c r="B726" s="66" t="s">
        <v>551</v>
      </c>
      <c r="C726" s="225" t="s">
        <v>1686</v>
      </c>
      <c r="D726" s="66" t="s">
        <v>2316</v>
      </c>
      <c r="E726" s="68">
        <v>0.30795</v>
      </c>
      <c r="F726" s="74">
        <v>1</v>
      </c>
      <c r="G726" s="74">
        <v>1</v>
      </c>
      <c r="H726" s="68">
        <f t="shared" si="22"/>
        <v>0.30795</v>
      </c>
      <c r="I726" s="70">
        <f t="shared" si="23"/>
        <v>0.30795</v>
      </c>
      <c r="J726" s="71">
        <f>ROUND((H726*'2-Calculator'!$D$26),2)</f>
        <v>2027.85</v>
      </c>
      <c r="K726" s="71">
        <f>ROUND((I726*'2-Calculator'!$D$26),2)</f>
        <v>2027.85</v>
      </c>
      <c r="L726" s="69">
        <v>1.91</v>
      </c>
      <c r="M726" s="66" t="s">
        <v>2550</v>
      </c>
      <c r="N726" s="66" t="s">
        <v>2551</v>
      </c>
      <c r="O726" s="66"/>
      <c r="P726" s="66" t="s">
        <v>1835</v>
      </c>
      <c r="Q726" s="144">
        <v>83</v>
      </c>
    </row>
    <row r="727" spans="1:17" s="72" customFormat="1">
      <c r="A727" s="66"/>
      <c r="B727" s="66" t="s">
        <v>550</v>
      </c>
      <c r="C727" s="225" t="s">
        <v>1686</v>
      </c>
      <c r="D727" s="66" t="s">
        <v>2316</v>
      </c>
      <c r="E727" s="68">
        <v>0.46382000000000001</v>
      </c>
      <c r="F727" s="74">
        <v>1</v>
      </c>
      <c r="G727" s="74">
        <v>1</v>
      </c>
      <c r="H727" s="68">
        <f t="shared" si="22"/>
        <v>0.46382000000000001</v>
      </c>
      <c r="I727" s="70">
        <f t="shared" si="23"/>
        <v>0.46382000000000001</v>
      </c>
      <c r="J727" s="71">
        <f>ROUND((H727*'2-Calculator'!$D$26),2)</f>
        <v>3054.25</v>
      </c>
      <c r="K727" s="71">
        <f>ROUND((I727*'2-Calculator'!$D$26),2)</f>
        <v>3054.25</v>
      </c>
      <c r="L727" s="69">
        <v>2.7</v>
      </c>
      <c r="M727" s="66" t="s">
        <v>2550</v>
      </c>
      <c r="N727" s="66" t="s">
        <v>2551</v>
      </c>
      <c r="O727" s="66"/>
      <c r="P727" s="66" t="s">
        <v>1835</v>
      </c>
      <c r="Q727" s="144">
        <v>104</v>
      </c>
    </row>
    <row r="728" spans="1:17" s="72" customFormat="1">
      <c r="A728" s="66"/>
      <c r="B728" s="66" t="s">
        <v>549</v>
      </c>
      <c r="C728" s="225" t="s">
        <v>1686</v>
      </c>
      <c r="D728" s="66" t="s">
        <v>2316</v>
      </c>
      <c r="E728" s="68">
        <v>0.67845</v>
      </c>
      <c r="F728" s="74">
        <v>1</v>
      </c>
      <c r="G728" s="74">
        <v>1</v>
      </c>
      <c r="H728" s="68">
        <f t="shared" si="22"/>
        <v>0.67845</v>
      </c>
      <c r="I728" s="70">
        <f t="shared" si="23"/>
        <v>0.67845</v>
      </c>
      <c r="J728" s="71">
        <f>ROUND((H728*'2-Calculator'!$D$26),2)</f>
        <v>4467.59</v>
      </c>
      <c r="K728" s="71">
        <f>ROUND((I728*'2-Calculator'!$D$26),2)</f>
        <v>4467.59</v>
      </c>
      <c r="L728" s="69">
        <v>4.0999999999999996</v>
      </c>
      <c r="M728" s="66" t="s">
        <v>2550</v>
      </c>
      <c r="N728" s="66" t="s">
        <v>2551</v>
      </c>
      <c r="O728" s="66"/>
      <c r="P728" s="66" t="s">
        <v>1835</v>
      </c>
      <c r="Q728" s="144">
        <v>66</v>
      </c>
    </row>
    <row r="729" spans="1:17" s="72" customFormat="1">
      <c r="A729" s="66"/>
      <c r="B729" s="66" t="s">
        <v>548</v>
      </c>
      <c r="C729" s="225" t="s">
        <v>1686</v>
      </c>
      <c r="D729" s="66" t="s">
        <v>2316</v>
      </c>
      <c r="E729" s="68">
        <v>1.33297</v>
      </c>
      <c r="F729" s="74">
        <v>1</v>
      </c>
      <c r="G729" s="74">
        <v>1</v>
      </c>
      <c r="H729" s="68">
        <f t="shared" si="22"/>
        <v>1.33297</v>
      </c>
      <c r="I729" s="70">
        <f t="shared" si="23"/>
        <v>1.33297</v>
      </c>
      <c r="J729" s="71">
        <f>ROUND((H729*'2-Calculator'!$D$26),2)</f>
        <v>8777.61</v>
      </c>
      <c r="K729" s="71">
        <f>ROUND((I729*'2-Calculator'!$D$26),2)</f>
        <v>8777.61</v>
      </c>
      <c r="L729" s="69">
        <v>8.4700000000000006</v>
      </c>
      <c r="M729" s="66" t="s">
        <v>2550</v>
      </c>
      <c r="N729" s="66" t="s">
        <v>2551</v>
      </c>
      <c r="O729" s="66"/>
      <c r="P729" s="66" t="s">
        <v>1835</v>
      </c>
      <c r="Q729" s="144">
        <v>11</v>
      </c>
    </row>
    <row r="730" spans="1:17" s="72" customFormat="1">
      <c r="A730" s="66"/>
      <c r="B730" s="66" t="s">
        <v>547</v>
      </c>
      <c r="C730" s="225" t="s">
        <v>1687</v>
      </c>
      <c r="D730" s="66" t="s">
        <v>2083</v>
      </c>
      <c r="E730" s="68">
        <v>0.45609</v>
      </c>
      <c r="F730" s="74">
        <v>1</v>
      </c>
      <c r="G730" s="74">
        <v>1</v>
      </c>
      <c r="H730" s="68">
        <f t="shared" si="22"/>
        <v>0.45609</v>
      </c>
      <c r="I730" s="70">
        <f t="shared" si="23"/>
        <v>0.45609</v>
      </c>
      <c r="J730" s="71">
        <f>ROUND((H730*'2-Calculator'!$D$26),2)</f>
        <v>3003.35</v>
      </c>
      <c r="K730" s="71">
        <f>ROUND((I730*'2-Calculator'!$D$26),2)</f>
        <v>3003.35</v>
      </c>
      <c r="L730" s="69">
        <v>2.5</v>
      </c>
      <c r="M730" s="66" t="s">
        <v>2550</v>
      </c>
      <c r="N730" s="66" t="s">
        <v>2551</v>
      </c>
      <c r="O730" s="66"/>
      <c r="P730" s="66" t="s">
        <v>1835</v>
      </c>
      <c r="Q730" s="144">
        <v>4</v>
      </c>
    </row>
    <row r="731" spans="1:17" s="72" customFormat="1">
      <c r="A731" s="66"/>
      <c r="B731" s="66" t="s">
        <v>546</v>
      </c>
      <c r="C731" s="225" t="s">
        <v>1687</v>
      </c>
      <c r="D731" s="66" t="s">
        <v>2083</v>
      </c>
      <c r="E731" s="68">
        <v>0.60867000000000004</v>
      </c>
      <c r="F731" s="74">
        <v>1</v>
      </c>
      <c r="G731" s="74">
        <v>1</v>
      </c>
      <c r="H731" s="68">
        <f t="shared" si="22"/>
        <v>0.60867000000000004</v>
      </c>
      <c r="I731" s="70">
        <f t="shared" si="23"/>
        <v>0.60867000000000004</v>
      </c>
      <c r="J731" s="71">
        <f>ROUND((H731*'2-Calculator'!$D$26),2)</f>
        <v>4008.09</v>
      </c>
      <c r="K731" s="71">
        <f>ROUND((I731*'2-Calculator'!$D$26),2)</f>
        <v>4008.09</v>
      </c>
      <c r="L731" s="69">
        <v>3.85</v>
      </c>
      <c r="M731" s="66" t="s">
        <v>2550</v>
      </c>
      <c r="N731" s="66" t="s">
        <v>2551</v>
      </c>
      <c r="O731" s="66"/>
      <c r="P731" s="66" t="s">
        <v>1835</v>
      </c>
      <c r="Q731" s="144">
        <v>10</v>
      </c>
    </row>
    <row r="732" spans="1:17" s="72" customFormat="1">
      <c r="A732" s="66"/>
      <c r="B732" s="66" t="s">
        <v>545</v>
      </c>
      <c r="C732" s="225" t="s">
        <v>1687</v>
      </c>
      <c r="D732" s="66" t="s">
        <v>2083</v>
      </c>
      <c r="E732" s="68">
        <v>0.94837000000000005</v>
      </c>
      <c r="F732" s="74">
        <v>1</v>
      </c>
      <c r="G732" s="74">
        <v>1</v>
      </c>
      <c r="H732" s="68">
        <f t="shared" si="22"/>
        <v>0.94837000000000005</v>
      </c>
      <c r="I732" s="70">
        <f t="shared" si="23"/>
        <v>0.94837000000000005</v>
      </c>
      <c r="J732" s="71">
        <f>ROUND((H732*'2-Calculator'!$D$26),2)</f>
        <v>6245.02</v>
      </c>
      <c r="K732" s="71">
        <f>ROUND((I732*'2-Calculator'!$D$26),2)</f>
        <v>6245.02</v>
      </c>
      <c r="L732" s="69">
        <v>5.09</v>
      </c>
      <c r="M732" s="66" t="s">
        <v>2550</v>
      </c>
      <c r="N732" s="66" t="s">
        <v>2551</v>
      </c>
      <c r="O732" s="66"/>
      <c r="P732" s="66" t="s">
        <v>1835</v>
      </c>
      <c r="Q732" s="144">
        <v>3</v>
      </c>
    </row>
    <row r="733" spans="1:17" s="72" customFormat="1">
      <c r="A733" s="66"/>
      <c r="B733" s="66" t="s">
        <v>544</v>
      </c>
      <c r="C733" s="225" t="s">
        <v>1687</v>
      </c>
      <c r="D733" s="66" t="s">
        <v>2083</v>
      </c>
      <c r="E733" s="68">
        <v>1.5799300000000001</v>
      </c>
      <c r="F733" s="74">
        <v>1</v>
      </c>
      <c r="G733" s="74">
        <v>1</v>
      </c>
      <c r="H733" s="68">
        <f t="shared" si="22"/>
        <v>1.5799300000000001</v>
      </c>
      <c r="I733" s="70">
        <f t="shared" si="23"/>
        <v>1.5799300000000001</v>
      </c>
      <c r="J733" s="71">
        <f>ROUND((H733*'2-Calculator'!$D$26),2)</f>
        <v>10403.84</v>
      </c>
      <c r="K733" s="71">
        <f>ROUND((I733*'2-Calculator'!$D$26),2)</f>
        <v>10403.84</v>
      </c>
      <c r="L733" s="69">
        <v>25.6</v>
      </c>
      <c r="M733" s="66" t="s">
        <v>2550</v>
      </c>
      <c r="N733" s="66" t="s">
        <v>2551</v>
      </c>
      <c r="O733" s="66"/>
      <c r="P733" s="66" t="s">
        <v>1835</v>
      </c>
      <c r="Q733" s="144">
        <v>0</v>
      </c>
    </row>
    <row r="734" spans="1:17" s="72" customFormat="1">
      <c r="A734" s="66"/>
      <c r="B734" s="66" t="s">
        <v>543</v>
      </c>
      <c r="C734" s="225" t="s">
        <v>1688</v>
      </c>
      <c r="D734" s="66" t="s">
        <v>2317</v>
      </c>
      <c r="E734" s="68">
        <v>0.44268000000000002</v>
      </c>
      <c r="F734" s="74">
        <v>1</v>
      </c>
      <c r="G734" s="74">
        <v>1</v>
      </c>
      <c r="H734" s="68">
        <f t="shared" si="22"/>
        <v>0.44268000000000002</v>
      </c>
      <c r="I734" s="70">
        <f t="shared" si="23"/>
        <v>0.44268000000000002</v>
      </c>
      <c r="J734" s="71">
        <f>ROUND((H734*'2-Calculator'!$D$26),2)</f>
        <v>2915.05</v>
      </c>
      <c r="K734" s="71">
        <f>ROUND((I734*'2-Calculator'!$D$26),2)</f>
        <v>2915.05</v>
      </c>
      <c r="L734" s="69">
        <v>2.4700000000000002</v>
      </c>
      <c r="M734" s="66" t="s">
        <v>2550</v>
      </c>
      <c r="N734" s="66" t="s">
        <v>2551</v>
      </c>
      <c r="O734" s="66"/>
      <c r="P734" s="66" t="s">
        <v>1835</v>
      </c>
      <c r="Q734" s="144">
        <v>13</v>
      </c>
    </row>
    <row r="735" spans="1:17" s="72" customFormat="1">
      <c r="A735" s="66"/>
      <c r="B735" s="66" t="s">
        <v>542</v>
      </c>
      <c r="C735" s="225" t="s">
        <v>1688</v>
      </c>
      <c r="D735" s="66" t="s">
        <v>2317</v>
      </c>
      <c r="E735" s="68">
        <v>0.63519000000000003</v>
      </c>
      <c r="F735" s="74">
        <v>1</v>
      </c>
      <c r="G735" s="74">
        <v>1</v>
      </c>
      <c r="H735" s="68">
        <f t="shared" si="22"/>
        <v>0.63519000000000003</v>
      </c>
      <c r="I735" s="70">
        <f t="shared" si="23"/>
        <v>0.63519000000000003</v>
      </c>
      <c r="J735" s="71">
        <f>ROUND((H735*'2-Calculator'!$D$26),2)</f>
        <v>4182.7299999999996</v>
      </c>
      <c r="K735" s="71">
        <f>ROUND((I735*'2-Calculator'!$D$26),2)</f>
        <v>4182.7299999999996</v>
      </c>
      <c r="L735" s="69">
        <v>3.26</v>
      </c>
      <c r="M735" s="66" t="s">
        <v>2550</v>
      </c>
      <c r="N735" s="66" t="s">
        <v>2551</v>
      </c>
      <c r="O735" s="66"/>
      <c r="P735" s="66" t="s">
        <v>1835</v>
      </c>
      <c r="Q735" s="144">
        <v>14</v>
      </c>
    </row>
    <row r="736" spans="1:17" s="72" customFormat="1">
      <c r="A736" s="66"/>
      <c r="B736" s="66" t="s">
        <v>541</v>
      </c>
      <c r="C736" s="225" t="s">
        <v>1688</v>
      </c>
      <c r="D736" s="66" t="s">
        <v>2317</v>
      </c>
      <c r="E736" s="68">
        <v>0.95245000000000002</v>
      </c>
      <c r="F736" s="74">
        <v>1</v>
      </c>
      <c r="G736" s="74">
        <v>1</v>
      </c>
      <c r="H736" s="68">
        <f t="shared" si="22"/>
        <v>0.95245000000000002</v>
      </c>
      <c r="I736" s="70">
        <f t="shared" si="23"/>
        <v>0.95245000000000002</v>
      </c>
      <c r="J736" s="71">
        <f>ROUND((H736*'2-Calculator'!$D$26),2)</f>
        <v>6271.88</v>
      </c>
      <c r="K736" s="71">
        <f>ROUND((I736*'2-Calculator'!$D$26),2)</f>
        <v>6271.88</v>
      </c>
      <c r="L736" s="69">
        <v>5.23</v>
      </c>
      <c r="M736" s="66" t="s">
        <v>2550</v>
      </c>
      <c r="N736" s="66" t="s">
        <v>2551</v>
      </c>
      <c r="O736" s="66"/>
      <c r="P736" s="66" t="s">
        <v>1835</v>
      </c>
      <c r="Q736" s="144">
        <v>12</v>
      </c>
    </row>
    <row r="737" spans="1:17" s="72" customFormat="1">
      <c r="A737" s="66"/>
      <c r="B737" s="66" t="s">
        <v>540</v>
      </c>
      <c r="C737" s="225" t="s">
        <v>1688</v>
      </c>
      <c r="D737" s="66" t="s">
        <v>2317</v>
      </c>
      <c r="E737" s="68">
        <v>1.9205700000000001</v>
      </c>
      <c r="F737" s="74">
        <v>1</v>
      </c>
      <c r="G737" s="74">
        <v>1</v>
      </c>
      <c r="H737" s="68">
        <f t="shared" si="22"/>
        <v>1.9205700000000001</v>
      </c>
      <c r="I737" s="70">
        <f t="shared" si="23"/>
        <v>1.9205700000000001</v>
      </c>
      <c r="J737" s="71">
        <f>ROUND((H737*'2-Calculator'!$D$26),2)</f>
        <v>12646.95</v>
      </c>
      <c r="K737" s="71">
        <f>ROUND((I737*'2-Calculator'!$D$26),2)</f>
        <v>12646.95</v>
      </c>
      <c r="L737" s="69">
        <v>9.44</v>
      </c>
      <c r="M737" s="66" t="s">
        <v>2550</v>
      </c>
      <c r="N737" s="66" t="s">
        <v>2551</v>
      </c>
      <c r="O737" s="66"/>
      <c r="P737" s="66" t="s">
        <v>1835</v>
      </c>
      <c r="Q737" s="144">
        <v>8</v>
      </c>
    </row>
    <row r="738" spans="1:17" s="72" customFormat="1">
      <c r="A738" s="66"/>
      <c r="B738" s="66" t="s">
        <v>539</v>
      </c>
      <c r="C738" s="225" t="s">
        <v>1689</v>
      </c>
      <c r="D738" s="66" t="s">
        <v>2318</v>
      </c>
      <c r="E738" s="68">
        <v>0.40726000000000001</v>
      </c>
      <c r="F738" s="74">
        <v>1</v>
      </c>
      <c r="G738" s="74">
        <v>1</v>
      </c>
      <c r="H738" s="68">
        <f t="shared" si="22"/>
        <v>0.40726000000000001</v>
      </c>
      <c r="I738" s="70">
        <f t="shared" si="23"/>
        <v>0.40726000000000001</v>
      </c>
      <c r="J738" s="71">
        <f>ROUND((H738*'2-Calculator'!$D$26),2)</f>
        <v>2681.81</v>
      </c>
      <c r="K738" s="71">
        <f>ROUND((I738*'2-Calculator'!$D$26),2)</f>
        <v>2681.81</v>
      </c>
      <c r="L738" s="69">
        <v>2.13</v>
      </c>
      <c r="M738" s="66" t="s">
        <v>2550</v>
      </c>
      <c r="N738" s="66" t="s">
        <v>2551</v>
      </c>
      <c r="O738" s="66"/>
      <c r="P738" s="66" t="s">
        <v>1835</v>
      </c>
      <c r="Q738" s="144">
        <v>19</v>
      </c>
    </row>
    <row r="739" spans="1:17" s="72" customFormat="1">
      <c r="A739" s="66"/>
      <c r="B739" s="66" t="s">
        <v>538</v>
      </c>
      <c r="C739" s="225" t="s">
        <v>1689</v>
      </c>
      <c r="D739" s="66" t="s">
        <v>2318</v>
      </c>
      <c r="E739" s="68">
        <v>0.51978000000000002</v>
      </c>
      <c r="F739" s="74">
        <v>1</v>
      </c>
      <c r="G739" s="74">
        <v>1</v>
      </c>
      <c r="H739" s="68">
        <f t="shared" si="22"/>
        <v>0.51978000000000002</v>
      </c>
      <c r="I739" s="70">
        <f t="shared" si="23"/>
        <v>0.51978000000000002</v>
      </c>
      <c r="J739" s="71">
        <f>ROUND((H739*'2-Calculator'!$D$26),2)</f>
        <v>3422.75</v>
      </c>
      <c r="K739" s="71">
        <f>ROUND((I739*'2-Calculator'!$D$26),2)</f>
        <v>3422.75</v>
      </c>
      <c r="L739" s="69">
        <v>2.82</v>
      </c>
      <c r="M739" s="66" t="s">
        <v>2550</v>
      </c>
      <c r="N739" s="66" t="s">
        <v>2551</v>
      </c>
      <c r="O739" s="66"/>
      <c r="P739" s="66" t="s">
        <v>1835</v>
      </c>
      <c r="Q739" s="144">
        <v>73</v>
      </c>
    </row>
    <row r="740" spans="1:17" s="72" customFormat="1">
      <c r="A740" s="66"/>
      <c r="B740" s="66" t="s">
        <v>537</v>
      </c>
      <c r="C740" s="225" t="s">
        <v>1689</v>
      </c>
      <c r="D740" s="66" t="s">
        <v>2318</v>
      </c>
      <c r="E740" s="68">
        <v>0.75161999999999995</v>
      </c>
      <c r="F740" s="74">
        <v>1</v>
      </c>
      <c r="G740" s="74">
        <v>1</v>
      </c>
      <c r="H740" s="68">
        <f t="shared" si="22"/>
        <v>0.75161999999999995</v>
      </c>
      <c r="I740" s="70">
        <f t="shared" si="23"/>
        <v>0.75161999999999995</v>
      </c>
      <c r="J740" s="71">
        <f>ROUND((H740*'2-Calculator'!$D$26),2)</f>
        <v>4949.42</v>
      </c>
      <c r="K740" s="71">
        <f>ROUND((I740*'2-Calculator'!$D$26),2)</f>
        <v>4949.42</v>
      </c>
      <c r="L740" s="69">
        <v>4.07</v>
      </c>
      <c r="M740" s="66" t="s">
        <v>2550</v>
      </c>
      <c r="N740" s="66" t="s">
        <v>2551</v>
      </c>
      <c r="O740" s="66"/>
      <c r="P740" s="66" t="s">
        <v>1835</v>
      </c>
      <c r="Q740" s="144">
        <v>70</v>
      </c>
    </row>
    <row r="741" spans="1:17" s="72" customFormat="1">
      <c r="A741" s="66"/>
      <c r="B741" s="66" t="s">
        <v>536</v>
      </c>
      <c r="C741" s="225" t="s">
        <v>1689</v>
      </c>
      <c r="D741" s="66" t="s">
        <v>2318</v>
      </c>
      <c r="E741" s="68">
        <v>1.6268</v>
      </c>
      <c r="F741" s="74">
        <v>1</v>
      </c>
      <c r="G741" s="74">
        <v>1</v>
      </c>
      <c r="H741" s="68">
        <f t="shared" si="22"/>
        <v>1.6268</v>
      </c>
      <c r="I741" s="70">
        <f t="shared" si="23"/>
        <v>1.6268</v>
      </c>
      <c r="J741" s="71">
        <f>ROUND((H741*'2-Calculator'!$D$26),2)</f>
        <v>10712.48</v>
      </c>
      <c r="K741" s="71">
        <f>ROUND((I741*'2-Calculator'!$D$26),2)</f>
        <v>10712.48</v>
      </c>
      <c r="L741" s="69">
        <v>8.7899999999999991</v>
      </c>
      <c r="M741" s="66" t="s">
        <v>2550</v>
      </c>
      <c r="N741" s="66" t="s">
        <v>2551</v>
      </c>
      <c r="O741" s="66"/>
      <c r="P741" s="66" t="s">
        <v>1835</v>
      </c>
      <c r="Q741" s="144">
        <v>6</v>
      </c>
    </row>
    <row r="742" spans="1:17" s="72" customFormat="1">
      <c r="A742" s="66"/>
      <c r="B742" s="66" t="s">
        <v>2319</v>
      </c>
      <c r="C742" s="225" t="s">
        <v>2424</v>
      </c>
      <c r="D742" s="66" t="s">
        <v>2466</v>
      </c>
      <c r="E742" s="68">
        <v>0.39101000000000002</v>
      </c>
      <c r="F742" s="74">
        <v>1</v>
      </c>
      <c r="G742" s="74">
        <v>1</v>
      </c>
      <c r="H742" s="68">
        <f t="shared" si="22"/>
        <v>0.39101000000000002</v>
      </c>
      <c r="I742" s="70">
        <f t="shared" si="23"/>
        <v>0.39101000000000002</v>
      </c>
      <c r="J742" s="71">
        <f>ROUND((H742*'2-Calculator'!$D$26),2)</f>
        <v>2574.8000000000002</v>
      </c>
      <c r="K742" s="71">
        <f>ROUND((I742*'2-Calculator'!$D$26),2)</f>
        <v>2574.8000000000002</v>
      </c>
      <c r="L742" s="69">
        <v>2.16</v>
      </c>
      <c r="M742" s="66" t="s">
        <v>2550</v>
      </c>
      <c r="N742" s="66" t="s">
        <v>2551</v>
      </c>
      <c r="O742" s="66"/>
      <c r="P742" s="66" t="s">
        <v>1835</v>
      </c>
      <c r="Q742" s="144">
        <v>23</v>
      </c>
    </row>
    <row r="743" spans="1:17" s="72" customFormat="1">
      <c r="A743" s="66"/>
      <c r="B743" s="66" t="s">
        <v>2320</v>
      </c>
      <c r="C743" s="225" t="s">
        <v>2424</v>
      </c>
      <c r="D743" s="66" t="s">
        <v>2466</v>
      </c>
      <c r="E743" s="68">
        <v>0.51990000000000003</v>
      </c>
      <c r="F743" s="74">
        <v>1</v>
      </c>
      <c r="G743" s="74">
        <v>1</v>
      </c>
      <c r="H743" s="68">
        <f t="shared" si="22"/>
        <v>0.51990000000000003</v>
      </c>
      <c r="I743" s="70">
        <f t="shared" si="23"/>
        <v>0.51990000000000003</v>
      </c>
      <c r="J743" s="71">
        <f>ROUND((H743*'2-Calculator'!$D$26),2)</f>
        <v>3423.54</v>
      </c>
      <c r="K743" s="71">
        <f>ROUND((I743*'2-Calculator'!$D$26),2)</f>
        <v>3423.54</v>
      </c>
      <c r="L743" s="69">
        <v>3.2</v>
      </c>
      <c r="M743" s="66" t="s">
        <v>2550</v>
      </c>
      <c r="N743" s="66" t="s">
        <v>2551</v>
      </c>
      <c r="O743" s="66"/>
      <c r="P743" s="66" t="s">
        <v>1835</v>
      </c>
      <c r="Q743" s="144">
        <v>60</v>
      </c>
    </row>
    <row r="744" spans="1:17" s="72" customFormat="1">
      <c r="A744" s="66"/>
      <c r="B744" s="66" t="s">
        <v>2321</v>
      </c>
      <c r="C744" s="225" t="s">
        <v>2424</v>
      </c>
      <c r="D744" s="66" t="s">
        <v>2466</v>
      </c>
      <c r="E744" s="68">
        <v>0.75168000000000001</v>
      </c>
      <c r="F744" s="74">
        <v>1</v>
      </c>
      <c r="G744" s="74">
        <v>1</v>
      </c>
      <c r="H744" s="68">
        <f t="shared" si="22"/>
        <v>0.75168000000000001</v>
      </c>
      <c r="I744" s="70">
        <f t="shared" si="23"/>
        <v>0.75168000000000001</v>
      </c>
      <c r="J744" s="71">
        <f>ROUND((H744*'2-Calculator'!$D$26),2)</f>
        <v>4949.8100000000004</v>
      </c>
      <c r="K744" s="71">
        <f>ROUND((I744*'2-Calculator'!$D$26),2)</f>
        <v>4949.8100000000004</v>
      </c>
      <c r="L744" s="69">
        <v>5</v>
      </c>
      <c r="M744" s="66" t="s">
        <v>2550</v>
      </c>
      <c r="N744" s="66" t="s">
        <v>2551</v>
      </c>
      <c r="O744" s="66"/>
      <c r="P744" s="66" t="s">
        <v>1835</v>
      </c>
      <c r="Q744" s="144">
        <v>48</v>
      </c>
    </row>
    <row r="745" spans="1:17" s="72" customFormat="1">
      <c r="A745" s="66"/>
      <c r="B745" s="66" t="s">
        <v>2322</v>
      </c>
      <c r="C745" s="225" t="s">
        <v>2424</v>
      </c>
      <c r="D745" s="66" t="s">
        <v>2466</v>
      </c>
      <c r="E745" s="68">
        <v>1.5851900000000001</v>
      </c>
      <c r="F745" s="74">
        <v>1</v>
      </c>
      <c r="G745" s="74">
        <v>1</v>
      </c>
      <c r="H745" s="68">
        <f t="shared" si="22"/>
        <v>1.5851900000000001</v>
      </c>
      <c r="I745" s="70">
        <f t="shared" si="23"/>
        <v>1.5851900000000001</v>
      </c>
      <c r="J745" s="71">
        <f>ROUND((H745*'2-Calculator'!$D$26),2)</f>
        <v>10438.48</v>
      </c>
      <c r="K745" s="71">
        <f>ROUND((I745*'2-Calculator'!$D$26),2)</f>
        <v>10438.48</v>
      </c>
      <c r="L745" s="69">
        <v>9.94</v>
      </c>
      <c r="M745" s="66" t="s">
        <v>2550</v>
      </c>
      <c r="N745" s="66" t="s">
        <v>2551</v>
      </c>
      <c r="O745" s="66"/>
      <c r="P745" s="66" t="s">
        <v>1835</v>
      </c>
      <c r="Q745" s="144">
        <v>13</v>
      </c>
    </row>
    <row r="746" spans="1:17" s="72" customFormat="1">
      <c r="A746" s="66"/>
      <c r="B746" s="66" t="s">
        <v>2323</v>
      </c>
      <c r="C746" s="225" t="s">
        <v>2425</v>
      </c>
      <c r="D746" s="66" t="s">
        <v>2467</v>
      </c>
      <c r="E746" s="68">
        <v>0.44268000000000002</v>
      </c>
      <c r="F746" s="74">
        <v>1</v>
      </c>
      <c r="G746" s="74">
        <v>1</v>
      </c>
      <c r="H746" s="68">
        <f t="shared" si="22"/>
        <v>0.44268000000000002</v>
      </c>
      <c r="I746" s="70">
        <f t="shared" si="23"/>
        <v>0.44268000000000002</v>
      </c>
      <c r="J746" s="71">
        <f>ROUND((H746*'2-Calculator'!$D$26),2)</f>
        <v>2915.05</v>
      </c>
      <c r="K746" s="71">
        <f>ROUND((I746*'2-Calculator'!$D$26),2)</f>
        <v>2915.05</v>
      </c>
      <c r="L746" s="69">
        <v>2</v>
      </c>
      <c r="M746" s="66" t="s">
        <v>2550</v>
      </c>
      <c r="N746" s="66" t="s">
        <v>2551</v>
      </c>
      <c r="O746" s="66"/>
      <c r="P746" s="66" t="s">
        <v>1835</v>
      </c>
      <c r="Q746" s="144">
        <v>5</v>
      </c>
    </row>
    <row r="747" spans="1:17" s="72" customFormat="1">
      <c r="A747" s="66"/>
      <c r="B747" s="66" t="s">
        <v>2324</v>
      </c>
      <c r="C747" s="225" t="s">
        <v>2425</v>
      </c>
      <c r="D747" s="66" t="s">
        <v>2467</v>
      </c>
      <c r="E747" s="68">
        <v>0.60511000000000004</v>
      </c>
      <c r="F747" s="74">
        <v>1</v>
      </c>
      <c r="G747" s="74">
        <v>1</v>
      </c>
      <c r="H747" s="68">
        <f t="shared" si="22"/>
        <v>0.60511000000000004</v>
      </c>
      <c r="I747" s="70">
        <f t="shared" si="23"/>
        <v>0.60511000000000004</v>
      </c>
      <c r="J747" s="71">
        <f>ROUND((H747*'2-Calculator'!$D$26),2)</f>
        <v>3984.65</v>
      </c>
      <c r="K747" s="71">
        <f>ROUND((I747*'2-Calculator'!$D$26),2)</f>
        <v>3984.65</v>
      </c>
      <c r="L747" s="69">
        <v>2.8</v>
      </c>
      <c r="M747" s="66" t="s">
        <v>2550</v>
      </c>
      <c r="N747" s="66" t="s">
        <v>2551</v>
      </c>
      <c r="O747" s="66"/>
      <c r="P747" s="66" t="s">
        <v>1835</v>
      </c>
      <c r="Q747" s="144">
        <v>8</v>
      </c>
    </row>
    <row r="748" spans="1:17" s="72" customFormat="1">
      <c r="A748" s="66"/>
      <c r="B748" s="66" t="s">
        <v>2325</v>
      </c>
      <c r="C748" s="225" t="s">
        <v>2425</v>
      </c>
      <c r="D748" s="66" t="s">
        <v>2467</v>
      </c>
      <c r="E748" s="68">
        <v>0.94266000000000005</v>
      </c>
      <c r="F748" s="74">
        <v>1</v>
      </c>
      <c r="G748" s="74">
        <v>1</v>
      </c>
      <c r="H748" s="68">
        <f t="shared" si="22"/>
        <v>0.94266000000000005</v>
      </c>
      <c r="I748" s="70">
        <f t="shared" si="23"/>
        <v>0.94266000000000005</v>
      </c>
      <c r="J748" s="71">
        <f>ROUND((H748*'2-Calculator'!$D$26),2)</f>
        <v>6207.42</v>
      </c>
      <c r="K748" s="71">
        <f>ROUND((I748*'2-Calculator'!$D$26),2)</f>
        <v>6207.42</v>
      </c>
      <c r="L748" s="69">
        <v>6.02</v>
      </c>
      <c r="M748" s="66" t="s">
        <v>2550</v>
      </c>
      <c r="N748" s="66" t="s">
        <v>2551</v>
      </c>
      <c r="O748" s="66"/>
      <c r="P748" s="66" t="s">
        <v>1835</v>
      </c>
      <c r="Q748" s="144">
        <v>5</v>
      </c>
    </row>
    <row r="749" spans="1:17" s="72" customFormat="1">
      <c r="A749" s="66"/>
      <c r="B749" s="66" t="s">
        <v>2326</v>
      </c>
      <c r="C749" s="225" t="s">
        <v>2425</v>
      </c>
      <c r="D749" s="66" t="s">
        <v>2467</v>
      </c>
      <c r="E749" s="68">
        <v>1.8530800000000001</v>
      </c>
      <c r="F749" s="74">
        <v>1</v>
      </c>
      <c r="G749" s="74">
        <v>1</v>
      </c>
      <c r="H749" s="68">
        <f t="shared" si="22"/>
        <v>1.8530800000000001</v>
      </c>
      <c r="I749" s="70">
        <f t="shared" si="23"/>
        <v>1.8530800000000001</v>
      </c>
      <c r="J749" s="71">
        <f>ROUND((H749*'2-Calculator'!$D$26),2)</f>
        <v>12202.53</v>
      </c>
      <c r="K749" s="71">
        <f>ROUND((I749*'2-Calculator'!$D$26),2)</f>
        <v>12202.53</v>
      </c>
      <c r="L749" s="69">
        <v>10</v>
      </c>
      <c r="M749" s="66" t="s">
        <v>2550</v>
      </c>
      <c r="N749" s="66" t="s">
        <v>2551</v>
      </c>
      <c r="O749" s="66"/>
      <c r="P749" s="66" t="s">
        <v>1835</v>
      </c>
      <c r="Q749" s="144">
        <v>0</v>
      </c>
    </row>
    <row r="750" spans="1:17" s="72" customFormat="1">
      <c r="A750" s="66"/>
      <c r="B750" s="66" t="s">
        <v>535</v>
      </c>
      <c r="C750" s="225" t="s">
        <v>1690</v>
      </c>
      <c r="D750" s="66" t="s">
        <v>2327</v>
      </c>
      <c r="E750" s="68">
        <v>4.2879500000000004</v>
      </c>
      <c r="F750" s="74">
        <v>1.5</v>
      </c>
      <c r="G750" s="74">
        <v>1.5</v>
      </c>
      <c r="H750" s="68">
        <f t="shared" si="22"/>
        <v>6.4319300000000004</v>
      </c>
      <c r="I750" s="70">
        <f t="shared" si="23"/>
        <v>6.4319300000000004</v>
      </c>
      <c r="J750" s="71">
        <f>ROUND((H750*'2-Calculator'!$D$26),2)</f>
        <v>42354.26</v>
      </c>
      <c r="K750" s="71">
        <f>ROUND((I750*'2-Calculator'!$D$26),2)</f>
        <v>42354.26</v>
      </c>
      <c r="L750" s="69">
        <v>5.71</v>
      </c>
      <c r="M750" s="66" t="s">
        <v>2548</v>
      </c>
      <c r="N750" s="66" t="s">
        <v>2549</v>
      </c>
      <c r="O750" s="66" t="s">
        <v>1258</v>
      </c>
      <c r="P750" s="66" t="s">
        <v>1835</v>
      </c>
      <c r="Q750" s="144">
        <v>0</v>
      </c>
    </row>
    <row r="751" spans="1:17" s="72" customFormat="1">
      <c r="A751" s="66"/>
      <c r="B751" s="66" t="s">
        <v>534</v>
      </c>
      <c r="C751" s="225" t="s">
        <v>1690</v>
      </c>
      <c r="D751" s="66" t="s">
        <v>2327</v>
      </c>
      <c r="E751" s="68">
        <v>4.9012200000000004</v>
      </c>
      <c r="F751" s="74">
        <v>1.5</v>
      </c>
      <c r="G751" s="74">
        <v>1.5</v>
      </c>
      <c r="H751" s="68">
        <f t="shared" si="22"/>
        <v>7.3518299999999996</v>
      </c>
      <c r="I751" s="70">
        <f t="shared" si="23"/>
        <v>7.3518299999999996</v>
      </c>
      <c r="J751" s="71">
        <f>ROUND((H751*'2-Calculator'!$D$26),2)</f>
        <v>48411.8</v>
      </c>
      <c r="K751" s="71">
        <f>ROUND((I751*'2-Calculator'!$D$26),2)</f>
        <v>48411.8</v>
      </c>
      <c r="L751" s="69">
        <v>5.52</v>
      </c>
      <c r="M751" s="66" t="s">
        <v>2548</v>
      </c>
      <c r="N751" s="66" t="s">
        <v>2549</v>
      </c>
      <c r="O751" s="66" t="s">
        <v>1258</v>
      </c>
      <c r="P751" s="66" t="s">
        <v>1835</v>
      </c>
      <c r="Q751" s="144">
        <v>0</v>
      </c>
    </row>
    <row r="752" spans="1:17" s="72" customFormat="1">
      <c r="A752" s="66"/>
      <c r="B752" s="66" t="s">
        <v>533</v>
      </c>
      <c r="C752" s="225" t="s">
        <v>1690</v>
      </c>
      <c r="D752" s="66" t="s">
        <v>2327</v>
      </c>
      <c r="E752" s="68">
        <v>5.7345499999999996</v>
      </c>
      <c r="F752" s="74">
        <v>1.5</v>
      </c>
      <c r="G752" s="74">
        <v>1.5</v>
      </c>
      <c r="H752" s="68">
        <f t="shared" si="22"/>
        <v>8.6018299999999996</v>
      </c>
      <c r="I752" s="70">
        <f t="shared" si="23"/>
        <v>8.6018299999999996</v>
      </c>
      <c r="J752" s="71">
        <f>ROUND((H752*'2-Calculator'!$D$26),2)</f>
        <v>56643.05</v>
      </c>
      <c r="K752" s="71">
        <f>ROUND((I752*'2-Calculator'!$D$26),2)</f>
        <v>56643.05</v>
      </c>
      <c r="L752" s="69">
        <v>8.3699999999999992</v>
      </c>
      <c r="M752" s="66" t="s">
        <v>2548</v>
      </c>
      <c r="N752" s="66" t="s">
        <v>2549</v>
      </c>
      <c r="O752" s="66" t="s">
        <v>1258</v>
      </c>
      <c r="P752" s="66" t="s">
        <v>1835</v>
      </c>
      <c r="Q752" s="144">
        <v>0</v>
      </c>
    </row>
    <row r="753" spans="1:17" s="72" customFormat="1">
      <c r="A753" s="66"/>
      <c r="B753" s="66" t="s">
        <v>532</v>
      </c>
      <c r="C753" s="225" t="s">
        <v>1690</v>
      </c>
      <c r="D753" s="66" t="s">
        <v>2327</v>
      </c>
      <c r="E753" s="68">
        <v>8.5792699999999993</v>
      </c>
      <c r="F753" s="74">
        <v>1.5</v>
      </c>
      <c r="G753" s="74">
        <v>1.5</v>
      </c>
      <c r="H753" s="68">
        <f t="shared" si="22"/>
        <v>12.86891</v>
      </c>
      <c r="I753" s="70">
        <f t="shared" si="23"/>
        <v>12.86891</v>
      </c>
      <c r="J753" s="71">
        <f>ROUND((H753*'2-Calculator'!$D$26),2)</f>
        <v>84741.77</v>
      </c>
      <c r="K753" s="71">
        <f>ROUND((I753*'2-Calculator'!$D$26),2)</f>
        <v>84741.77</v>
      </c>
      <c r="L753" s="69">
        <v>22.95</v>
      </c>
      <c r="M753" s="66" t="s">
        <v>2548</v>
      </c>
      <c r="N753" s="66" t="s">
        <v>2549</v>
      </c>
      <c r="O753" s="66" t="s">
        <v>1258</v>
      </c>
      <c r="P753" s="66" t="s">
        <v>1835</v>
      </c>
      <c r="Q753" s="144">
        <v>0</v>
      </c>
    </row>
    <row r="754" spans="1:17" s="72" customFormat="1">
      <c r="A754" s="66"/>
      <c r="B754" s="66" t="s">
        <v>531</v>
      </c>
      <c r="C754" s="225" t="s">
        <v>1691</v>
      </c>
      <c r="D754" s="66" t="s">
        <v>2328</v>
      </c>
      <c r="E754" s="68">
        <v>1.42222</v>
      </c>
      <c r="F754" s="74">
        <v>1</v>
      </c>
      <c r="G754" s="74">
        <v>1</v>
      </c>
      <c r="H754" s="68">
        <f t="shared" si="22"/>
        <v>1.42222</v>
      </c>
      <c r="I754" s="70">
        <f t="shared" si="23"/>
        <v>1.42222</v>
      </c>
      <c r="J754" s="71">
        <f>ROUND((H754*'2-Calculator'!$D$26),2)</f>
        <v>9365.32</v>
      </c>
      <c r="K754" s="71">
        <f>ROUND((I754*'2-Calculator'!$D$26),2)</f>
        <v>9365.32</v>
      </c>
      <c r="L754" s="69">
        <v>4.93</v>
      </c>
      <c r="M754" s="66" t="s">
        <v>2550</v>
      </c>
      <c r="N754" s="66" t="s">
        <v>2551</v>
      </c>
      <c r="O754" s="66"/>
      <c r="P754" s="66" t="s">
        <v>1835</v>
      </c>
      <c r="Q754" s="144">
        <v>0</v>
      </c>
    </row>
    <row r="755" spans="1:17" s="72" customFormat="1">
      <c r="A755" s="66"/>
      <c r="B755" s="66" t="s">
        <v>530</v>
      </c>
      <c r="C755" s="225" t="s">
        <v>1691</v>
      </c>
      <c r="D755" s="66" t="s">
        <v>2328</v>
      </c>
      <c r="E755" s="68">
        <v>2.1812100000000001</v>
      </c>
      <c r="F755" s="74">
        <v>1</v>
      </c>
      <c r="G755" s="74">
        <v>1</v>
      </c>
      <c r="H755" s="68">
        <f t="shared" si="22"/>
        <v>2.1812100000000001</v>
      </c>
      <c r="I755" s="70">
        <f t="shared" si="23"/>
        <v>2.1812100000000001</v>
      </c>
      <c r="J755" s="71">
        <f>ROUND((H755*'2-Calculator'!$D$26),2)</f>
        <v>14363.27</v>
      </c>
      <c r="K755" s="71">
        <f>ROUND((I755*'2-Calculator'!$D$26),2)</f>
        <v>14363.27</v>
      </c>
      <c r="L755" s="69">
        <v>7.05</v>
      </c>
      <c r="M755" s="66" t="s">
        <v>2550</v>
      </c>
      <c r="N755" s="66" t="s">
        <v>2551</v>
      </c>
      <c r="O755" s="66"/>
      <c r="P755" s="66" t="s">
        <v>1835</v>
      </c>
      <c r="Q755" s="144">
        <v>5</v>
      </c>
    </row>
    <row r="756" spans="1:17" s="72" customFormat="1">
      <c r="A756" s="66"/>
      <c r="B756" s="66" t="s">
        <v>529</v>
      </c>
      <c r="C756" s="225" t="s">
        <v>1691</v>
      </c>
      <c r="D756" s="66" t="s">
        <v>2328</v>
      </c>
      <c r="E756" s="68">
        <v>2.99804</v>
      </c>
      <c r="F756" s="74">
        <v>1</v>
      </c>
      <c r="G756" s="74">
        <v>1</v>
      </c>
      <c r="H756" s="68">
        <f t="shared" si="22"/>
        <v>2.99804</v>
      </c>
      <c r="I756" s="70">
        <f t="shared" si="23"/>
        <v>2.99804</v>
      </c>
      <c r="J756" s="71">
        <f>ROUND((H756*'2-Calculator'!$D$26),2)</f>
        <v>19742.09</v>
      </c>
      <c r="K756" s="71">
        <f>ROUND((I756*'2-Calculator'!$D$26),2)</f>
        <v>19742.09</v>
      </c>
      <c r="L756" s="69">
        <v>10.38</v>
      </c>
      <c r="M756" s="66" t="s">
        <v>2550</v>
      </c>
      <c r="N756" s="66" t="s">
        <v>2551</v>
      </c>
      <c r="O756" s="66"/>
      <c r="P756" s="66" t="s">
        <v>1835</v>
      </c>
      <c r="Q756" s="144">
        <v>10</v>
      </c>
    </row>
    <row r="757" spans="1:17" s="72" customFormat="1">
      <c r="A757" s="66"/>
      <c r="B757" s="66" t="s">
        <v>528</v>
      </c>
      <c r="C757" s="225" t="s">
        <v>1691</v>
      </c>
      <c r="D757" s="66" t="s">
        <v>2328</v>
      </c>
      <c r="E757" s="68">
        <v>5.80511</v>
      </c>
      <c r="F757" s="74">
        <v>1</v>
      </c>
      <c r="G757" s="74">
        <v>1</v>
      </c>
      <c r="H757" s="68">
        <f t="shared" si="22"/>
        <v>5.80511</v>
      </c>
      <c r="I757" s="70">
        <f t="shared" si="23"/>
        <v>5.80511</v>
      </c>
      <c r="J757" s="71">
        <f>ROUND((H757*'2-Calculator'!$D$26),2)</f>
        <v>38226.65</v>
      </c>
      <c r="K757" s="71">
        <f>ROUND((I757*'2-Calculator'!$D$26),2)</f>
        <v>38226.65</v>
      </c>
      <c r="L757" s="69">
        <v>28</v>
      </c>
      <c r="M757" s="66" t="s">
        <v>2550</v>
      </c>
      <c r="N757" s="66" t="s">
        <v>2551</v>
      </c>
      <c r="O757" s="66"/>
      <c r="P757" s="66" t="s">
        <v>1835</v>
      </c>
      <c r="Q757" s="144">
        <v>2</v>
      </c>
    </row>
    <row r="758" spans="1:17" s="72" customFormat="1">
      <c r="A758" s="66"/>
      <c r="B758" s="66" t="s">
        <v>527</v>
      </c>
      <c r="C758" s="225" t="s">
        <v>1692</v>
      </c>
      <c r="D758" s="66" t="s">
        <v>2329</v>
      </c>
      <c r="E758" s="68">
        <v>1.3495999999999999</v>
      </c>
      <c r="F758" s="74">
        <v>1</v>
      </c>
      <c r="G758" s="74">
        <v>1</v>
      </c>
      <c r="H758" s="68">
        <f t="shared" si="22"/>
        <v>1.3495999999999999</v>
      </c>
      <c r="I758" s="70">
        <f t="shared" si="23"/>
        <v>1.3495999999999999</v>
      </c>
      <c r="J758" s="71">
        <f>ROUND((H758*'2-Calculator'!$D$26),2)</f>
        <v>8887.1200000000008</v>
      </c>
      <c r="K758" s="71">
        <f>ROUND((I758*'2-Calculator'!$D$26),2)</f>
        <v>8887.1200000000008</v>
      </c>
      <c r="L758" s="69">
        <v>2.4</v>
      </c>
      <c r="M758" s="66" t="s">
        <v>2550</v>
      </c>
      <c r="N758" s="66" t="s">
        <v>2551</v>
      </c>
      <c r="O758" s="66"/>
      <c r="P758" s="66" t="s">
        <v>1835</v>
      </c>
      <c r="Q758" s="144">
        <v>5</v>
      </c>
    </row>
    <row r="759" spans="1:17" s="72" customFormat="1">
      <c r="A759" s="66"/>
      <c r="B759" s="66" t="s">
        <v>526</v>
      </c>
      <c r="C759" s="225" t="s">
        <v>1692</v>
      </c>
      <c r="D759" s="66" t="s">
        <v>2329</v>
      </c>
      <c r="E759" s="68">
        <v>1.57985</v>
      </c>
      <c r="F759" s="74">
        <v>1</v>
      </c>
      <c r="G759" s="74">
        <v>1</v>
      </c>
      <c r="H759" s="68">
        <f t="shared" si="22"/>
        <v>1.57985</v>
      </c>
      <c r="I759" s="70">
        <f t="shared" si="23"/>
        <v>1.57985</v>
      </c>
      <c r="J759" s="71">
        <f>ROUND((H759*'2-Calculator'!$D$26),2)</f>
        <v>10403.31</v>
      </c>
      <c r="K759" s="71">
        <f>ROUND((I759*'2-Calculator'!$D$26),2)</f>
        <v>10403.31</v>
      </c>
      <c r="L759" s="69">
        <v>3.27</v>
      </c>
      <c r="M759" s="66" t="s">
        <v>2550</v>
      </c>
      <c r="N759" s="66" t="s">
        <v>2551</v>
      </c>
      <c r="O759" s="66"/>
      <c r="P759" s="66" t="s">
        <v>1835</v>
      </c>
      <c r="Q759" s="144">
        <v>12</v>
      </c>
    </row>
    <row r="760" spans="1:17" s="72" customFormat="1">
      <c r="A760" s="66"/>
      <c r="B760" s="66" t="s">
        <v>525</v>
      </c>
      <c r="C760" s="225" t="s">
        <v>1692</v>
      </c>
      <c r="D760" s="66" t="s">
        <v>2329</v>
      </c>
      <c r="E760" s="68">
        <v>2.2726199999999999</v>
      </c>
      <c r="F760" s="74">
        <v>1</v>
      </c>
      <c r="G760" s="74">
        <v>1</v>
      </c>
      <c r="H760" s="68">
        <f t="shared" si="22"/>
        <v>2.2726199999999999</v>
      </c>
      <c r="I760" s="70">
        <f t="shared" si="23"/>
        <v>2.2726199999999999</v>
      </c>
      <c r="J760" s="71">
        <f>ROUND((H760*'2-Calculator'!$D$26),2)</f>
        <v>14965.2</v>
      </c>
      <c r="K760" s="71">
        <f>ROUND((I760*'2-Calculator'!$D$26),2)</f>
        <v>14965.2</v>
      </c>
      <c r="L760" s="69">
        <v>5.91</v>
      </c>
      <c r="M760" s="66" t="s">
        <v>2550</v>
      </c>
      <c r="N760" s="66" t="s">
        <v>2551</v>
      </c>
      <c r="O760" s="66"/>
      <c r="P760" s="66" t="s">
        <v>1835</v>
      </c>
      <c r="Q760" s="144">
        <v>5</v>
      </c>
    </row>
    <row r="761" spans="1:17" s="72" customFormat="1">
      <c r="A761" s="66"/>
      <c r="B761" s="66" t="s">
        <v>524</v>
      </c>
      <c r="C761" s="225" t="s">
        <v>1692</v>
      </c>
      <c r="D761" s="66" t="s">
        <v>2329</v>
      </c>
      <c r="E761" s="68">
        <v>4.4835099999999999</v>
      </c>
      <c r="F761" s="74">
        <v>1</v>
      </c>
      <c r="G761" s="74">
        <v>1</v>
      </c>
      <c r="H761" s="68">
        <f t="shared" si="22"/>
        <v>4.4835099999999999</v>
      </c>
      <c r="I761" s="70">
        <f t="shared" si="23"/>
        <v>4.4835099999999999</v>
      </c>
      <c r="J761" s="71">
        <f>ROUND((H761*'2-Calculator'!$D$26),2)</f>
        <v>29523.91</v>
      </c>
      <c r="K761" s="71">
        <f>ROUND((I761*'2-Calculator'!$D$26),2)</f>
        <v>29523.91</v>
      </c>
      <c r="L761" s="69">
        <v>13.08</v>
      </c>
      <c r="M761" s="66" t="s">
        <v>2550</v>
      </c>
      <c r="N761" s="66" t="s">
        <v>2551</v>
      </c>
      <c r="O761" s="66"/>
      <c r="P761" s="66" t="s">
        <v>1835</v>
      </c>
      <c r="Q761" s="144">
        <v>1</v>
      </c>
    </row>
    <row r="762" spans="1:17" s="72" customFormat="1">
      <c r="A762" s="66"/>
      <c r="B762" s="66" t="s">
        <v>523</v>
      </c>
      <c r="C762" s="225" t="s">
        <v>1693</v>
      </c>
      <c r="D762" s="66" t="s">
        <v>2330</v>
      </c>
      <c r="E762" s="68">
        <v>1.15367</v>
      </c>
      <c r="F762" s="74">
        <v>1</v>
      </c>
      <c r="G762" s="74">
        <v>1</v>
      </c>
      <c r="H762" s="68">
        <f t="shared" si="22"/>
        <v>1.15367</v>
      </c>
      <c r="I762" s="70">
        <f t="shared" si="23"/>
        <v>1.15367</v>
      </c>
      <c r="J762" s="71">
        <f>ROUND((H762*'2-Calculator'!$D$26),2)</f>
        <v>7596.92</v>
      </c>
      <c r="K762" s="71">
        <f>ROUND((I762*'2-Calculator'!$D$26),2)</f>
        <v>7596.92</v>
      </c>
      <c r="L762" s="69">
        <v>2.1800000000000002</v>
      </c>
      <c r="M762" s="66" t="s">
        <v>2550</v>
      </c>
      <c r="N762" s="66" t="s">
        <v>2551</v>
      </c>
      <c r="O762" s="66"/>
      <c r="P762" s="66" t="s">
        <v>1835</v>
      </c>
      <c r="Q762" s="144">
        <v>37</v>
      </c>
    </row>
    <row r="763" spans="1:17" s="72" customFormat="1">
      <c r="A763" s="66"/>
      <c r="B763" s="66" t="s">
        <v>522</v>
      </c>
      <c r="C763" s="225" t="s">
        <v>1693</v>
      </c>
      <c r="D763" s="66" t="s">
        <v>2330</v>
      </c>
      <c r="E763" s="68">
        <v>1.2955099999999999</v>
      </c>
      <c r="F763" s="74">
        <v>1</v>
      </c>
      <c r="G763" s="74">
        <v>1</v>
      </c>
      <c r="H763" s="68">
        <f t="shared" si="22"/>
        <v>1.2955099999999999</v>
      </c>
      <c r="I763" s="70">
        <f t="shared" si="23"/>
        <v>1.2955099999999999</v>
      </c>
      <c r="J763" s="71">
        <f>ROUND((H763*'2-Calculator'!$D$26),2)</f>
        <v>8530.93</v>
      </c>
      <c r="K763" s="71">
        <f>ROUND((I763*'2-Calculator'!$D$26),2)</f>
        <v>8530.93</v>
      </c>
      <c r="L763" s="69">
        <v>3.07</v>
      </c>
      <c r="M763" s="66" t="s">
        <v>2550</v>
      </c>
      <c r="N763" s="66" t="s">
        <v>2551</v>
      </c>
      <c r="O763" s="66"/>
      <c r="P763" s="66" t="s">
        <v>1835</v>
      </c>
      <c r="Q763" s="144">
        <v>24</v>
      </c>
    </row>
    <row r="764" spans="1:17" s="72" customFormat="1">
      <c r="A764" s="66"/>
      <c r="B764" s="66" t="s">
        <v>521</v>
      </c>
      <c r="C764" s="225" t="s">
        <v>1693</v>
      </c>
      <c r="D764" s="66" t="s">
        <v>2330</v>
      </c>
      <c r="E764" s="68">
        <v>1.8406</v>
      </c>
      <c r="F764" s="74">
        <v>1</v>
      </c>
      <c r="G764" s="74">
        <v>1</v>
      </c>
      <c r="H764" s="68">
        <f t="shared" si="22"/>
        <v>1.8406</v>
      </c>
      <c r="I764" s="70">
        <f t="shared" si="23"/>
        <v>1.8406</v>
      </c>
      <c r="J764" s="71">
        <f>ROUND((H764*'2-Calculator'!$D$26),2)</f>
        <v>12120.35</v>
      </c>
      <c r="K764" s="71">
        <f>ROUND((I764*'2-Calculator'!$D$26),2)</f>
        <v>12120.35</v>
      </c>
      <c r="L764" s="69">
        <v>6.8</v>
      </c>
      <c r="M764" s="66" t="s">
        <v>2550</v>
      </c>
      <c r="N764" s="66" t="s">
        <v>2551</v>
      </c>
      <c r="O764" s="66"/>
      <c r="P764" s="66" t="s">
        <v>1835</v>
      </c>
      <c r="Q764" s="144">
        <v>8</v>
      </c>
    </row>
    <row r="765" spans="1:17" s="72" customFormat="1">
      <c r="A765" s="66"/>
      <c r="B765" s="66" t="s">
        <v>520</v>
      </c>
      <c r="C765" s="225" t="s">
        <v>1693</v>
      </c>
      <c r="D765" s="66" t="s">
        <v>2330</v>
      </c>
      <c r="E765" s="68">
        <v>3.5286599999999999</v>
      </c>
      <c r="F765" s="74">
        <v>1</v>
      </c>
      <c r="G765" s="74">
        <v>1</v>
      </c>
      <c r="H765" s="68">
        <f t="shared" si="22"/>
        <v>3.5286599999999999</v>
      </c>
      <c r="I765" s="70">
        <f t="shared" si="23"/>
        <v>3.5286599999999999</v>
      </c>
      <c r="J765" s="71">
        <f>ROUND((H765*'2-Calculator'!$D$26),2)</f>
        <v>23236.23</v>
      </c>
      <c r="K765" s="71">
        <f>ROUND((I765*'2-Calculator'!$D$26),2)</f>
        <v>23236.23</v>
      </c>
      <c r="L765" s="69">
        <v>15.14</v>
      </c>
      <c r="M765" s="66" t="s">
        <v>2550</v>
      </c>
      <c r="N765" s="66" t="s">
        <v>2551</v>
      </c>
      <c r="O765" s="66"/>
      <c r="P765" s="66" t="s">
        <v>1835</v>
      </c>
      <c r="Q765" s="144">
        <v>6</v>
      </c>
    </row>
    <row r="766" spans="1:17" s="72" customFormat="1">
      <c r="A766" s="66"/>
      <c r="B766" s="66" t="s">
        <v>519</v>
      </c>
      <c r="C766" s="225" t="s">
        <v>1694</v>
      </c>
      <c r="D766" s="66" t="s">
        <v>2468</v>
      </c>
      <c r="E766" s="68">
        <v>1.0589500000000001</v>
      </c>
      <c r="F766" s="74">
        <v>1</v>
      </c>
      <c r="G766" s="74">
        <v>1</v>
      </c>
      <c r="H766" s="68">
        <f t="shared" si="22"/>
        <v>1.0589500000000001</v>
      </c>
      <c r="I766" s="70">
        <f t="shared" si="23"/>
        <v>1.0589500000000001</v>
      </c>
      <c r="J766" s="71">
        <f>ROUND((H766*'2-Calculator'!$D$26),2)</f>
        <v>6973.19</v>
      </c>
      <c r="K766" s="71">
        <f>ROUND((I766*'2-Calculator'!$D$26),2)</f>
        <v>6973.19</v>
      </c>
      <c r="L766" s="69">
        <v>1.67</v>
      </c>
      <c r="M766" s="66" t="s">
        <v>2550</v>
      </c>
      <c r="N766" s="66" t="s">
        <v>2551</v>
      </c>
      <c r="O766" s="66"/>
      <c r="P766" s="66" t="s">
        <v>1835</v>
      </c>
      <c r="Q766" s="144">
        <v>0</v>
      </c>
    </row>
    <row r="767" spans="1:17" s="72" customFormat="1">
      <c r="A767" s="66"/>
      <c r="B767" s="66" t="s">
        <v>518</v>
      </c>
      <c r="C767" s="225" t="s">
        <v>1694</v>
      </c>
      <c r="D767" s="66" t="s">
        <v>2468</v>
      </c>
      <c r="E767" s="68">
        <v>1.49841</v>
      </c>
      <c r="F767" s="74">
        <v>1</v>
      </c>
      <c r="G767" s="74">
        <v>1</v>
      </c>
      <c r="H767" s="68">
        <f t="shared" si="22"/>
        <v>1.49841</v>
      </c>
      <c r="I767" s="70">
        <f t="shared" si="23"/>
        <v>1.49841</v>
      </c>
      <c r="J767" s="71">
        <f>ROUND((H767*'2-Calculator'!$D$26),2)</f>
        <v>9867.0300000000007</v>
      </c>
      <c r="K767" s="71">
        <f>ROUND((I767*'2-Calculator'!$D$26),2)</f>
        <v>9867.0300000000007</v>
      </c>
      <c r="L767" s="69">
        <v>5.74</v>
      </c>
      <c r="M767" s="66" t="s">
        <v>2550</v>
      </c>
      <c r="N767" s="66" t="s">
        <v>2551</v>
      </c>
      <c r="O767" s="66"/>
      <c r="P767" s="66" t="s">
        <v>1835</v>
      </c>
      <c r="Q767" s="144">
        <v>4</v>
      </c>
    </row>
    <row r="768" spans="1:17" s="72" customFormat="1">
      <c r="A768" s="66"/>
      <c r="B768" s="66" t="s">
        <v>517</v>
      </c>
      <c r="C768" s="225" t="s">
        <v>1694</v>
      </c>
      <c r="D768" s="66" t="s">
        <v>2468</v>
      </c>
      <c r="E768" s="68">
        <v>2.0671200000000001</v>
      </c>
      <c r="F768" s="74">
        <v>1</v>
      </c>
      <c r="G768" s="74">
        <v>1</v>
      </c>
      <c r="H768" s="68">
        <f t="shared" si="22"/>
        <v>2.0671200000000001</v>
      </c>
      <c r="I768" s="70">
        <f t="shared" si="23"/>
        <v>2.0671200000000001</v>
      </c>
      <c r="J768" s="71">
        <f>ROUND((H768*'2-Calculator'!$D$26),2)</f>
        <v>13611.99</v>
      </c>
      <c r="K768" s="71">
        <f>ROUND((I768*'2-Calculator'!$D$26),2)</f>
        <v>13611.99</v>
      </c>
      <c r="L768" s="69">
        <v>11.81</v>
      </c>
      <c r="M768" s="66" t="s">
        <v>2550</v>
      </c>
      <c r="N768" s="66" t="s">
        <v>2551</v>
      </c>
      <c r="O768" s="66"/>
      <c r="P768" s="66" t="s">
        <v>1835</v>
      </c>
      <c r="Q768" s="144">
        <v>12</v>
      </c>
    </row>
    <row r="769" spans="1:17" s="72" customFormat="1">
      <c r="A769" s="66"/>
      <c r="B769" s="66" t="s">
        <v>516</v>
      </c>
      <c r="C769" s="225" t="s">
        <v>1694</v>
      </c>
      <c r="D769" s="66" t="s">
        <v>2468</v>
      </c>
      <c r="E769" s="68">
        <v>3.8844699999999999</v>
      </c>
      <c r="F769" s="74">
        <v>1</v>
      </c>
      <c r="G769" s="74">
        <v>1</v>
      </c>
      <c r="H769" s="68">
        <f t="shared" si="22"/>
        <v>3.8844699999999999</v>
      </c>
      <c r="I769" s="70">
        <f t="shared" si="23"/>
        <v>3.8844699999999999</v>
      </c>
      <c r="J769" s="71">
        <f>ROUND((H769*'2-Calculator'!$D$26),2)</f>
        <v>25579.23</v>
      </c>
      <c r="K769" s="71">
        <f>ROUND((I769*'2-Calculator'!$D$26),2)</f>
        <v>25579.23</v>
      </c>
      <c r="L769" s="69">
        <v>24.42</v>
      </c>
      <c r="M769" s="66" t="s">
        <v>2550</v>
      </c>
      <c r="N769" s="66" t="s">
        <v>2551</v>
      </c>
      <c r="O769" s="66"/>
      <c r="P769" s="66" t="s">
        <v>1835</v>
      </c>
      <c r="Q769" s="144">
        <v>2</v>
      </c>
    </row>
    <row r="770" spans="1:17" s="72" customFormat="1">
      <c r="A770" s="66"/>
      <c r="B770" s="66" t="s">
        <v>515</v>
      </c>
      <c r="C770" s="225" t="s">
        <v>1695</v>
      </c>
      <c r="D770" s="66" t="s">
        <v>2331</v>
      </c>
      <c r="E770" s="68">
        <v>1.14195</v>
      </c>
      <c r="F770" s="74">
        <v>1</v>
      </c>
      <c r="G770" s="74">
        <v>1</v>
      </c>
      <c r="H770" s="68">
        <f t="shared" si="22"/>
        <v>1.14195</v>
      </c>
      <c r="I770" s="70">
        <f t="shared" si="23"/>
        <v>1.14195</v>
      </c>
      <c r="J770" s="71">
        <f>ROUND((H770*'2-Calculator'!$D$26),2)</f>
        <v>7519.74</v>
      </c>
      <c r="K770" s="71">
        <f>ROUND((I770*'2-Calculator'!$D$26),2)</f>
        <v>7519.74</v>
      </c>
      <c r="L770" s="69">
        <v>2.4900000000000002</v>
      </c>
      <c r="M770" s="66" t="s">
        <v>2550</v>
      </c>
      <c r="N770" s="66" t="s">
        <v>2551</v>
      </c>
      <c r="O770" s="66"/>
      <c r="P770" s="66" t="s">
        <v>1835</v>
      </c>
      <c r="Q770" s="144">
        <v>0</v>
      </c>
    </row>
    <row r="771" spans="1:17" s="72" customFormat="1">
      <c r="A771" s="66"/>
      <c r="B771" s="66" t="s">
        <v>514</v>
      </c>
      <c r="C771" s="225" t="s">
        <v>1695</v>
      </c>
      <c r="D771" s="66" t="s">
        <v>2331</v>
      </c>
      <c r="E771" s="68">
        <v>1.5134799999999999</v>
      </c>
      <c r="F771" s="74">
        <v>1</v>
      </c>
      <c r="G771" s="74">
        <v>1</v>
      </c>
      <c r="H771" s="68">
        <f t="shared" si="22"/>
        <v>1.5134799999999999</v>
      </c>
      <c r="I771" s="70">
        <f t="shared" si="23"/>
        <v>1.5134799999999999</v>
      </c>
      <c r="J771" s="71">
        <f>ROUND((H771*'2-Calculator'!$D$26),2)</f>
        <v>9966.27</v>
      </c>
      <c r="K771" s="71">
        <f>ROUND((I771*'2-Calculator'!$D$26),2)</f>
        <v>9966.27</v>
      </c>
      <c r="L771" s="69">
        <v>3.65</v>
      </c>
      <c r="M771" s="66" t="s">
        <v>2550</v>
      </c>
      <c r="N771" s="66" t="s">
        <v>2551</v>
      </c>
      <c r="O771" s="66"/>
      <c r="P771" s="66" t="s">
        <v>1835</v>
      </c>
      <c r="Q771" s="144">
        <v>5</v>
      </c>
    </row>
    <row r="772" spans="1:17" s="72" customFormat="1">
      <c r="A772" s="66"/>
      <c r="B772" s="66" t="s">
        <v>513</v>
      </c>
      <c r="C772" s="225" t="s">
        <v>1695</v>
      </c>
      <c r="D772" s="66" t="s">
        <v>2331</v>
      </c>
      <c r="E772" s="68">
        <v>2.3100399999999999</v>
      </c>
      <c r="F772" s="74">
        <v>1</v>
      </c>
      <c r="G772" s="74">
        <v>1</v>
      </c>
      <c r="H772" s="68">
        <f t="shared" si="22"/>
        <v>2.3100399999999999</v>
      </c>
      <c r="I772" s="70">
        <f t="shared" si="23"/>
        <v>2.3100399999999999</v>
      </c>
      <c r="J772" s="71">
        <f>ROUND((H772*'2-Calculator'!$D$26),2)</f>
        <v>15211.61</v>
      </c>
      <c r="K772" s="71">
        <f>ROUND((I772*'2-Calculator'!$D$26),2)</f>
        <v>15211.61</v>
      </c>
      <c r="L772" s="69">
        <v>9.08</v>
      </c>
      <c r="M772" s="66" t="s">
        <v>2550</v>
      </c>
      <c r="N772" s="66" t="s">
        <v>2551</v>
      </c>
      <c r="O772" s="66"/>
      <c r="P772" s="66" t="s">
        <v>1835</v>
      </c>
      <c r="Q772" s="144">
        <v>1</v>
      </c>
    </row>
    <row r="773" spans="1:17" s="72" customFormat="1">
      <c r="A773" s="66"/>
      <c r="B773" s="66" t="s">
        <v>512</v>
      </c>
      <c r="C773" s="225" t="s">
        <v>1695</v>
      </c>
      <c r="D773" s="66" t="s">
        <v>2331</v>
      </c>
      <c r="E773" s="68">
        <v>4.2240200000000003</v>
      </c>
      <c r="F773" s="74">
        <v>1</v>
      </c>
      <c r="G773" s="74">
        <v>1</v>
      </c>
      <c r="H773" s="68">
        <f t="shared" si="22"/>
        <v>4.2240200000000003</v>
      </c>
      <c r="I773" s="70">
        <f t="shared" si="23"/>
        <v>4.2240200000000003</v>
      </c>
      <c r="J773" s="71">
        <f>ROUND((H773*'2-Calculator'!$D$26),2)</f>
        <v>27815.17</v>
      </c>
      <c r="K773" s="71">
        <f>ROUND((I773*'2-Calculator'!$D$26),2)</f>
        <v>27815.17</v>
      </c>
      <c r="L773" s="69">
        <v>22.67</v>
      </c>
      <c r="M773" s="66" t="s">
        <v>2550</v>
      </c>
      <c r="N773" s="66" t="s">
        <v>2551</v>
      </c>
      <c r="O773" s="66"/>
      <c r="P773" s="66" t="s">
        <v>1835</v>
      </c>
      <c r="Q773" s="144">
        <v>0</v>
      </c>
    </row>
    <row r="774" spans="1:17" s="72" customFormat="1">
      <c r="A774" s="66"/>
      <c r="B774" s="66" t="s">
        <v>511</v>
      </c>
      <c r="C774" s="225" t="s">
        <v>1696</v>
      </c>
      <c r="D774" s="66" t="s">
        <v>2332</v>
      </c>
      <c r="E774" s="68">
        <v>0.7238</v>
      </c>
      <c r="F774" s="74">
        <v>1</v>
      </c>
      <c r="G774" s="74">
        <v>1</v>
      </c>
      <c r="H774" s="68">
        <f t="shared" si="22"/>
        <v>0.7238</v>
      </c>
      <c r="I774" s="70">
        <f t="shared" si="23"/>
        <v>0.7238</v>
      </c>
      <c r="J774" s="71">
        <f>ROUND((H774*'2-Calculator'!$D$26),2)</f>
        <v>4766.22</v>
      </c>
      <c r="K774" s="71">
        <f>ROUND((I774*'2-Calculator'!$D$26),2)</f>
        <v>4766.22</v>
      </c>
      <c r="L774" s="69">
        <v>1.91</v>
      </c>
      <c r="M774" s="66" t="s">
        <v>2550</v>
      </c>
      <c r="N774" s="66" t="s">
        <v>2551</v>
      </c>
      <c r="O774" s="66"/>
      <c r="P774" s="66" t="s">
        <v>1835</v>
      </c>
      <c r="Q774" s="144">
        <v>4</v>
      </c>
    </row>
    <row r="775" spans="1:17" s="72" customFormat="1">
      <c r="A775" s="66"/>
      <c r="B775" s="66" t="s">
        <v>510</v>
      </c>
      <c r="C775" s="225" t="s">
        <v>1696</v>
      </c>
      <c r="D775" s="66" t="s">
        <v>2332</v>
      </c>
      <c r="E775" s="68">
        <v>0.89029999999999998</v>
      </c>
      <c r="F775" s="74">
        <v>1</v>
      </c>
      <c r="G775" s="74">
        <v>1</v>
      </c>
      <c r="H775" s="68">
        <f t="shared" si="22"/>
        <v>0.89029999999999998</v>
      </c>
      <c r="I775" s="70">
        <f t="shared" si="23"/>
        <v>0.89029999999999998</v>
      </c>
      <c r="J775" s="71">
        <f>ROUND((H775*'2-Calculator'!$D$26),2)</f>
        <v>5862.63</v>
      </c>
      <c r="K775" s="71">
        <f>ROUND((I775*'2-Calculator'!$D$26),2)</f>
        <v>5862.63</v>
      </c>
      <c r="L775" s="69">
        <v>2.79</v>
      </c>
      <c r="M775" s="66" t="s">
        <v>2550</v>
      </c>
      <c r="N775" s="66" t="s">
        <v>2551</v>
      </c>
      <c r="O775" s="66"/>
      <c r="P775" s="66" t="s">
        <v>1835</v>
      </c>
      <c r="Q775" s="144">
        <v>11</v>
      </c>
    </row>
    <row r="776" spans="1:17" s="72" customFormat="1">
      <c r="A776" s="66"/>
      <c r="B776" s="66" t="s">
        <v>509</v>
      </c>
      <c r="C776" s="225" t="s">
        <v>1696</v>
      </c>
      <c r="D776" s="66" t="s">
        <v>2332</v>
      </c>
      <c r="E776" s="68">
        <v>1.42804</v>
      </c>
      <c r="F776" s="74">
        <v>1</v>
      </c>
      <c r="G776" s="74">
        <v>1</v>
      </c>
      <c r="H776" s="68">
        <f t="shared" si="22"/>
        <v>1.42804</v>
      </c>
      <c r="I776" s="70">
        <f t="shared" si="23"/>
        <v>1.42804</v>
      </c>
      <c r="J776" s="71">
        <f>ROUND((H776*'2-Calculator'!$D$26),2)</f>
        <v>9403.64</v>
      </c>
      <c r="K776" s="71">
        <f>ROUND((I776*'2-Calculator'!$D$26),2)</f>
        <v>9403.64</v>
      </c>
      <c r="L776" s="69">
        <v>5.8</v>
      </c>
      <c r="M776" s="66" t="s">
        <v>2550</v>
      </c>
      <c r="N776" s="66" t="s">
        <v>2551</v>
      </c>
      <c r="O776" s="66"/>
      <c r="P776" s="66" t="s">
        <v>1835</v>
      </c>
      <c r="Q776" s="144">
        <v>4</v>
      </c>
    </row>
    <row r="777" spans="1:17" s="72" customFormat="1">
      <c r="A777" s="66"/>
      <c r="B777" s="66" t="s">
        <v>508</v>
      </c>
      <c r="C777" s="225" t="s">
        <v>1696</v>
      </c>
      <c r="D777" s="66" t="s">
        <v>2332</v>
      </c>
      <c r="E777" s="68">
        <v>2.9411999999999998</v>
      </c>
      <c r="F777" s="74">
        <v>1</v>
      </c>
      <c r="G777" s="74">
        <v>1</v>
      </c>
      <c r="H777" s="68">
        <f t="shared" si="22"/>
        <v>2.9411999999999998</v>
      </c>
      <c r="I777" s="70">
        <f t="shared" si="23"/>
        <v>2.9411999999999998</v>
      </c>
      <c r="J777" s="71">
        <f>ROUND((H777*'2-Calculator'!$D$26),2)</f>
        <v>19367.8</v>
      </c>
      <c r="K777" s="71">
        <f>ROUND((I777*'2-Calculator'!$D$26),2)</f>
        <v>19367.8</v>
      </c>
      <c r="L777" s="69">
        <v>14.12</v>
      </c>
      <c r="M777" s="66" t="s">
        <v>2550</v>
      </c>
      <c r="N777" s="66" t="s">
        <v>2551</v>
      </c>
      <c r="O777" s="66"/>
      <c r="P777" s="66" t="s">
        <v>1835</v>
      </c>
      <c r="Q777" s="144">
        <v>1</v>
      </c>
    </row>
    <row r="778" spans="1:17" s="72" customFormat="1">
      <c r="A778" s="66"/>
      <c r="B778" s="66" t="s">
        <v>507</v>
      </c>
      <c r="C778" s="225" t="s">
        <v>1697</v>
      </c>
      <c r="D778" s="66" t="s">
        <v>2333</v>
      </c>
      <c r="E778" s="68">
        <v>1.14629</v>
      </c>
      <c r="F778" s="74">
        <v>1</v>
      </c>
      <c r="G778" s="74">
        <v>1</v>
      </c>
      <c r="H778" s="68">
        <f t="shared" si="22"/>
        <v>1.14629</v>
      </c>
      <c r="I778" s="70">
        <f t="shared" si="23"/>
        <v>1.14629</v>
      </c>
      <c r="J778" s="71">
        <f>ROUND((H778*'2-Calculator'!$D$26),2)</f>
        <v>7548.32</v>
      </c>
      <c r="K778" s="71">
        <f>ROUND((I778*'2-Calculator'!$D$26),2)</f>
        <v>7548.32</v>
      </c>
      <c r="L778" s="69">
        <v>3.21</v>
      </c>
      <c r="M778" s="66" t="s">
        <v>2550</v>
      </c>
      <c r="N778" s="66" t="s">
        <v>2551</v>
      </c>
      <c r="O778" s="66"/>
      <c r="P778" s="66" t="s">
        <v>1835</v>
      </c>
      <c r="Q778" s="144">
        <v>0</v>
      </c>
    </row>
    <row r="779" spans="1:17" s="72" customFormat="1">
      <c r="A779" s="66"/>
      <c r="B779" s="66" t="s">
        <v>506</v>
      </c>
      <c r="C779" s="225" t="s">
        <v>1697</v>
      </c>
      <c r="D779" s="66" t="s">
        <v>2333</v>
      </c>
      <c r="E779" s="68">
        <v>1.37351</v>
      </c>
      <c r="F779" s="74">
        <v>1</v>
      </c>
      <c r="G779" s="74">
        <v>1</v>
      </c>
      <c r="H779" s="68">
        <f t="shared" si="22"/>
        <v>1.37351</v>
      </c>
      <c r="I779" s="70">
        <f t="shared" si="23"/>
        <v>1.37351</v>
      </c>
      <c r="J779" s="71">
        <f>ROUND((H779*'2-Calculator'!$D$26),2)</f>
        <v>9044.56</v>
      </c>
      <c r="K779" s="71">
        <f>ROUND((I779*'2-Calculator'!$D$26),2)</f>
        <v>9044.56</v>
      </c>
      <c r="L779" s="69">
        <v>5.87</v>
      </c>
      <c r="M779" s="66" t="s">
        <v>2550</v>
      </c>
      <c r="N779" s="66" t="s">
        <v>2551</v>
      </c>
      <c r="O779" s="66"/>
      <c r="P779" s="66" t="s">
        <v>1835</v>
      </c>
      <c r="Q779" s="144">
        <v>0</v>
      </c>
    </row>
    <row r="780" spans="1:17" s="72" customFormat="1">
      <c r="A780" s="66"/>
      <c r="B780" s="66" t="s">
        <v>505</v>
      </c>
      <c r="C780" s="225" t="s">
        <v>1697</v>
      </c>
      <c r="D780" s="66" t="s">
        <v>2333</v>
      </c>
      <c r="E780" s="68">
        <v>2.0348700000000002</v>
      </c>
      <c r="F780" s="74">
        <v>1</v>
      </c>
      <c r="G780" s="74">
        <v>1</v>
      </c>
      <c r="H780" s="68">
        <f t="shared" si="22"/>
        <v>2.0348700000000002</v>
      </c>
      <c r="I780" s="70">
        <f t="shared" si="23"/>
        <v>2.0348700000000002</v>
      </c>
      <c r="J780" s="71">
        <f>ROUND((H780*'2-Calculator'!$D$26),2)</f>
        <v>13399.62</v>
      </c>
      <c r="K780" s="71">
        <f>ROUND((I780*'2-Calculator'!$D$26),2)</f>
        <v>13399.62</v>
      </c>
      <c r="L780" s="69">
        <v>8.58</v>
      </c>
      <c r="M780" s="66" t="s">
        <v>2550</v>
      </c>
      <c r="N780" s="66" t="s">
        <v>2551</v>
      </c>
      <c r="O780" s="66"/>
      <c r="P780" s="66" t="s">
        <v>1835</v>
      </c>
      <c r="Q780" s="144">
        <v>5</v>
      </c>
    </row>
    <row r="781" spans="1:17" s="72" customFormat="1">
      <c r="A781" s="66"/>
      <c r="B781" s="66" t="s">
        <v>504</v>
      </c>
      <c r="C781" s="225" t="s">
        <v>1697</v>
      </c>
      <c r="D781" s="66" t="s">
        <v>2333</v>
      </c>
      <c r="E781" s="68">
        <v>3.9802599999999999</v>
      </c>
      <c r="F781" s="74">
        <v>1</v>
      </c>
      <c r="G781" s="74">
        <v>1</v>
      </c>
      <c r="H781" s="68">
        <f t="shared" si="22"/>
        <v>3.9802599999999999</v>
      </c>
      <c r="I781" s="70">
        <f t="shared" si="23"/>
        <v>3.9802599999999999</v>
      </c>
      <c r="J781" s="71">
        <f>ROUND((H781*'2-Calculator'!$D$26),2)</f>
        <v>26210.01</v>
      </c>
      <c r="K781" s="71">
        <f>ROUND((I781*'2-Calculator'!$D$26),2)</f>
        <v>26210.01</v>
      </c>
      <c r="L781" s="69">
        <v>21.22</v>
      </c>
      <c r="M781" s="66" t="s">
        <v>2550</v>
      </c>
      <c r="N781" s="66" t="s">
        <v>2551</v>
      </c>
      <c r="O781" s="66"/>
      <c r="P781" s="66" t="s">
        <v>1835</v>
      </c>
      <c r="Q781" s="144">
        <v>1</v>
      </c>
    </row>
    <row r="782" spans="1:17" s="72" customFormat="1">
      <c r="A782" s="66"/>
      <c r="B782" s="66" t="s">
        <v>503</v>
      </c>
      <c r="C782" s="225" t="s">
        <v>1698</v>
      </c>
      <c r="D782" s="66" t="s">
        <v>2334</v>
      </c>
      <c r="E782" s="68">
        <v>0.44585000000000002</v>
      </c>
      <c r="F782" s="74">
        <v>1</v>
      </c>
      <c r="G782" s="74">
        <v>1</v>
      </c>
      <c r="H782" s="68">
        <f t="shared" ref="H782:H845" si="24">ROUND(E782*F782,5)</f>
        <v>0.44585000000000002</v>
      </c>
      <c r="I782" s="70">
        <f t="shared" ref="I782:I845" si="25">ROUND(E782*G782,5)</f>
        <v>0.44585000000000002</v>
      </c>
      <c r="J782" s="71">
        <f>ROUND((H782*'2-Calculator'!$D$26),2)</f>
        <v>2935.92</v>
      </c>
      <c r="K782" s="71">
        <f>ROUND((I782*'2-Calculator'!$D$26),2)</f>
        <v>2935.92</v>
      </c>
      <c r="L782" s="69">
        <v>2.35</v>
      </c>
      <c r="M782" s="66" t="s">
        <v>2550</v>
      </c>
      <c r="N782" s="66" t="s">
        <v>2551</v>
      </c>
      <c r="O782" s="66"/>
      <c r="P782" s="66" t="s">
        <v>1835</v>
      </c>
      <c r="Q782" s="144">
        <v>0</v>
      </c>
    </row>
    <row r="783" spans="1:17" s="72" customFormat="1">
      <c r="A783" s="66"/>
      <c r="B783" s="66" t="s">
        <v>502</v>
      </c>
      <c r="C783" s="225" t="s">
        <v>1698</v>
      </c>
      <c r="D783" s="66" t="s">
        <v>2334</v>
      </c>
      <c r="E783" s="68">
        <v>0.67949999999999999</v>
      </c>
      <c r="F783" s="74">
        <v>1</v>
      </c>
      <c r="G783" s="74">
        <v>1</v>
      </c>
      <c r="H783" s="68">
        <f t="shared" si="24"/>
        <v>0.67949999999999999</v>
      </c>
      <c r="I783" s="70">
        <f t="shared" si="25"/>
        <v>0.67949999999999999</v>
      </c>
      <c r="J783" s="71">
        <f>ROUND((H783*'2-Calculator'!$D$26),2)</f>
        <v>4474.51</v>
      </c>
      <c r="K783" s="71">
        <f>ROUND((I783*'2-Calculator'!$D$26),2)</f>
        <v>4474.51</v>
      </c>
      <c r="L783" s="69">
        <v>2.95</v>
      </c>
      <c r="M783" s="66" t="s">
        <v>2550</v>
      </c>
      <c r="N783" s="66" t="s">
        <v>2551</v>
      </c>
      <c r="O783" s="66"/>
      <c r="P783" s="66" t="s">
        <v>1835</v>
      </c>
      <c r="Q783" s="144">
        <v>3</v>
      </c>
    </row>
    <row r="784" spans="1:17" s="72" customFormat="1">
      <c r="A784" s="66"/>
      <c r="B784" s="66" t="s">
        <v>501</v>
      </c>
      <c r="C784" s="225" t="s">
        <v>1698</v>
      </c>
      <c r="D784" s="66" t="s">
        <v>2334</v>
      </c>
      <c r="E784" s="68">
        <v>1.1106400000000001</v>
      </c>
      <c r="F784" s="74">
        <v>1</v>
      </c>
      <c r="G784" s="74">
        <v>1</v>
      </c>
      <c r="H784" s="68">
        <f t="shared" si="24"/>
        <v>1.1106400000000001</v>
      </c>
      <c r="I784" s="70">
        <f t="shared" si="25"/>
        <v>1.1106400000000001</v>
      </c>
      <c r="J784" s="71">
        <f>ROUND((H784*'2-Calculator'!$D$26),2)</f>
        <v>7313.56</v>
      </c>
      <c r="K784" s="71">
        <f>ROUND((I784*'2-Calculator'!$D$26),2)</f>
        <v>7313.56</v>
      </c>
      <c r="L784" s="69">
        <v>6.08</v>
      </c>
      <c r="M784" s="66" t="s">
        <v>2550</v>
      </c>
      <c r="N784" s="66" t="s">
        <v>2551</v>
      </c>
      <c r="O784" s="66"/>
      <c r="P784" s="66" t="s">
        <v>1835</v>
      </c>
      <c r="Q784" s="144">
        <v>6</v>
      </c>
    </row>
    <row r="785" spans="1:17" s="72" customFormat="1">
      <c r="A785" s="66"/>
      <c r="B785" s="66" t="s">
        <v>500</v>
      </c>
      <c r="C785" s="225" t="s">
        <v>1698</v>
      </c>
      <c r="D785" s="66" t="s">
        <v>2334</v>
      </c>
      <c r="E785" s="68">
        <v>1.91038</v>
      </c>
      <c r="F785" s="74">
        <v>1</v>
      </c>
      <c r="G785" s="74">
        <v>1</v>
      </c>
      <c r="H785" s="68">
        <f t="shared" si="24"/>
        <v>1.91038</v>
      </c>
      <c r="I785" s="70">
        <f t="shared" si="25"/>
        <v>1.91038</v>
      </c>
      <c r="J785" s="71">
        <f>ROUND((H785*'2-Calculator'!$D$26),2)</f>
        <v>12579.85</v>
      </c>
      <c r="K785" s="71">
        <f>ROUND((I785*'2-Calculator'!$D$26),2)</f>
        <v>12579.85</v>
      </c>
      <c r="L785" s="69">
        <v>8.52</v>
      </c>
      <c r="M785" s="66" t="s">
        <v>2550</v>
      </c>
      <c r="N785" s="66" t="s">
        <v>2551</v>
      </c>
      <c r="O785" s="66"/>
      <c r="P785" s="66" t="s">
        <v>1835</v>
      </c>
      <c r="Q785" s="144">
        <v>2</v>
      </c>
    </row>
    <row r="786" spans="1:17" s="72" customFormat="1">
      <c r="A786" s="66"/>
      <c r="B786" s="66" t="s">
        <v>499</v>
      </c>
      <c r="C786" s="225" t="s">
        <v>1699</v>
      </c>
      <c r="D786" s="66" t="s">
        <v>2084</v>
      </c>
      <c r="E786" s="68">
        <v>0.37709999999999999</v>
      </c>
      <c r="F786" s="74">
        <v>1</v>
      </c>
      <c r="G786" s="74">
        <v>1</v>
      </c>
      <c r="H786" s="68">
        <f t="shared" si="24"/>
        <v>0.37709999999999999</v>
      </c>
      <c r="I786" s="70">
        <f t="shared" si="25"/>
        <v>0.37709999999999999</v>
      </c>
      <c r="J786" s="71">
        <f>ROUND((H786*'2-Calculator'!$D$26),2)</f>
        <v>2483.1999999999998</v>
      </c>
      <c r="K786" s="71">
        <f>ROUND((I786*'2-Calculator'!$D$26),2)</f>
        <v>2483.1999999999998</v>
      </c>
      <c r="L786" s="69">
        <v>2.54</v>
      </c>
      <c r="M786" s="66" t="s">
        <v>2550</v>
      </c>
      <c r="N786" s="66" t="s">
        <v>2551</v>
      </c>
      <c r="O786" s="66"/>
      <c r="P786" s="66" t="s">
        <v>1835</v>
      </c>
      <c r="Q786" s="144">
        <v>4</v>
      </c>
    </row>
    <row r="787" spans="1:17" s="72" customFormat="1">
      <c r="A787" s="66"/>
      <c r="B787" s="66" t="s">
        <v>498</v>
      </c>
      <c r="C787" s="225" t="s">
        <v>1699</v>
      </c>
      <c r="D787" s="66" t="s">
        <v>2084</v>
      </c>
      <c r="E787" s="68">
        <v>0.53759000000000001</v>
      </c>
      <c r="F787" s="74">
        <v>1</v>
      </c>
      <c r="G787" s="74">
        <v>1</v>
      </c>
      <c r="H787" s="68">
        <f t="shared" si="24"/>
        <v>0.53759000000000001</v>
      </c>
      <c r="I787" s="70">
        <f t="shared" si="25"/>
        <v>0.53759000000000001</v>
      </c>
      <c r="J787" s="71">
        <f>ROUND((H787*'2-Calculator'!$D$26),2)</f>
        <v>3540.03</v>
      </c>
      <c r="K787" s="71">
        <f>ROUND((I787*'2-Calculator'!$D$26),2)</f>
        <v>3540.03</v>
      </c>
      <c r="L787" s="69">
        <v>3.49</v>
      </c>
      <c r="M787" s="66" t="s">
        <v>2550</v>
      </c>
      <c r="N787" s="66" t="s">
        <v>2551</v>
      </c>
      <c r="O787" s="66"/>
      <c r="P787" s="66" t="s">
        <v>1835</v>
      </c>
      <c r="Q787" s="144">
        <v>11</v>
      </c>
    </row>
    <row r="788" spans="1:17" s="72" customFormat="1">
      <c r="A788" s="66"/>
      <c r="B788" s="66" t="s">
        <v>497</v>
      </c>
      <c r="C788" s="225" t="s">
        <v>1699</v>
      </c>
      <c r="D788" s="66" t="s">
        <v>2084</v>
      </c>
      <c r="E788" s="68">
        <v>1.02488</v>
      </c>
      <c r="F788" s="74">
        <v>1</v>
      </c>
      <c r="G788" s="74">
        <v>1</v>
      </c>
      <c r="H788" s="68">
        <f t="shared" si="24"/>
        <v>1.02488</v>
      </c>
      <c r="I788" s="70">
        <f t="shared" si="25"/>
        <v>1.02488</v>
      </c>
      <c r="J788" s="71">
        <f>ROUND((H788*'2-Calculator'!$D$26),2)</f>
        <v>6748.83</v>
      </c>
      <c r="K788" s="71">
        <f>ROUND((I788*'2-Calculator'!$D$26),2)</f>
        <v>6748.83</v>
      </c>
      <c r="L788" s="69">
        <v>6.72</v>
      </c>
      <c r="M788" s="66" t="s">
        <v>2550</v>
      </c>
      <c r="N788" s="66" t="s">
        <v>2551</v>
      </c>
      <c r="O788" s="66"/>
      <c r="P788" s="66" t="s">
        <v>1835</v>
      </c>
      <c r="Q788" s="144">
        <v>17</v>
      </c>
    </row>
    <row r="789" spans="1:17" s="72" customFormat="1">
      <c r="A789" s="66"/>
      <c r="B789" s="66" t="s">
        <v>496</v>
      </c>
      <c r="C789" s="225" t="s">
        <v>1699</v>
      </c>
      <c r="D789" s="66" t="s">
        <v>2084</v>
      </c>
      <c r="E789" s="68">
        <v>1.97075</v>
      </c>
      <c r="F789" s="74">
        <v>1</v>
      </c>
      <c r="G789" s="74">
        <v>1</v>
      </c>
      <c r="H789" s="68">
        <f t="shared" si="24"/>
        <v>1.97075</v>
      </c>
      <c r="I789" s="70">
        <f t="shared" si="25"/>
        <v>1.97075</v>
      </c>
      <c r="J789" s="71">
        <f>ROUND((H789*'2-Calculator'!$D$26),2)</f>
        <v>12977.39</v>
      </c>
      <c r="K789" s="71">
        <f>ROUND((I789*'2-Calculator'!$D$26),2)</f>
        <v>12977.39</v>
      </c>
      <c r="L789" s="69">
        <v>12.33</v>
      </c>
      <c r="M789" s="66" t="s">
        <v>2550</v>
      </c>
      <c r="N789" s="66" t="s">
        <v>2551</v>
      </c>
      <c r="O789" s="66"/>
      <c r="P789" s="66" t="s">
        <v>1835</v>
      </c>
      <c r="Q789" s="144">
        <v>2</v>
      </c>
    </row>
    <row r="790" spans="1:17" s="72" customFormat="1">
      <c r="A790" s="66"/>
      <c r="B790" s="66" t="s">
        <v>495</v>
      </c>
      <c r="C790" s="225" t="s">
        <v>1700</v>
      </c>
      <c r="D790" s="66" t="s">
        <v>2335</v>
      </c>
      <c r="E790" s="68">
        <v>0.43292000000000003</v>
      </c>
      <c r="F790" s="74">
        <v>1</v>
      </c>
      <c r="G790" s="74">
        <v>1</v>
      </c>
      <c r="H790" s="68">
        <f t="shared" si="24"/>
        <v>0.43292000000000003</v>
      </c>
      <c r="I790" s="70">
        <f t="shared" si="25"/>
        <v>0.43292000000000003</v>
      </c>
      <c r="J790" s="71">
        <f>ROUND((H790*'2-Calculator'!$D$26),2)</f>
        <v>2850.78</v>
      </c>
      <c r="K790" s="71">
        <f>ROUND((I790*'2-Calculator'!$D$26),2)</f>
        <v>2850.78</v>
      </c>
      <c r="L790" s="69">
        <v>2.56</v>
      </c>
      <c r="M790" s="66" t="s">
        <v>2550</v>
      </c>
      <c r="N790" s="66" t="s">
        <v>2551</v>
      </c>
      <c r="O790" s="66"/>
      <c r="P790" s="66" t="s">
        <v>1835</v>
      </c>
      <c r="Q790" s="144">
        <v>255</v>
      </c>
    </row>
    <row r="791" spans="1:17" s="72" customFormat="1">
      <c r="A791" s="66"/>
      <c r="B791" s="66" t="s">
        <v>494</v>
      </c>
      <c r="C791" s="225" t="s">
        <v>1700</v>
      </c>
      <c r="D791" s="66" t="s">
        <v>2335</v>
      </c>
      <c r="E791" s="68">
        <v>0.56059000000000003</v>
      </c>
      <c r="F791" s="74">
        <v>1</v>
      </c>
      <c r="G791" s="74">
        <v>1</v>
      </c>
      <c r="H791" s="68">
        <f t="shared" si="24"/>
        <v>0.56059000000000003</v>
      </c>
      <c r="I791" s="70">
        <f t="shared" si="25"/>
        <v>0.56059000000000003</v>
      </c>
      <c r="J791" s="71">
        <f>ROUND((H791*'2-Calculator'!$D$26),2)</f>
        <v>3691.49</v>
      </c>
      <c r="K791" s="71">
        <f>ROUND((I791*'2-Calculator'!$D$26),2)</f>
        <v>3691.49</v>
      </c>
      <c r="L791" s="69">
        <v>3.29</v>
      </c>
      <c r="M791" s="66" t="s">
        <v>2550</v>
      </c>
      <c r="N791" s="66" t="s">
        <v>2551</v>
      </c>
      <c r="O791" s="66"/>
      <c r="P791" s="66" t="s">
        <v>1835</v>
      </c>
      <c r="Q791" s="144">
        <v>326</v>
      </c>
    </row>
    <row r="792" spans="1:17" s="72" customFormat="1">
      <c r="A792" s="66"/>
      <c r="B792" s="66" t="s">
        <v>493</v>
      </c>
      <c r="C792" s="225" t="s">
        <v>1700</v>
      </c>
      <c r="D792" s="66" t="s">
        <v>2335</v>
      </c>
      <c r="E792" s="68">
        <v>0.76937</v>
      </c>
      <c r="F792" s="74">
        <v>1</v>
      </c>
      <c r="G792" s="74">
        <v>1</v>
      </c>
      <c r="H792" s="68">
        <f t="shared" si="24"/>
        <v>0.76937</v>
      </c>
      <c r="I792" s="70">
        <f t="shared" si="25"/>
        <v>0.76937</v>
      </c>
      <c r="J792" s="71">
        <f>ROUND((H792*'2-Calculator'!$D$26),2)</f>
        <v>5066.3</v>
      </c>
      <c r="K792" s="71">
        <f>ROUND((I792*'2-Calculator'!$D$26),2)</f>
        <v>5066.3</v>
      </c>
      <c r="L792" s="69">
        <v>4.75</v>
      </c>
      <c r="M792" s="66" t="s">
        <v>2550</v>
      </c>
      <c r="N792" s="66" t="s">
        <v>2551</v>
      </c>
      <c r="O792" s="66"/>
      <c r="P792" s="66" t="s">
        <v>1835</v>
      </c>
      <c r="Q792" s="144">
        <v>155</v>
      </c>
    </row>
    <row r="793" spans="1:17" s="72" customFormat="1">
      <c r="A793" s="66"/>
      <c r="B793" s="66" t="s">
        <v>492</v>
      </c>
      <c r="C793" s="225" t="s">
        <v>1700</v>
      </c>
      <c r="D793" s="66" t="s">
        <v>2335</v>
      </c>
      <c r="E793" s="68">
        <v>1.43483</v>
      </c>
      <c r="F793" s="74">
        <v>1</v>
      </c>
      <c r="G793" s="74">
        <v>1</v>
      </c>
      <c r="H793" s="68">
        <f t="shared" si="24"/>
        <v>1.43483</v>
      </c>
      <c r="I793" s="70">
        <f t="shared" si="25"/>
        <v>1.43483</v>
      </c>
      <c r="J793" s="71">
        <f>ROUND((H793*'2-Calculator'!$D$26),2)</f>
        <v>9448.36</v>
      </c>
      <c r="K793" s="71">
        <f>ROUND((I793*'2-Calculator'!$D$26),2)</f>
        <v>9448.36</v>
      </c>
      <c r="L793" s="69">
        <v>8.82</v>
      </c>
      <c r="M793" s="66" t="s">
        <v>2550</v>
      </c>
      <c r="N793" s="66" t="s">
        <v>2551</v>
      </c>
      <c r="O793" s="66"/>
      <c r="P793" s="66" t="s">
        <v>1835</v>
      </c>
      <c r="Q793" s="144">
        <v>17</v>
      </c>
    </row>
    <row r="794" spans="1:17" s="72" customFormat="1">
      <c r="A794" s="66"/>
      <c r="B794" s="66" t="s">
        <v>491</v>
      </c>
      <c r="C794" s="225" t="s">
        <v>1701</v>
      </c>
      <c r="D794" s="66" t="s">
        <v>2336</v>
      </c>
      <c r="E794" s="68">
        <v>0.48082000000000003</v>
      </c>
      <c r="F794" s="74">
        <v>1</v>
      </c>
      <c r="G794" s="74">
        <v>1</v>
      </c>
      <c r="H794" s="68">
        <f t="shared" si="24"/>
        <v>0.48082000000000003</v>
      </c>
      <c r="I794" s="70">
        <f t="shared" si="25"/>
        <v>0.48082000000000003</v>
      </c>
      <c r="J794" s="71">
        <f>ROUND((H794*'2-Calculator'!$D$26),2)</f>
        <v>3166.2</v>
      </c>
      <c r="K794" s="71">
        <f>ROUND((I794*'2-Calculator'!$D$26),2)</f>
        <v>3166.2</v>
      </c>
      <c r="L794" s="69">
        <v>1.78</v>
      </c>
      <c r="M794" s="66" t="s">
        <v>2550</v>
      </c>
      <c r="N794" s="66" t="s">
        <v>2551</v>
      </c>
      <c r="O794" s="66"/>
      <c r="P794" s="66" t="s">
        <v>1835</v>
      </c>
      <c r="Q794" s="144">
        <v>7</v>
      </c>
    </row>
    <row r="795" spans="1:17" s="72" customFormat="1">
      <c r="A795" s="66"/>
      <c r="B795" s="66" t="s">
        <v>490</v>
      </c>
      <c r="C795" s="225" t="s">
        <v>1701</v>
      </c>
      <c r="D795" s="66" t="s">
        <v>2336</v>
      </c>
      <c r="E795" s="68">
        <v>0.5958</v>
      </c>
      <c r="F795" s="74">
        <v>1</v>
      </c>
      <c r="G795" s="74">
        <v>1</v>
      </c>
      <c r="H795" s="68">
        <f t="shared" si="24"/>
        <v>0.5958</v>
      </c>
      <c r="I795" s="70">
        <f t="shared" si="25"/>
        <v>0.5958</v>
      </c>
      <c r="J795" s="71">
        <f>ROUND((H795*'2-Calculator'!$D$26),2)</f>
        <v>3923.34</v>
      </c>
      <c r="K795" s="71">
        <f>ROUND((I795*'2-Calculator'!$D$26),2)</f>
        <v>3923.34</v>
      </c>
      <c r="L795" s="69">
        <v>2.06</v>
      </c>
      <c r="M795" s="66" t="s">
        <v>2550</v>
      </c>
      <c r="N795" s="66" t="s">
        <v>2551</v>
      </c>
      <c r="O795" s="66"/>
      <c r="P795" s="66" t="s">
        <v>1835</v>
      </c>
      <c r="Q795" s="144">
        <v>45</v>
      </c>
    </row>
    <row r="796" spans="1:17" s="72" customFormat="1">
      <c r="A796" s="66"/>
      <c r="B796" s="66" t="s">
        <v>489</v>
      </c>
      <c r="C796" s="225" t="s">
        <v>1701</v>
      </c>
      <c r="D796" s="66" t="s">
        <v>2336</v>
      </c>
      <c r="E796" s="68">
        <v>0.99544999999999995</v>
      </c>
      <c r="F796" s="74">
        <v>1</v>
      </c>
      <c r="G796" s="74">
        <v>1</v>
      </c>
      <c r="H796" s="68">
        <f t="shared" si="24"/>
        <v>0.99544999999999995</v>
      </c>
      <c r="I796" s="70">
        <f t="shared" si="25"/>
        <v>0.99544999999999995</v>
      </c>
      <c r="J796" s="71">
        <f>ROUND((H796*'2-Calculator'!$D$26),2)</f>
        <v>6555.04</v>
      </c>
      <c r="K796" s="71">
        <f>ROUND((I796*'2-Calculator'!$D$26),2)</f>
        <v>6555.04</v>
      </c>
      <c r="L796" s="69">
        <v>3.65</v>
      </c>
      <c r="M796" s="66" t="s">
        <v>2550</v>
      </c>
      <c r="N796" s="66" t="s">
        <v>2551</v>
      </c>
      <c r="O796" s="66"/>
      <c r="P796" s="66" t="s">
        <v>1835</v>
      </c>
      <c r="Q796" s="144">
        <v>15</v>
      </c>
    </row>
    <row r="797" spans="1:17" s="72" customFormat="1">
      <c r="A797" s="66"/>
      <c r="B797" s="66" t="s">
        <v>488</v>
      </c>
      <c r="C797" s="225" t="s">
        <v>1701</v>
      </c>
      <c r="D797" s="66" t="s">
        <v>2336</v>
      </c>
      <c r="E797" s="68">
        <v>2.0245000000000002</v>
      </c>
      <c r="F797" s="74">
        <v>1</v>
      </c>
      <c r="G797" s="74">
        <v>1</v>
      </c>
      <c r="H797" s="68">
        <f t="shared" si="24"/>
        <v>2.0245000000000002</v>
      </c>
      <c r="I797" s="70">
        <f t="shared" si="25"/>
        <v>2.0245000000000002</v>
      </c>
      <c r="J797" s="71">
        <f>ROUND((H797*'2-Calculator'!$D$26),2)</f>
        <v>13331.33</v>
      </c>
      <c r="K797" s="71">
        <f>ROUND((I797*'2-Calculator'!$D$26),2)</f>
        <v>13331.33</v>
      </c>
      <c r="L797" s="69">
        <v>6.72</v>
      </c>
      <c r="M797" s="66" t="s">
        <v>2550</v>
      </c>
      <c r="N797" s="66" t="s">
        <v>2551</v>
      </c>
      <c r="O797" s="66"/>
      <c r="P797" s="66" t="s">
        <v>1835</v>
      </c>
      <c r="Q797" s="144">
        <v>2</v>
      </c>
    </row>
    <row r="798" spans="1:17" s="72" customFormat="1">
      <c r="A798" s="66"/>
      <c r="B798" s="66" t="s">
        <v>487</v>
      </c>
      <c r="C798" s="225" t="s">
        <v>1702</v>
      </c>
      <c r="D798" s="66" t="s">
        <v>2469</v>
      </c>
      <c r="E798" s="68">
        <v>0.45128000000000001</v>
      </c>
      <c r="F798" s="74">
        <v>1</v>
      </c>
      <c r="G798" s="74">
        <v>1</v>
      </c>
      <c r="H798" s="68">
        <f t="shared" si="24"/>
        <v>0.45128000000000001</v>
      </c>
      <c r="I798" s="70">
        <f t="shared" si="25"/>
        <v>0.45128000000000001</v>
      </c>
      <c r="J798" s="71">
        <f>ROUND((H798*'2-Calculator'!$D$26),2)</f>
        <v>2971.68</v>
      </c>
      <c r="K798" s="71">
        <f>ROUND((I798*'2-Calculator'!$D$26),2)</f>
        <v>2971.68</v>
      </c>
      <c r="L798" s="69">
        <v>1.92</v>
      </c>
      <c r="M798" s="66" t="s">
        <v>2550</v>
      </c>
      <c r="N798" s="66" t="s">
        <v>2551</v>
      </c>
      <c r="O798" s="66"/>
      <c r="P798" s="66" t="s">
        <v>1835</v>
      </c>
      <c r="Q798" s="144">
        <v>1</v>
      </c>
    </row>
    <row r="799" spans="1:17" s="72" customFormat="1">
      <c r="A799" s="66"/>
      <c r="B799" s="66" t="s">
        <v>486</v>
      </c>
      <c r="C799" s="225" t="s">
        <v>1702</v>
      </c>
      <c r="D799" s="66" t="s">
        <v>2469</v>
      </c>
      <c r="E799" s="68">
        <v>0.66681999999999997</v>
      </c>
      <c r="F799" s="74">
        <v>1</v>
      </c>
      <c r="G799" s="74">
        <v>1</v>
      </c>
      <c r="H799" s="68">
        <f t="shared" si="24"/>
        <v>0.66681999999999997</v>
      </c>
      <c r="I799" s="70">
        <f t="shared" si="25"/>
        <v>0.66681999999999997</v>
      </c>
      <c r="J799" s="71">
        <f>ROUND((H799*'2-Calculator'!$D$26),2)</f>
        <v>4391.01</v>
      </c>
      <c r="K799" s="71">
        <f>ROUND((I799*'2-Calculator'!$D$26),2)</f>
        <v>4391.01</v>
      </c>
      <c r="L799" s="69">
        <v>3.39</v>
      </c>
      <c r="M799" s="66" t="s">
        <v>2550</v>
      </c>
      <c r="N799" s="66" t="s">
        <v>2551</v>
      </c>
      <c r="O799" s="66"/>
      <c r="P799" s="66" t="s">
        <v>1835</v>
      </c>
      <c r="Q799" s="144">
        <v>20</v>
      </c>
    </row>
    <row r="800" spans="1:17" s="72" customFormat="1">
      <c r="A800" s="66"/>
      <c r="B800" s="66" t="s">
        <v>485</v>
      </c>
      <c r="C800" s="225" t="s">
        <v>1702</v>
      </c>
      <c r="D800" s="66" t="s">
        <v>2469</v>
      </c>
      <c r="E800" s="68">
        <v>0.97813000000000005</v>
      </c>
      <c r="F800" s="74">
        <v>1</v>
      </c>
      <c r="G800" s="74">
        <v>1</v>
      </c>
      <c r="H800" s="68">
        <f t="shared" si="24"/>
        <v>0.97813000000000005</v>
      </c>
      <c r="I800" s="70">
        <f t="shared" si="25"/>
        <v>0.97813000000000005</v>
      </c>
      <c r="J800" s="71">
        <f>ROUND((H800*'2-Calculator'!$D$26),2)</f>
        <v>6440.99</v>
      </c>
      <c r="K800" s="71">
        <f>ROUND((I800*'2-Calculator'!$D$26),2)</f>
        <v>6440.99</v>
      </c>
      <c r="L800" s="69">
        <v>5.47</v>
      </c>
      <c r="M800" s="66" t="s">
        <v>2550</v>
      </c>
      <c r="N800" s="66" t="s">
        <v>2551</v>
      </c>
      <c r="O800" s="66"/>
      <c r="P800" s="66" t="s">
        <v>1835</v>
      </c>
      <c r="Q800" s="144">
        <v>86</v>
      </c>
    </row>
    <row r="801" spans="1:17" s="72" customFormat="1">
      <c r="A801" s="66"/>
      <c r="B801" s="66" t="s">
        <v>484</v>
      </c>
      <c r="C801" s="225" t="s">
        <v>1702</v>
      </c>
      <c r="D801" s="66" t="s">
        <v>2469</v>
      </c>
      <c r="E801" s="68">
        <v>1.84544</v>
      </c>
      <c r="F801" s="74">
        <v>1</v>
      </c>
      <c r="G801" s="74">
        <v>1</v>
      </c>
      <c r="H801" s="68">
        <f t="shared" si="24"/>
        <v>1.84544</v>
      </c>
      <c r="I801" s="70">
        <f t="shared" si="25"/>
        <v>1.84544</v>
      </c>
      <c r="J801" s="71">
        <f>ROUND((H801*'2-Calculator'!$D$26),2)</f>
        <v>12152.22</v>
      </c>
      <c r="K801" s="71">
        <f>ROUND((I801*'2-Calculator'!$D$26),2)</f>
        <v>12152.22</v>
      </c>
      <c r="L801" s="69">
        <v>9.42</v>
      </c>
      <c r="M801" s="66" t="s">
        <v>2550</v>
      </c>
      <c r="N801" s="66" t="s">
        <v>2551</v>
      </c>
      <c r="O801" s="66"/>
      <c r="P801" s="66" t="s">
        <v>1835</v>
      </c>
      <c r="Q801" s="144">
        <v>41</v>
      </c>
    </row>
    <row r="802" spans="1:17" s="72" customFormat="1">
      <c r="A802" s="66"/>
      <c r="B802" s="66" t="s">
        <v>483</v>
      </c>
      <c r="C802" s="225" t="s">
        <v>1703</v>
      </c>
      <c r="D802" s="66" t="s">
        <v>2337</v>
      </c>
      <c r="E802" s="68">
        <v>0.44716</v>
      </c>
      <c r="F802" s="74">
        <v>1</v>
      </c>
      <c r="G802" s="74">
        <v>1</v>
      </c>
      <c r="H802" s="68">
        <f t="shared" si="24"/>
        <v>0.44716</v>
      </c>
      <c r="I802" s="70">
        <f t="shared" si="25"/>
        <v>0.44716</v>
      </c>
      <c r="J802" s="71">
        <f>ROUND((H802*'2-Calculator'!$D$26),2)</f>
        <v>2944.55</v>
      </c>
      <c r="K802" s="71">
        <f>ROUND((I802*'2-Calculator'!$D$26),2)</f>
        <v>2944.55</v>
      </c>
      <c r="L802" s="69">
        <v>2.5</v>
      </c>
      <c r="M802" s="66" t="s">
        <v>2550</v>
      </c>
      <c r="N802" s="66" t="s">
        <v>2551</v>
      </c>
      <c r="O802" s="66"/>
      <c r="P802" s="66" t="s">
        <v>1835</v>
      </c>
      <c r="Q802" s="144">
        <v>10</v>
      </c>
    </row>
    <row r="803" spans="1:17" s="72" customFormat="1">
      <c r="A803" s="66"/>
      <c r="B803" s="66" t="s">
        <v>482</v>
      </c>
      <c r="C803" s="225" t="s">
        <v>1703</v>
      </c>
      <c r="D803" s="66" t="s">
        <v>2337</v>
      </c>
      <c r="E803" s="68">
        <v>0.61897999999999997</v>
      </c>
      <c r="F803" s="74">
        <v>1</v>
      </c>
      <c r="G803" s="74">
        <v>1</v>
      </c>
      <c r="H803" s="68">
        <f t="shared" si="24"/>
        <v>0.61897999999999997</v>
      </c>
      <c r="I803" s="70">
        <f t="shared" si="25"/>
        <v>0.61897999999999997</v>
      </c>
      <c r="J803" s="71">
        <f>ROUND((H803*'2-Calculator'!$D$26),2)</f>
        <v>4075.98</v>
      </c>
      <c r="K803" s="71">
        <f>ROUND((I803*'2-Calculator'!$D$26),2)</f>
        <v>4075.98</v>
      </c>
      <c r="L803" s="69">
        <v>3.34</v>
      </c>
      <c r="M803" s="66" t="s">
        <v>2550</v>
      </c>
      <c r="N803" s="66" t="s">
        <v>2551</v>
      </c>
      <c r="O803" s="66"/>
      <c r="P803" s="66" t="s">
        <v>1835</v>
      </c>
      <c r="Q803" s="144">
        <v>33</v>
      </c>
    </row>
    <row r="804" spans="1:17" s="72" customFormat="1">
      <c r="A804" s="66"/>
      <c r="B804" s="66" t="s">
        <v>481</v>
      </c>
      <c r="C804" s="225" t="s">
        <v>1703</v>
      </c>
      <c r="D804" s="66" t="s">
        <v>2337</v>
      </c>
      <c r="E804" s="68">
        <v>0.89119999999999999</v>
      </c>
      <c r="F804" s="74">
        <v>1</v>
      </c>
      <c r="G804" s="74">
        <v>1</v>
      </c>
      <c r="H804" s="68">
        <f t="shared" si="24"/>
        <v>0.89119999999999999</v>
      </c>
      <c r="I804" s="70">
        <f t="shared" si="25"/>
        <v>0.89119999999999999</v>
      </c>
      <c r="J804" s="71">
        <f>ROUND((H804*'2-Calculator'!$D$26),2)</f>
        <v>5868.55</v>
      </c>
      <c r="K804" s="71">
        <f>ROUND((I804*'2-Calculator'!$D$26),2)</f>
        <v>5868.55</v>
      </c>
      <c r="L804" s="69">
        <v>5.31</v>
      </c>
      <c r="M804" s="66" t="s">
        <v>2550</v>
      </c>
      <c r="N804" s="66" t="s">
        <v>2551</v>
      </c>
      <c r="O804" s="66"/>
      <c r="P804" s="66" t="s">
        <v>1835</v>
      </c>
      <c r="Q804" s="144">
        <v>31</v>
      </c>
    </row>
    <row r="805" spans="1:17" s="72" customFormat="1">
      <c r="A805" s="66"/>
      <c r="B805" s="66" t="s">
        <v>480</v>
      </c>
      <c r="C805" s="225" t="s">
        <v>1703</v>
      </c>
      <c r="D805" s="66" t="s">
        <v>2337</v>
      </c>
      <c r="E805" s="68">
        <v>1.8129999999999999</v>
      </c>
      <c r="F805" s="74">
        <v>1</v>
      </c>
      <c r="G805" s="74">
        <v>1</v>
      </c>
      <c r="H805" s="68">
        <f t="shared" si="24"/>
        <v>1.8129999999999999</v>
      </c>
      <c r="I805" s="70">
        <f t="shared" si="25"/>
        <v>1.8129999999999999</v>
      </c>
      <c r="J805" s="71">
        <f>ROUND((H805*'2-Calculator'!$D$26),2)</f>
        <v>11938.61</v>
      </c>
      <c r="K805" s="71">
        <f>ROUND((I805*'2-Calculator'!$D$26),2)</f>
        <v>11938.61</v>
      </c>
      <c r="L805" s="69">
        <v>8.6300000000000008</v>
      </c>
      <c r="M805" s="66" t="s">
        <v>2550</v>
      </c>
      <c r="N805" s="66" t="s">
        <v>2551</v>
      </c>
      <c r="O805" s="66"/>
      <c r="P805" s="66" t="s">
        <v>1835</v>
      </c>
      <c r="Q805" s="144">
        <v>1</v>
      </c>
    </row>
    <row r="806" spans="1:17" s="72" customFormat="1">
      <c r="A806" s="66"/>
      <c r="B806" s="66" t="s">
        <v>2085</v>
      </c>
      <c r="C806" s="225" t="s">
        <v>2086</v>
      </c>
      <c r="D806" s="66" t="s">
        <v>2087</v>
      </c>
      <c r="E806" s="68">
        <v>0.44571</v>
      </c>
      <c r="F806" s="74">
        <v>1</v>
      </c>
      <c r="G806" s="74">
        <v>1</v>
      </c>
      <c r="H806" s="68">
        <f t="shared" si="24"/>
        <v>0.44571</v>
      </c>
      <c r="I806" s="70">
        <f t="shared" si="25"/>
        <v>0.44571</v>
      </c>
      <c r="J806" s="71">
        <f>ROUND((H806*'2-Calculator'!$D$26),2)</f>
        <v>2935</v>
      </c>
      <c r="K806" s="71">
        <f>ROUND((I806*'2-Calculator'!$D$26),2)</f>
        <v>2935</v>
      </c>
      <c r="L806" s="69">
        <v>2.37</v>
      </c>
      <c r="M806" s="66" t="s">
        <v>2550</v>
      </c>
      <c r="N806" s="66" t="s">
        <v>2551</v>
      </c>
      <c r="O806" s="66"/>
      <c r="P806" s="66" t="s">
        <v>1835</v>
      </c>
      <c r="Q806" s="144">
        <v>24</v>
      </c>
    </row>
    <row r="807" spans="1:17" s="72" customFormat="1">
      <c r="A807" s="66"/>
      <c r="B807" s="66" t="s">
        <v>2088</v>
      </c>
      <c r="C807" s="225" t="s">
        <v>2086</v>
      </c>
      <c r="D807" s="66" t="s">
        <v>2087</v>
      </c>
      <c r="E807" s="68">
        <v>0.59750000000000003</v>
      </c>
      <c r="F807" s="74">
        <v>1</v>
      </c>
      <c r="G807" s="74">
        <v>1</v>
      </c>
      <c r="H807" s="68">
        <f t="shared" si="24"/>
        <v>0.59750000000000003</v>
      </c>
      <c r="I807" s="70">
        <f t="shared" si="25"/>
        <v>0.59750000000000003</v>
      </c>
      <c r="J807" s="71">
        <f>ROUND((H807*'2-Calculator'!$D$26),2)</f>
        <v>3934.54</v>
      </c>
      <c r="K807" s="71">
        <f>ROUND((I807*'2-Calculator'!$D$26),2)</f>
        <v>3934.54</v>
      </c>
      <c r="L807" s="69">
        <v>3.39</v>
      </c>
      <c r="M807" s="66" t="s">
        <v>2550</v>
      </c>
      <c r="N807" s="66" t="s">
        <v>2551</v>
      </c>
      <c r="O807" s="66"/>
      <c r="P807" s="66" t="s">
        <v>1835</v>
      </c>
      <c r="Q807" s="144">
        <v>246</v>
      </c>
    </row>
    <row r="808" spans="1:17" s="72" customFormat="1">
      <c r="A808" s="66"/>
      <c r="B808" s="66" t="s">
        <v>2089</v>
      </c>
      <c r="C808" s="225" t="s">
        <v>2086</v>
      </c>
      <c r="D808" s="66" t="s">
        <v>2087</v>
      </c>
      <c r="E808" s="68">
        <v>0.94138999999999995</v>
      </c>
      <c r="F808" s="74">
        <v>1</v>
      </c>
      <c r="G808" s="74">
        <v>1</v>
      </c>
      <c r="H808" s="68">
        <f t="shared" si="24"/>
        <v>0.94138999999999995</v>
      </c>
      <c r="I808" s="70">
        <f t="shared" si="25"/>
        <v>0.94138999999999995</v>
      </c>
      <c r="J808" s="71">
        <f>ROUND((H808*'2-Calculator'!$D$26),2)</f>
        <v>6199.05</v>
      </c>
      <c r="K808" s="71">
        <f>ROUND((I808*'2-Calculator'!$D$26),2)</f>
        <v>6199.05</v>
      </c>
      <c r="L808" s="69">
        <v>5.64</v>
      </c>
      <c r="M808" s="66" t="s">
        <v>2550</v>
      </c>
      <c r="N808" s="66" t="s">
        <v>2551</v>
      </c>
      <c r="O808" s="66"/>
      <c r="P808" s="66" t="s">
        <v>1835</v>
      </c>
      <c r="Q808" s="144">
        <v>249</v>
      </c>
    </row>
    <row r="809" spans="1:17" s="72" customFormat="1">
      <c r="A809" s="66"/>
      <c r="B809" s="66" t="s">
        <v>2090</v>
      </c>
      <c r="C809" s="225" t="s">
        <v>2086</v>
      </c>
      <c r="D809" s="66" t="s">
        <v>2087</v>
      </c>
      <c r="E809" s="68">
        <v>2.0810599999999999</v>
      </c>
      <c r="F809" s="74">
        <v>1</v>
      </c>
      <c r="G809" s="74">
        <v>1</v>
      </c>
      <c r="H809" s="68">
        <f t="shared" si="24"/>
        <v>2.0810599999999999</v>
      </c>
      <c r="I809" s="70">
        <f t="shared" si="25"/>
        <v>2.0810599999999999</v>
      </c>
      <c r="J809" s="71">
        <f>ROUND((H809*'2-Calculator'!$D$26),2)</f>
        <v>13703.78</v>
      </c>
      <c r="K809" s="71">
        <f>ROUND((I809*'2-Calculator'!$D$26),2)</f>
        <v>13703.78</v>
      </c>
      <c r="L809" s="69">
        <v>10.88</v>
      </c>
      <c r="M809" s="66" t="s">
        <v>2550</v>
      </c>
      <c r="N809" s="66" t="s">
        <v>2551</v>
      </c>
      <c r="O809" s="66"/>
      <c r="P809" s="66" t="s">
        <v>1835</v>
      </c>
      <c r="Q809" s="144">
        <v>31</v>
      </c>
    </row>
    <row r="810" spans="1:17" s="72" customFormat="1">
      <c r="A810" s="66"/>
      <c r="B810" s="66" t="s">
        <v>2091</v>
      </c>
      <c r="C810" s="225" t="s">
        <v>2092</v>
      </c>
      <c r="D810" s="66" t="s">
        <v>2093</v>
      </c>
      <c r="E810" s="68">
        <v>0.45096999999999998</v>
      </c>
      <c r="F810" s="74">
        <v>1</v>
      </c>
      <c r="G810" s="74">
        <v>1</v>
      </c>
      <c r="H810" s="68">
        <f t="shared" si="24"/>
        <v>0.45096999999999998</v>
      </c>
      <c r="I810" s="70">
        <f t="shared" si="25"/>
        <v>0.45096999999999998</v>
      </c>
      <c r="J810" s="71">
        <f>ROUND((H810*'2-Calculator'!$D$26),2)</f>
        <v>2969.64</v>
      </c>
      <c r="K810" s="71">
        <f>ROUND((I810*'2-Calculator'!$D$26),2)</f>
        <v>2969.64</v>
      </c>
      <c r="L810" s="69">
        <v>2.1</v>
      </c>
      <c r="M810" s="66" t="s">
        <v>2550</v>
      </c>
      <c r="N810" s="66" t="s">
        <v>2551</v>
      </c>
      <c r="O810" s="66"/>
      <c r="P810" s="66" t="s">
        <v>1835</v>
      </c>
      <c r="Q810" s="144">
        <v>0</v>
      </c>
    </row>
    <row r="811" spans="1:17" s="72" customFormat="1">
      <c r="A811" s="66"/>
      <c r="B811" s="66" t="s">
        <v>2094</v>
      </c>
      <c r="C811" s="225" t="s">
        <v>2092</v>
      </c>
      <c r="D811" s="66" t="s">
        <v>2093</v>
      </c>
      <c r="E811" s="68">
        <v>0.58664000000000005</v>
      </c>
      <c r="F811" s="74">
        <v>1</v>
      </c>
      <c r="G811" s="74">
        <v>1</v>
      </c>
      <c r="H811" s="68">
        <f t="shared" si="24"/>
        <v>0.58664000000000005</v>
      </c>
      <c r="I811" s="70">
        <f t="shared" si="25"/>
        <v>0.58664000000000005</v>
      </c>
      <c r="J811" s="71">
        <f>ROUND((H811*'2-Calculator'!$D$26),2)</f>
        <v>3863.02</v>
      </c>
      <c r="K811" s="71">
        <f>ROUND((I811*'2-Calculator'!$D$26),2)</f>
        <v>3863.02</v>
      </c>
      <c r="L811" s="69">
        <v>3</v>
      </c>
      <c r="M811" s="66" t="s">
        <v>2550</v>
      </c>
      <c r="N811" s="66" t="s">
        <v>2551</v>
      </c>
      <c r="O811" s="66"/>
      <c r="P811" s="66" t="s">
        <v>1835</v>
      </c>
      <c r="Q811" s="144">
        <v>64</v>
      </c>
    </row>
    <row r="812" spans="1:17" s="72" customFormat="1">
      <c r="A812" s="66"/>
      <c r="B812" s="66" t="s">
        <v>2095</v>
      </c>
      <c r="C812" s="225" t="s">
        <v>2092</v>
      </c>
      <c r="D812" s="66" t="s">
        <v>2093</v>
      </c>
      <c r="E812" s="68">
        <v>0.86109000000000002</v>
      </c>
      <c r="F812" s="74">
        <v>1</v>
      </c>
      <c r="G812" s="74">
        <v>1</v>
      </c>
      <c r="H812" s="68">
        <f t="shared" si="24"/>
        <v>0.86109000000000002</v>
      </c>
      <c r="I812" s="70">
        <f t="shared" si="25"/>
        <v>0.86109000000000002</v>
      </c>
      <c r="J812" s="71">
        <f>ROUND((H812*'2-Calculator'!$D$26),2)</f>
        <v>5670.28</v>
      </c>
      <c r="K812" s="71">
        <f>ROUND((I812*'2-Calculator'!$D$26),2)</f>
        <v>5670.28</v>
      </c>
      <c r="L812" s="69">
        <v>4.84</v>
      </c>
      <c r="M812" s="66" t="s">
        <v>2550</v>
      </c>
      <c r="N812" s="66" t="s">
        <v>2551</v>
      </c>
      <c r="O812" s="66"/>
      <c r="P812" s="66" t="s">
        <v>1835</v>
      </c>
      <c r="Q812" s="144">
        <v>69</v>
      </c>
    </row>
    <row r="813" spans="1:17" s="72" customFormat="1">
      <c r="A813" s="66"/>
      <c r="B813" s="66" t="s">
        <v>2096</v>
      </c>
      <c r="C813" s="225" t="s">
        <v>2092</v>
      </c>
      <c r="D813" s="66" t="s">
        <v>2093</v>
      </c>
      <c r="E813" s="68">
        <v>1.75099</v>
      </c>
      <c r="F813" s="74">
        <v>1</v>
      </c>
      <c r="G813" s="74">
        <v>1</v>
      </c>
      <c r="H813" s="68">
        <f t="shared" si="24"/>
        <v>1.75099</v>
      </c>
      <c r="I813" s="70">
        <f t="shared" si="25"/>
        <v>1.75099</v>
      </c>
      <c r="J813" s="71">
        <f>ROUND((H813*'2-Calculator'!$D$26),2)</f>
        <v>11530.27</v>
      </c>
      <c r="K813" s="71">
        <f>ROUND((I813*'2-Calculator'!$D$26),2)</f>
        <v>11530.27</v>
      </c>
      <c r="L813" s="69">
        <v>8.6199999999999992</v>
      </c>
      <c r="M813" s="66" t="s">
        <v>2550</v>
      </c>
      <c r="N813" s="66" t="s">
        <v>2551</v>
      </c>
      <c r="O813" s="66"/>
      <c r="P813" s="66" t="s">
        <v>1835</v>
      </c>
      <c r="Q813" s="144">
        <v>8</v>
      </c>
    </row>
    <row r="814" spans="1:17" s="72" customFormat="1">
      <c r="A814" s="66"/>
      <c r="B814" s="66" t="s">
        <v>479</v>
      </c>
      <c r="C814" s="225" t="s">
        <v>1704</v>
      </c>
      <c r="D814" s="66" t="s">
        <v>2338</v>
      </c>
      <c r="E814" s="68">
        <v>1.2522800000000001</v>
      </c>
      <c r="F814" s="74">
        <v>1</v>
      </c>
      <c r="G814" s="74">
        <v>1</v>
      </c>
      <c r="H814" s="68">
        <f t="shared" si="24"/>
        <v>1.2522800000000001</v>
      </c>
      <c r="I814" s="70">
        <f t="shared" si="25"/>
        <v>1.2522800000000001</v>
      </c>
      <c r="J814" s="71">
        <f>ROUND((H814*'2-Calculator'!$D$26),2)</f>
        <v>8246.26</v>
      </c>
      <c r="K814" s="71">
        <f>ROUND((I814*'2-Calculator'!$D$26),2)</f>
        <v>8246.26</v>
      </c>
      <c r="L814" s="69">
        <v>1.67</v>
      </c>
      <c r="M814" s="66" t="s">
        <v>2550</v>
      </c>
      <c r="N814" s="66" t="s">
        <v>2551</v>
      </c>
      <c r="O814" s="66"/>
      <c r="P814" s="66" t="s">
        <v>1835</v>
      </c>
      <c r="Q814" s="144">
        <v>7</v>
      </c>
    </row>
    <row r="815" spans="1:17" s="72" customFormat="1">
      <c r="A815" s="66"/>
      <c r="B815" s="66" t="s">
        <v>478</v>
      </c>
      <c r="C815" s="225" t="s">
        <v>1704</v>
      </c>
      <c r="D815" s="66" t="s">
        <v>2338</v>
      </c>
      <c r="E815" s="68">
        <v>1.3938699999999999</v>
      </c>
      <c r="F815" s="74">
        <v>1</v>
      </c>
      <c r="G815" s="74">
        <v>1</v>
      </c>
      <c r="H815" s="68">
        <f t="shared" si="24"/>
        <v>1.3938699999999999</v>
      </c>
      <c r="I815" s="70">
        <f t="shared" si="25"/>
        <v>1.3938699999999999</v>
      </c>
      <c r="J815" s="71">
        <f>ROUND((H815*'2-Calculator'!$D$26),2)</f>
        <v>9178.6299999999992</v>
      </c>
      <c r="K815" s="71">
        <f>ROUND((I815*'2-Calculator'!$D$26),2)</f>
        <v>9178.6299999999992</v>
      </c>
      <c r="L815" s="69">
        <v>2.2599999999999998</v>
      </c>
      <c r="M815" s="66" t="s">
        <v>2550</v>
      </c>
      <c r="N815" s="66" t="s">
        <v>2551</v>
      </c>
      <c r="O815" s="66"/>
      <c r="P815" s="66" t="s">
        <v>1835</v>
      </c>
      <c r="Q815" s="144">
        <v>2</v>
      </c>
    </row>
    <row r="816" spans="1:17" s="72" customFormat="1">
      <c r="A816" s="66"/>
      <c r="B816" s="66" t="s">
        <v>477</v>
      </c>
      <c r="C816" s="225" t="s">
        <v>1704</v>
      </c>
      <c r="D816" s="66" t="s">
        <v>2338</v>
      </c>
      <c r="E816" s="68">
        <v>2.2161200000000001</v>
      </c>
      <c r="F816" s="74">
        <v>1</v>
      </c>
      <c r="G816" s="74">
        <v>1</v>
      </c>
      <c r="H816" s="68">
        <f t="shared" si="24"/>
        <v>2.2161200000000001</v>
      </c>
      <c r="I816" s="70">
        <f t="shared" si="25"/>
        <v>2.2161200000000001</v>
      </c>
      <c r="J816" s="71">
        <f>ROUND((H816*'2-Calculator'!$D$26),2)</f>
        <v>14593.15</v>
      </c>
      <c r="K816" s="71">
        <f>ROUND((I816*'2-Calculator'!$D$26),2)</f>
        <v>14593.15</v>
      </c>
      <c r="L816" s="69">
        <v>7</v>
      </c>
      <c r="M816" s="66" t="s">
        <v>2550</v>
      </c>
      <c r="N816" s="66" t="s">
        <v>2551</v>
      </c>
      <c r="O816" s="66"/>
      <c r="P816" s="66" t="s">
        <v>1835</v>
      </c>
      <c r="Q816" s="144">
        <v>3</v>
      </c>
    </row>
    <row r="817" spans="1:17" s="72" customFormat="1">
      <c r="A817" s="66"/>
      <c r="B817" s="66" t="s">
        <v>476</v>
      </c>
      <c r="C817" s="225" t="s">
        <v>1704</v>
      </c>
      <c r="D817" s="66" t="s">
        <v>2338</v>
      </c>
      <c r="E817" s="68">
        <v>4.6093599999999997</v>
      </c>
      <c r="F817" s="74">
        <v>1</v>
      </c>
      <c r="G817" s="74">
        <v>1</v>
      </c>
      <c r="H817" s="68">
        <f t="shared" si="24"/>
        <v>4.6093599999999997</v>
      </c>
      <c r="I817" s="70">
        <f t="shared" si="25"/>
        <v>4.6093599999999997</v>
      </c>
      <c r="J817" s="71">
        <f>ROUND((H817*'2-Calculator'!$D$26),2)</f>
        <v>30352.639999999999</v>
      </c>
      <c r="K817" s="71">
        <f>ROUND((I817*'2-Calculator'!$D$26),2)</f>
        <v>30352.639999999999</v>
      </c>
      <c r="L817" s="69">
        <v>13.67</v>
      </c>
      <c r="M817" s="66" t="s">
        <v>2550</v>
      </c>
      <c r="N817" s="66" t="s">
        <v>2551</v>
      </c>
      <c r="O817" s="66"/>
      <c r="P817" s="66" t="s">
        <v>1835</v>
      </c>
      <c r="Q817" s="144">
        <v>0</v>
      </c>
    </row>
    <row r="818" spans="1:17" s="72" customFormat="1">
      <c r="A818" s="66"/>
      <c r="B818" s="66" t="s">
        <v>475</v>
      </c>
      <c r="C818" s="225" t="s">
        <v>1705</v>
      </c>
      <c r="D818" s="66" t="s">
        <v>2097</v>
      </c>
      <c r="E818" s="68">
        <v>0.63046999999999997</v>
      </c>
      <c r="F818" s="74">
        <v>1</v>
      </c>
      <c r="G818" s="74">
        <v>1</v>
      </c>
      <c r="H818" s="68">
        <f t="shared" si="24"/>
        <v>0.63046999999999997</v>
      </c>
      <c r="I818" s="70">
        <f t="shared" si="25"/>
        <v>0.63046999999999997</v>
      </c>
      <c r="J818" s="71">
        <f>ROUND((H818*'2-Calculator'!$D$26),2)</f>
        <v>4151.6400000000003</v>
      </c>
      <c r="K818" s="71">
        <f>ROUND((I818*'2-Calculator'!$D$26),2)</f>
        <v>4151.6400000000003</v>
      </c>
      <c r="L818" s="69">
        <v>1.59</v>
      </c>
      <c r="M818" s="66" t="s">
        <v>2550</v>
      </c>
      <c r="N818" s="66" t="s">
        <v>2551</v>
      </c>
      <c r="O818" s="66"/>
      <c r="P818" s="66" t="s">
        <v>1835</v>
      </c>
      <c r="Q818" s="144">
        <v>0</v>
      </c>
    </row>
    <row r="819" spans="1:17" s="72" customFormat="1">
      <c r="A819" s="66"/>
      <c r="B819" s="66" t="s">
        <v>474</v>
      </c>
      <c r="C819" s="225" t="s">
        <v>1705</v>
      </c>
      <c r="D819" s="66" t="s">
        <v>2097</v>
      </c>
      <c r="E819" s="68">
        <v>0.81999</v>
      </c>
      <c r="F819" s="74">
        <v>1</v>
      </c>
      <c r="G819" s="74">
        <v>1</v>
      </c>
      <c r="H819" s="68">
        <f t="shared" si="24"/>
        <v>0.81999</v>
      </c>
      <c r="I819" s="70">
        <f t="shared" si="25"/>
        <v>0.81999</v>
      </c>
      <c r="J819" s="71">
        <f>ROUND((H819*'2-Calculator'!$D$26),2)</f>
        <v>5399.63</v>
      </c>
      <c r="K819" s="71">
        <f>ROUND((I819*'2-Calculator'!$D$26),2)</f>
        <v>5399.63</v>
      </c>
      <c r="L819" s="69">
        <v>2.27</v>
      </c>
      <c r="M819" s="66" t="s">
        <v>2550</v>
      </c>
      <c r="N819" s="66" t="s">
        <v>2551</v>
      </c>
      <c r="O819" s="66"/>
      <c r="P819" s="66" t="s">
        <v>1835</v>
      </c>
      <c r="Q819" s="144">
        <v>5</v>
      </c>
    </row>
    <row r="820" spans="1:17" s="72" customFormat="1">
      <c r="A820" s="66"/>
      <c r="B820" s="66" t="s">
        <v>473</v>
      </c>
      <c r="C820" s="225" t="s">
        <v>1705</v>
      </c>
      <c r="D820" s="66" t="s">
        <v>2097</v>
      </c>
      <c r="E820" s="68">
        <v>1.4933799999999999</v>
      </c>
      <c r="F820" s="74">
        <v>1</v>
      </c>
      <c r="G820" s="74">
        <v>1</v>
      </c>
      <c r="H820" s="68">
        <f t="shared" si="24"/>
        <v>1.4933799999999999</v>
      </c>
      <c r="I820" s="70">
        <f t="shared" si="25"/>
        <v>1.4933799999999999</v>
      </c>
      <c r="J820" s="71">
        <f>ROUND((H820*'2-Calculator'!$D$26),2)</f>
        <v>9833.91</v>
      </c>
      <c r="K820" s="71">
        <f>ROUND((I820*'2-Calculator'!$D$26),2)</f>
        <v>9833.91</v>
      </c>
      <c r="L820" s="69">
        <v>7.15</v>
      </c>
      <c r="M820" s="66" t="s">
        <v>2550</v>
      </c>
      <c r="N820" s="66" t="s">
        <v>2551</v>
      </c>
      <c r="O820" s="66"/>
      <c r="P820" s="66" t="s">
        <v>1835</v>
      </c>
      <c r="Q820" s="144">
        <v>1</v>
      </c>
    </row>
    <row r="821" spans="1:17" s="72" customFormat="1">
      <c r="A821" s="66"/>
      <c r="B821" s="66" t="s">
        <v>472</v>
      </c>
      <c r="C821" s="225" t="s">
        <v>1705</v>
      </c>
      <c r="D821" s="66" t="s">
        <v>2097</v>
      </c>
      <c r="E821" s="68">
        <v>2.8548200000000001</v>
      </c>
      <c r="F821" s="74">
        <v>1</v>
      </c>
      <c r="G821" s="74">
        <v>1</v>
      </c>
      <c r="H821" s="68">
        <f t="shared" si="24"/>
        <v>2.8548200000000001</v>
      </c>
      <c r="I821" s="70">
        <f t="shared" si="25"/>
        <v>2.8548200000000001</v>
      </c>
      <c r="J821" s="71">
        <f>ROUND((H821*'2-Calculator'!$D$26),2)</f>
        <v>18798.990000000002</v>
      </c>
      <c r="K821" s="71">
        <f>ROUND((I821*'2-Calculator'!$D$26),2)</f>
        <v>18798.990000000002</v>
      </c>
      <c r="L821" s="69">
        <v>11.5</v>
      </c>
      <c r="M821" s="66" t="s">
        <v>2550</v>
      </c>
      <c r="N821" s="66" t="s">
        <v>2551</v>
      </c>
      <c r="O821" s="66"/>
      <c r="P821" s="66" t="s">
        <v>1835</v>
      </c>
      <c r="Q821" s="144">
        <v>0</v>
      </c>
    </row>
    <row r="822" spans="1:17" s="72" customFormat="1">
      <c r="A822" s="66"/>
      <c r="B822" s="66" t="s">
        <v>471</v>
      </c>
      <c r="C822" s="225" t="s">
        <v>1706</v>
      </c>
      <c r="D822" s="66" t="s">
        <v>2470</v>
      </c>
      <c r="E822" s="68">
        <v>0.72552000000000005</v>
      </c>
      <c r="F822" s="74">
        <v>1</v>
      </c>
      <c r="G822" s="74">
        <v>1</v>
      </c>
      <c r="H822" s="68">
        <f t="shared" si="24"/>
        <v>0.72552000000000005</v>
      </c>
      <c r="I822" s="70">
        <f t="shared" si="25"/>
        <v>0.72552000000000005</v>
      </c>
      <c r="J822" s="71">
        <f>ROUND((H822*'2-Calculator'!$D$26),2)</f>
        <v>4777.55</v>
      </c>
      <c r="K822" s="71">
        <f>ROUND((I822*'2-Calculator'!$D$26),2)</f>
        <v>4777.55</v>
      </c>
      <c r="L822" s="69">
        <v>2.34</v>
      </c>
      <c r="M822" s="66" t="s">
        <v>2550</v>
      </c>
      <c r="N822" s="66" t="s">
        <v>2551</v>
      </c>
      <c r="O822" s="66"/>
      <c r="P822" s="66" t="s">
        <v>1835</v>
      </c>
      <c r="Q822" s="144">
        <v>6</v>
      </c>
    </row>
    <row r="823" spans="1:17" s="72" customFormat="1">
      <c r="A823" s="66"/>
      <c r="B823" s="66" t="s">
        <v>470</v>
      </c>
      <c r="C823" s="225" t="s">
        <v>1706</v>
      </c>
      <c r="D823" s="66" t="s">
        <v>2470</v>
      </c>
      <c r="E823" s="68">
        <v>1.0838099999999999</v>
      </c>
      <c r="F823" s="74">
        <v>1</v>
      </c>
      <c r="G823" s="74">
        <v>1</v>
      </c>
      <c r="H823" s="68">
        <f t="shared" si="24"/>
        <v>1.0838099999999999</v>
      </c>
      <c r="I823" s="70">
        <f t="shared" si="25"/>
        <v>1.0838099999999999</v>
      </c>
      <c r="J823" s="71">
        <f>ROUND((H823*'2-Calculator'!$D$26),2)</f>
        <v>7136.89</v>
      </c>
      <c r="K823" s="71">
        <f>ROUND((I823*'2-Calculator'!$D$26),2)</f>
        <v>7136.89</v>
      </c>
      <c r="L823" s="69">
        <v>4.49</v>
      </c>
      <c r="M823" s="66" t="s">
        <v>2550</v>
      </c>
      <c r="N823" s="66" t="s">
        <v>2551</v>
      </c>
      <c r="O823" s="66"/>
      <c r="P823" s="66" t="s">
        <v>1835</v>
      </c>
      <c r="Q823" s="144">
        <v>3</v>
      </c>
    </row>
    <row r="824" spans="1:17" s="72" customFormat="1">
      <c r="A824" s="66"/>
      <c r="B824" s="66" t="s">
        <v>469</v>
      </c>
      <c r="C824" s="225" t="s">
        <v>1706</v>
      </c>
      <c r="D824" s="66" t="s">
        <v>2470</v>
      </c>
      <c r="E824" s="68">
        <v>1.8927400000000001</v>
      </c>
      <c r="F824" s="74">
        <v>1</v>
      </c>
      <c r="G824" s="74">
        <v>1</v>
      </c>
      <c r="H824" s="68">
        <f t="shared" si="24"/>
        <v>1.8927400000000001</v>
      </c>
      <c r="I824" s="70">
        <f t="shared" si="25"/>
        <v>1.8927400000000001</v>
      </c>
      <c r="J824" s="71">
        <f>ROUND((H824*'2-Calculator'!$D$26),2)</f>
        <v>12463.69</v>
      </c>
      <c r="K824" s="71">
        <f>ROUND((I824*'2-Calculator'!$D$26),2)</f>
        <v>12463.69</v>
      </c>
      <c r="L824" s="69">
        <v>6.74</v>
      </c>
      <c r="M824" s="66" t="s">
        <v>2550</v>
      </c>
      <c r="N824" s="66" t="s">
        <v>2551</v>
      </c>
      <c r="O824" s="66"/>
      <c r="P824" s="66" t="s">
        <v>1835</v>
      </c>
      <c r="Q824" s="144">
        <v>2</v>
      </c>
    </row>
    <row r="825" spans="1:17" s="72" customFormat="1">
      <c r="A825" s="66"/>
      <c r="B825" s="66" t="s">
        <v>468</v>
      </c>
      <c r="C825" s="225" t="s">
        <v>1706</v>
      </c>
      <c r="D825" s="66" t="s">
        <v>2470</v>
      </c>
      <c r="E825" s="68">
        <v>3.8527800000000001</v>
      </c>
      <c r="F825" s="74">
        <v>1</v>
      </c>
      <c r="G825" s="74">
        <v>1</v>
      </c>
      <c r="H825" s="68">
        <f t="shared" si="24"/>
        <v>3.8527800000000001</v>
      </c>
      <c r="I825" s="70">
        <f t="shared" si="25"/>
        <v>3.8527800000000001</v>
      </c>
      <c r="J825" s="71">
        <f>ROUND((H825*'2-Calculator'!$D$26),2)</f>
        <v>25370.560000000001</v>
      </c>
      <c r="K825" s="71">
        <f>ROUND((I825*'2-Calculator'!$D$26),2)</f>
        <v>25370.560000000001</v>
      </c>
      <c r="L825" s="69">
        <v>11.75</v>
      </c>
      <c r="M825" s="66" t="s">
        <v>2550</v>
      </c>
      <c r="N825" s="66" t="s">
        <v>2551</v>
      </c>
      <c r="O825" s="66"/>
      <c r="P825" s="66" t="s">
        <v>1835</v>
      </c>
      <c r="Q825" s="144">
        <v>1</v>
      </c>
    </row>
    <row r="826" spans="1:17" s="72" customFormat="1">
      <c r="A826" s="66"/>
      <c r="B826" s="66" t="s">
        <v>467</v>
      </c>
      <c r="C826" s="225" t="s">
        <v>1707</v>
      </c>
      <c r="D826" s="66" t="s">
        <v>2339</v>
      </c>
      <c r="E826" s="68">
        <v>0.81106999999999996</v>
      </c>
      <c r="F826" s="74">
        <v>1</v>
      </c>
      <c r="G826" s="74">
        <v>1</v>
      </c>
      <c r="H826" s="68">
        <f t="shared" si="24"/>
        <v>0.81106999999999996</v>
      </c>
      <c r="I826" s="70">
        <f t="shared" si="25"/>
        <v>0.81106999999999996</v>
      </c>
      <c r="J826" s="71">
        <f>ROUND((H826*'2-Calculator'!$D$26),2)</f>
        <v>5340.9</v>
      </c>
      <c r="K826" s="71">
        <f>ROUND((I826*'2-Calculator'!$D$26),2)</f>
        <v>5340.9</v>
      </c>
      <c r="L826" s="69">
        <v>1.92</v>
      </c>
      <c r="M826" s="66" t="s">
        <v>2550</v>
      </c>
      <c r="N826" s="66" t="s">
        <v>2551</v>
      </c>
      <c r="O826" s="66"/>
      <c r="P826" s="66" t="s">
        <v>1835</v>
      </c>
      <c r="Q826" s="144">
        <v>0</v>
      </c>
    </row>
    <row r="827" spans="1:17" s="72" customFormat="1">
      <c r="A827" s="66"/>
      <c r="B827" s="66" t="s">
        <v>466</v>
      </c>
      <c r="C827" s="225" t="s">
        <v>1707</v>
      </c>
      <c r="D827" s="66" t="s">
        <v>2339</v>
      </c>
      <c r="E827" s="68">
        <v>1.26515</v>
      </c>
      <c r="F827" s="74">
        <v>1</v>
      </c>
      <c r="G827" s="74">
        <v>1</v>
      </c>
      <c r="H827" s="68">
        <f t="shared" si="24"/>
        <v>1.26515</v>
      </c>
      <c r="I827" s="70">
        <f t="shared" si="25"/>
        <v>1.26515</v>
      </c>
      <c r="J827" s="71">
        <f>ROUND((H827*'2-Calculator'!$D$26),2)</f>
        <v>8331.01</v>
      </c>
      <c r="K827" s="71">
        <f>ROUND((I827*'2-Calculator'!$D$26),2)</f>
        <v>8331.01</v>
      </c>
      <c r="L827" s="69">
        <v>1.52</v>
      </c>
      <c r="M827" s="66" t="s">
        <v>2550</v>
      </c>
      <c r="N827" s="66" t="s">
        <v>2551</v>
      </c>
      <c r="O827" s="66"/>
      <c r="P827" s="66" t="s">
        <v>1835</v>
      </c>
      <c r="Q827" s="144">
        <v>3</v>
      </c>
    </row>
    <row r="828" spans="1:17" s="72" customFormat="1">
      <c r="A828" s="66"/>
      <c r="B828" s="66" t="s">
        <v>465</v>
      </c>
      <c r="C828" s="225" t="s">
        <v>1707</v>
      </c>
      <c r="D828" s="66" t="s">
        <v>2339</v>
      </c>
      <c r="E828" s="68">
        <v>1.57657</v>
      </c>
      <c r="F828" s="74">
        <v>1</v>
      </c>
      <c r="G828" s="74">
        <v>1</v>
      </c>
      <c r="H828" s="68">
        <f t="shared" si="24"/>
        <v>1.57657</v>
      </c>
      <c r="I828" s="70">
        <f t="shared" si="25"/>
        <v>1.57657</v>
      </c>
      <c r="J828" s="71">
        <f>ROUND((H828*'2-Calculator'!$D$26),2)</f>
        <v>10381.709999999999</v>
      </c>
      <c r="K828" s="71">
        <f>ROUND((I828*'2-Calculator'!$D$26),2)</f>
        <v>10381.709999999999</v>
      </c>
      <c r="L828" s="69">
        <v>2.77</v>
      </c>
      <c r="M828" s="66" t="s">
        <v>2550</v>
      </c>
      <c r="N828" s="66" t="s">
        <v>2551</v>
      </c>
      <c r="O828" s="66"/>
      <c r="P828" s="66" t="s">
        <v>1835</v>
      </c>
      <c r="Q828" s="144">
        <v>2</v>
      </c>
    </row>
    <row r="829" spans="1:17" s="72" customFormat="1">
      <c r="A829" s="66"/>
      <c r="B829" s="66" t="s">
        <v>464</v>
      </c>
      <c r="C829" s="225" t="s">
        <v>1707</v>
      </c>
      <c r="D829" s="66" t="s">
        <v>2339</v>
      </c>
      <c r="E829" s="68">
        <v>3.9580000000000002</v>
      </c>
      <c r="F829" s="74">
        <v>1</v>
      </c>
      <c r="G829" s="74">
        <v>1</v>
      </c>
      <c r="H829" s="68">
        <f t="shared" si="24"/>
        <v>3.9580000000000002</v>
      </c>
      <c r="I829" s="70">
        <f t="shared" si="25"/>
        <v>3.9580000000000002</v>
      </c>
      <c r="J829" s="71">
        <f>ROUND((H829*'2-Calculator'!$D$26),2)</f>
        <v>26063.43</v>
      </c>
      <c r="K829" s="71">
        <f>ROUND((I829*'2-Calculator'!$D$26),2)</f>
        <v>26063.43</v>
      </c>
      <c r="L829" s="69">
        <v>8</v>
      </c>
      <c r="M829" s="66" t="s">
        <v>2550</v>
      </c>
      <c r="N829" s="66" t="s">
        <v>2551</v>
      </c>
      <c r="O829" s="66"/>
      <c r="P829" s="66" t="s">
        <v>1835</v>
      </c>
      <c r="Q829" s="144">
        <v>0</v>
      </c>
    </row>
    <row r="830" spans="1:17" s="72" customFormat="1">
      <c r="A830" s="66"/>
      <c r="B830" s="66" t="s">
        <v>463</v>
      </c>
      <c r="C830" s="225" t="s">
        <v>1708</v>
      </c>
      <c r="D830" s="66" t="s">
        <v>2340</v>
      </c>
      <c r="E830" s="68">
        <v>0.39512999999999998</v>
      </c>
      <c r="F830" s="74">
        <v>1</v>
      </c>
      <c r="G830" s="74">
        <v>1</v>
      </c>
      <c r="H830" s="68">
        <f t="shared" si="24"/>
        <v>0.39512999999999998</v>
      </c>
      <c r="I830" s="70">
        <f t="shared" si="25"/>
        <v>0.39512999999999998</v>
      </c>
      <c r="J830" s="71">
        <f>ROUND((H830*'2-Calculator'!$D$26),2)</f>
        <v>2601.9299999999998</v>
      </c>
      <c r="K830" s="71">
        <f>ROUND((I830*'2-Calculator'!$D$26),2)</f>
        <v>2601.9299999999998</v>
      </c>
      <c r="L830" s="69">
        <v>1.78</v>
      </c>
      <c r="M830" s="66" t="s">
        <v>2550</v>
      </c>
      <c r="N830" s="66" t="s">
        <v>2551</v>
      </c>
      <c r="O830" s="66"/>
      <c r="P830" s="66" t="s">
        <v>1835</v>
      </c>
      <c r="Q830" s="144">
        <v>2</v>
      </c>
    </row>
    <row r="831" spans="1:17" s="72" customFormat="1">
      <c r="A831" s="66"/>
      <c r="B831" s="66" t="s">
        <v>462</v>
      </c>
      <c r="C831" s="225" t="s">
        <v>1708</v>
      </c>
      <c r="D831" s="66" t="s">
        <v>2340</v>
      </c>
      <c r="E831" s="68">
        <v>0.66117000000000004</v>
      </c>
      <c r="F831" s="74">
        <v>1</v>
      </c>
      <c r="G831" s="74">
        <v>1</v>
      </c>
      <c r="H831" s="68">
        <f t="shared" si="24"/>
        <v>0.66117000000000004</v>
      </c>
      <c r="I831" s="70">
        <f t="shared" si="25"/>
        <v>0.66117000000000004</v>
      </c>
      <c r="J831" s="71">
        <f>ROUND((H831*'2-Calculator'!$D$26),2)</f>
        <v>4353.8</v>
      </c>
      <c r="K831" s="71">
        <f>ROUND((I831*'2-Calculator'!$D$26),2)</f>
        <v>4353.8</v>
      </c>
      <c r="L831" s="69">
        <v>3.93</v>
      </c>
      <c r="M831" s="66" t="s">
        <v>2550</v>
      </c>
      <c r="N831" s="66" t="s">
        <v>2551</v>
      </c>
      <c r="O831" s="66"/>
      <c r="P831" s="66" t="s">
        <v>1835</v>
      </c>
      <c r="Q831" s="144">
        <v>3</v>
      </c>
    </row>
    <row r="832" spans="1:17" s="72" customFormat="1">
      <c r="A832" s="66"/>
      <c r="B832" s="66" t="s">
        <v>461</v>
      </c>
      <c r="C832" s="225" t="s">
        <v>1708</v>
      </c>
      <c r="D832" s="66" t="s">
        <v>2340</v>
      </c>
      <c r="E832" s="68">
        <v>1.04305</v>
      </c>
      <c r="F832" s="74">
        <v>1</v>
      </c>
      <c r="G832" s="74">
        <v>1</v>
      </c>
      <c r="H832" s="68">
        <f t="shared" si="24"/>
        <v>1.04305</v>
      </c>
      <c r="I832" s="70">
        <f t="shared" si="25"/>
        <v>1.04305</v>
      </c>
      <c r="J832" s="71">
        <f>ROUND((H832*'2-Calculator'!$D$26),2)</f>
        <v>6868.48</v>
      </c>
      <c r="K832" s="71">
        <f>ROUND((I832*'2-Calculator'!$D$26),2)</f>
        <v>6868.48</v>
      </c>
      <c r="L832" s="69">
        <v>5.57</v>
      </c>
      <c r="M832" s="66" t="s">
        <v>2550</v>
      </c>
      <c r="N832" s="66" t="s">
        <v>2551</v>
      </c>
      <c r="O832" s="66"/>
      <c r="P832" s="66" t="s">
        <v>1835</v>
      </c>
      <c r="Q832" s="144">
        <v>7</v>
      </c>
    </row>
    <row r="833" spans="1:17" s="72" customFormat="1">
      <c r="A833" s="66"/>
      <c r="B833" s="66" t="s">
        <v>460</v>
      </c>
      <c r="C833" s="225" t="s">
        <v>1708</v>
      </c>
      <c r="D833" s="66" t="s">
        <v>2340</v>
      </c>
      <c r="E833" s="68">
        <v>1.51101</v>
      </c>
      <c r="F833" s="74">
        <v>1</v>
      </c>
      <c r="G833" s="74">
        <v>1</v>
      </c>
      <c r="H833" s="68">
        <f t="shared" si="24"/>
        <v>1.51101</v>
      </c>
      <c r="I833" s="70">
        <f t="shared" si="25"/>
        <v>1.51101</v>
      </c>
      <c r="J833" s="71">
        <f>ROUND((H833*'2-Calculator'!$D$26),2)</f>
        <v>9950</v>
      </c>
      <c r="K833" s="71">
        <f>ROUND((I833*'2-Calculator'!$D$26),2)</f>
        <v>9950</v>
      </c>
      <c r="L833" s="69">
        <v>8.44</v>
      </c>
      <c r="M833" s="66" t="s">
        <v>2550</v>
      </c>
      <c r="N833" s="66" t="s">
        <v>2551</v>
      </c>
      <c r="O833" s="66"/>
      <c r="P833" s="66" t="s">
        <v>1835</v>
      </c>
      <c r="Q833" s="144">
        <v>0</v>
      </c>
    </row>
    <row r="834" spans="1:17" s="72" customFormat="1">
      <c r="A834" s="66"/>
      <c r="B834" s="66" t="s">
        <v>459</v>
      </c>
      <c r="C834" s="225" t="s">
        <v>1709</v>
      </c>
      <c r="D834" s="66" t="s">
        <v>2341</v>
      </c>
      <c r="E834" s="68">
        <v>0.41454999999999997</v>
      </c>
      <c r="F834" s="74">
        <v>1</v>
      </c>
      <c r="G834" s="74">
        <v>1</v>
      </c>
      <c r="H834" s="68">
        <f t="shared" si="24"/>
        <v>0.41454999999999997</v>
      </c>
      <c r="I834" s="70">
        <f t="shared" si="25"/>
        <v>0.41454999999999997</v>
      </c>
      <c r="J834" s="71">
        <f>ROUND((H834*'2-Calculator'!$D$26),2)</f>
        <v>2729.81</v>
      </c>
      <c r="K834" s="71">
        <f>ROUND((I834*'2-Calculator'!$D$26),2)</f>
        <v>2729.81</v>
      </c>
      <c r="L834" s="69">
        <v>2.57</v>
      </c>
      <c r="M834" s="66" t="s">
        <v>2550</v>
      </c>
      <c r="N834" s="66" t="s">
        <v>2551</v>
      </c>
      <c r="O834" s="66"/>
      <c r="P834" s="66" t="s">
        <v>1835</v>
      </c>
      <c r="Q834" s="144">
        <v>11</v>
      </c>
    </row>
    <row r="835" spans="1:17" s="72" customFormat="1">
      <c r="A835" s="66"/>
      <c r="B835" s="66" t="s">
        <v>458</v>
      </c>
      <c r="C835" s="225" t="s">
        <v>1709</v>
      </c>
      <c r="D835" s="66" t="s">
        <v>2341</v>
      </c>
      <c r="E835" s="68">
        <v>0.56698000000000004</v>
      </c>
      <c r="F835" s="74">
        <v>1</v>
      </c>
      <c r="G835" s="74">
        <v>1</v>
      </c>
      <c r="H835" s="68">
        <f t="shared" si="24"/>
        <v>0.56698000000000004</v>
      </c>
      <c r="I835" s="70">
        <f t="shared" si="25"/>
        <v>0.56698000000000004</v>
      </c>
      <c r="J835" s="71">
        <f>ROUND((H835*'2-Calculator'!$D$26),2)</f>
        <v>3733.56</v>
      </c>
      <c r="K835" s="71">
        <f>ROUND((I835*'2-Calculator'!$D$26),2)</f>
        <v>3733.56</v>
      </c>
      <c r="L835" s="69">
        <v>3.19</v>
      </c>
      <c r="M835" s="66" t="s">
        <v>2550</v>
      </c>
      <c r="N835" s="66" t="s">
        <v>2551</v>
      </c>
      <c r="O835" s="66"/>
      <c r="P835" s="66" t="s">
        <v>1835</v>
      </c>
      <c r="Q835" s="144">
        <v>12</v>
      </c>
    </row>
    <row r="836" spans="1:17" s="72" customFormat="1">
      <c r="A836" s="66"/>
      <c r="B836" s="66" t="s">
        <v>457</v>
      </c>
      <c r="C836" s="225" t="s">
        <v>1709</v>
      </c>
      <c r="D836" s="66" t="s">
        <v>2341</v>
      </c>
      <c r="E836" s="68">
        <v>0.85594000000000003</v>
      </c>
      <c r="F836" s="74">
        <v>1</v>
      </c>
      <c r="G836" s="74">
        <v>1</v>
      </c>
      <c r="H836" s="68">
        <f t="shared" si="24"/>
        <v>0.85594000000000003</v>
      </c>
      <c r="I836" s="70">
        <f t="shared" si="25"/>
        <v>0.85594000000000003</v>
      </c>
      <c r="J836" s="71">
        <f>ROUND((H836*'2-Calculator'!$D$26),2)</f>
        <v>5636.36</v>
      </c>
      <c r="K836" s="71">
        <f>ROUND((I836*'2-Calculator'!$D$26),2)</f>
        <v>5636.36</v>
      </c>
      <c r="L836" s="69">
        <v>4.7</v>
      </c>
      <c r="M836" s="66" t="s">
        <v>2550</v>
      </c>
      <c r="N836" s="66" t="s">
        <v>2551</v>
      </c>
      <c r="O836" s="66"/>
      <c r="P836" s="66" t="s">
        <v>1835</v>
      </c>
      <c r="Q836" s="144">
        <v>9</v>
      </c>
    </row>
    <row r="837" spans="1:17" s="72" customFormat="1">
      <c r="A837" s="66"/>
      <c r="B837" s="66" t="s">
        <v>456</v>
      </c>
      <c r="C837" s="225" t="s">
        <v>1709</v>
      </c>
      <c r="D837" s="66" t="s">
        <v>2341</v>
      </c>
      <c r="E837" s="68">
        <v>1.82884</v>
      </c>
      <c r="F837" s="74">
        <v>1</v>
      </c>
      <c r="G837" s="74">
        <v>1</v>
      </c>
      <c r="H837" s="68">
        <f t="shared" si="24"/>
        <v>1.82884</v>
      </c>
      <c r="I837" s="70">
        <f t="shared" si="25"/>
        <v>1.82884</v>
      </c>
      <c r="J837" s="71">
        <f>ROUND((H837*'2-Calculator'!$D$26),2)</f>
        <v>12042.91</v>
      </c>
      <c r="K837" s="71">
        <f>ROUND((I837*'2-Calculator'!$D$26),2)</f>
        <v>12042.91</v>
      </c>
      <c r="L837" s="69">
        <v>13.92</v>
      </c>
      <c r="M837" s="66" t="s">
        <v>2550</v>
      </c>
      <c r="N837" s="66" t="s">
        <v>2551</v>
      </c>
      <c r="O837" s="66"/>
      <c r="P837" s="66" t="s">
        <v>1835</v>
      </c>
      <c r="Q837" s="144">
        <v>0</v>
      </c>
    </row>
    <row r="838" spans="1:17" s="72" customFormat="1">
      <c r="A838" s="66"/>
      <c r="B838" s="66" t="s">
        <v>455</v>
      </c>
      <c r="C838" s="225" t="s">
        <v>1710</v>
      </c>
      <c r="D838" s="66" t="s">
        <v>2342</v>
      </c>
      <c r="E838" s="68">
        <v>1.1731</v>
      </c>
      <c r="F838" s="74">
        <v>1</v>
      </c>
      <c r="G838" s="74">
        <v>1</v>
      </c>
      <c r="H838" s="68">
        <f t="shared" si="24"/>
        <v>1.1731</v>
      </c>
      <c r="I838" s="70">
        <f t="shared" si="25"/>
        <v>1.1731</v>
      </c>
      <c r="J838" s="71">
        <f>ROUND((H838*'2-Calculator'!$D$26),2)</f>
        <v>7724.86</v>
      </c>
      <c r="K838" s="71">
        <f>ROUND((I838*'2-Calculator'!$D$26),2)</f>
        <v>7724.86</v>
      </c>
      <c r="L838" s="69">
        <v>2.52</v>
      </c>
      <c r="M838" s="66" t="s">
        <v>2550</v>
      </c>
      <c r="N838" s="66" t="s">
        <v>2551</v>
      </c>
      <c r="O838" s="66"/>
      <c r="P838" s="66" t="s">
        <v>1835</v>
      </c>
      <c r="Q838" s="144">
        <v>0</v>
      </c>
    </row>
    <row r="839" spans="1:17" s="72" customFormat="1">
      <c r="A839" s="66"/>
      <c r="B839" s="66" t="s">
        <v>454</v>
      </c>
      <c r="C839" s="225" t="s">
        <v>1710</v>
      </c>
      <c r="D839" s="66" t="s">
        <v>2342</v>
      </c>
      <c r="E839" s="68">
        <v>1.44465</v>
      </c>
      <c r="F839" s="74">
        <v>1</v>
      </c>
      <c r="G839" s="74">
        <v>1</v>
      </c>
      <c r="H839" s="68">
        <f t="shared" si="24"/>
        <v>1.44465</v>
      </c>
      <c r="I839" s="70">
        <f t="shared" si="25"/>
        <v>1.44465</v>
      </c>
      <c r="J839" s="71">
        <f>ROUND((H839*'2-Calculator'!$D$26),2)</f>
        <v>9513.02</v>
      </c>
      <c r="K839" s="71">
        <f>ROUND((I839*'2-Calculator'!$D$26),2)</f>
        <v>9513.02</v>
      </c>
      <c r="L839" s="69">
        <v>3.19</v>
      </c>
      <c r="M839" s="66" t="s">
        <v>2550</v>
      </c>
      <c r="N839" s="66" t="s">
        <v>2551</v>
      </c>
      <c r="O839" s="66"/>
      <c r="P839" s="66" t="s">
        <v>1835</v>
      </c>
      <c r="Q839" s="144">
        <v>0</v>
      </c>
    </row>
    <row r="840" spans="1:17" s="72" customFormat="1">
      <c r="A840" s="66"/>
      <c r="B840" s="66" t="s">
        <v>453</v>
      </c>
      <c r="C840" s="225" t="s">
        <v>1710</v>
      </c>
      <c r="D840" s="66" t="s">
        <v>2342</v>
      </c>
      <c r="E840" s="68">
        <v>2.5360800000000001</v>
      </c>
      <c r="F840" s="74">
        <v>1</v>
      </c>
      <c r="G840" s="74">
        <v>1</v>
      </c>
      <c r="H840" s="68">
        <f t="shared" si="24"/>
        <v>2.5360800000000001</v>
      </c>
      <c r="I840" s="70">
        <f t="shared" si="25"/>
        <v>2.5360800000000001</v>
      </c>
      <c r="J840" s="71">
        <f>ROUND((H840*'2-Calculator'!$D$26),2)</f>
        <v>16700.09</v>
      </c>
      <c r="K840" s="71">
        <f>ROUND((I840*'2-Calculator'!$D$26),2)</f>
        <v>16700.09</v>
      </c>
      <c r="L840" s="69">
        <v>7.25</v>
      </c>
      <c r="M840" s="66" t="s">
        <v>2550</v>
      </c>
      <c r="N840" s="66" t="s">
        <v>2551</v>
      </c>
      <c r="O840" s="66"/>
      <c r="P840" s="66" t="s">
        <v>1835</v>
      </c>
      <c r="Q840" s="144">
        <v>1</v>
      </c>
    </row>
    <row r="841" spans="1:17" s="72" customFormat="1">
      <c r="A841" s="66"/>
      <c r="B841" s="66" t="s">
        <v>452</v>
      </c>
      <c r="C841" s="225" t="s">
        <v>1710</v>
      </c>
      <c r="D841" s="66" t="s">
        <v>2342</v>
      </c>
      <c r="E841" s="68">
        <v>5.1736000000000004</v>
      </c>
      <c r="F841" s="74">
        <v>1</v>
      </c>
      <c r="G841" s="74">
        <v>1</v>
      </c>
      <c r="H841" s="68">
        <f t="shared" si="24"/>
        <v>5.1736000000000004</v>
      </c>
      <c r="I841" s="70">
        <f t="shared" si="25"/>
        <v>5.1736000000000004</v>
      </c>
      <c r="J841" s="71">
        <f>ROUND((H841*'2-Calculator'!$D$26),2)</f>
        <v>34068.160000000003</v>
      </c>
      <c r="K841" s="71">
        <f>ROUND((I841*'2-Calculator'!$D$26),2)</f>
        <v>34068.160000000003</v>
      </c>
      <c r="L841" s="69">
        <v>21</v>
      </c>
      <c r="M841" s="66" t="s">
        <v>2550</v>
      </c>
      <c r="N841" s="66" t="s">
        <v>2551</v>
      </c>
      <c r="O841" s="66"/>
      <c r="P841" s="66" t="s">
        <v>1835</v>
      </c>
      <c r="Q841" s="144">
        <v>0</v>
      </c>
    </row>
    <row r="842" spans="1:17" s="72" customFormat="1">
      <c r="A842" s="66"/>
      <c r="B842" s="66" t="s">
        <v>451</v>
      </c>
      <c r="C842" s="225" t="s">
        <v>1711</v>
      </c>
      <c r="D842" s="66" t="s">
        <v>2343</v>
      </c>
      <c r="E842" s="68">
        <v>1.2451399999999999</v>
      </c>
      <c r="F842" s="74">
        <v>1</v>
      </c>
      <c r="G842" s="74">
        <v>1</v>
      </c>
      <c r="H842" s="68">
        <f t="shared" si="24"/>
        <v>1.2451399999999999</v>
      </c>
      <c r="I842" s="70">
        <f t="shared" si="25"/>
        <v>1.2451399999999999</v>
      </c>
      <c r="J842" s="71">
        <f>ROUND((H842*'2-Calculator'!$D$26),2)</f>
        <v>8199.25</v>
      </c>
      <c r="K842" s="71">
        <f>ROUND((I842*'2-Calculator'!$D$26),2)</f>
        <v>8199.25</v>
      </c>
      <c r="L842" s="69">
        <v>3.17</v>
      </c>
      <c r="M842" s="66" t="s">
        <v>2550</v>
      </c>
      <c r="N842" s="66" t="s">
        <v>2551</v>
      </c>
      <c r="O842" s="66"/>
      <c r="P842" s="66" t="s">
        <v>1835</v>
      </c>
      <c r="Q842" s="144">
        <v>0</v>
      </c>
    </row>
    <row r="843" spans="1:17" s="72" customFormat="1">
      <c r="A843" s="66"/>
      <c r="B843" s="66" t="s">
        <v>450</v>
      </c>
      <c r="C843" s="225" t="s">
        <v>1711</v>
      </c>
      <c r="D843" s="66" t="s">
        <v>2343</v>
      </c>
      <c r="E843" s="68">
        <v>1.51966</v>
      </c>
      <c r="F843" s="74">
        <v>1</v>
      </c>
      <c r="G843" s="74">
        <v>1</v>
      </c>
      <c r="H843" s="68">
        <f t="shared" si="24"/>
        <v>1.51966</v>
      </c>
      <c r="I843" s="70">
        <f t="shared" si="25"/>
        <v>1.51966</v>
      </c>
      <c r="J843" s="71">
        <f>ROUND((H843*'2-Calculator'!$D$26),2)</f>
        <v>10006.959999999999</v>
      </c>
      <c r="K843" s="71">
        <f>ROUND((I843*'2-Calculator'!$D$26),2)</f>
        <v>10006.959999999999</v>
      </c>
      <c r="L843" s="69">
        <v>3.97</v>
      </c>
      <c r="M843" s="66" t="s">
        <v>2550</v>
      </c>
      <c r="N843" s="66" t="s">
        <v>2551</v>
      </c>
      <c r="O843" s="66"/>
      <c r="P843" s="66" t="s">
        <v>1835</v>
      </c>
      <c r="Q843" s="144">
        <v>3</v>
      </c>
    </row>
    <row r="844" spans="1:17" s="72" customFormat="1">
      <c r="A844" s="66"/>
      <c r="B844" s="66" t="s">
        <v>449</v>
      </c>
      <c r="C844" s="225" t="s">
        <v>1711</v>
      </c>
      <c r="D844" s="66" t="s">
        <v>2343</v>
      </c>
      <c r="E844" s="68">
        <v>2.2785000000000002</v>
      </c>
      <c r="F844" s="74">
        <v>1</v>
      </c>
      <c r="G844" s="74">
        <v>1</v>
      </c>
      <c r="H844" s="68">
        <f t="shared" si="24"/>
        <v>2.2785000000000002</v>
      </c>
      <c r="I844" s="70">
        <f t="shared" si="25"/>
        <v>2.2785000000000002</v>
      </c>
      <c r="J844" s="71">
        <f>ROUND((H844*'2-Calculator'!$D$26),2)</f>
        <v>15003.92</v>
      </c>
      <c r="K844" s="71">
        <f>ROUND((I844*'2-Calculator'!$D$26),2)</f>
        <v>15003.92</v>
      </c>
      <c r="L844" s="69">
        <v>8.3699999999999992</v>
      </c>
      <c r="M844" s="66" t="s">
        <v>2550</v>
      </c>
      <c r="N844" s="66" t="s">
        <v>2551</v>
      </c>
      <c r="O844" s="66"/>
      <c r="P844" s="66" t="s">
        <v>1835</v>
      </c>
      <c r="Q844" s="144">
        <v>4</v>
      </c>
    </row>
    <row r="845" spans="1:17" s="72" customFormat="1">
      <c r="A845" s="66"/>
      <c r="B845" s="66" t="s">
        <v>448</v>
      </c>
      <c r="C845" s="225" t="s">
        <v>1711</v>
      </c>
      <c r="D845" s="66" t="s">
        <v>2343</v>
      </c>
      <c r="E845" s="68">
        <v>4.69895</v>
      </c>
      <c r="F845" s="74">
        <v>1</v>
      </c>
      <c r="G845" s="74">
        <v>1</v>
      </c>
      <c r="H845" s="68">
        <f t="shared" si="24"/>
        <v>4.69895</v>
      </c>
      <c r="I845" s="70">
        <f t="shared" si="25"/>
        <v>4.69895</v>
      </c>
      <c r="J845" s="71">
        <f>ROUND((H845*'2-Calculator'!$D$26),2)</f>
        <v>30942.59</v>
      </c>
      <c r="K845" s="71">
        <f>ROUND((I845*'2-Calculator'!$D$26),2)</f>
        <v>30942.59</v>
      </c>
      <c r="L845" s="69">
        <v>18.329999999999998</v>
      </c>
      <c r="M845" s="66" t="s">
        <v>2550</v>
      </c>
      <c r="N845" s="66" t="s">
        <v>2551</v>
      </c>
      <c r="O845" s="66"/>
      <c r="P845" s="66" t="s">
        <v>1835</v>
      </c>
      <c r="Q845" s="144">
        <v>0</v>
      </c>
    </row>
    <row r="846" spans="1:17" s="72" customFormat="1">
      <c r="A846" s="66"/>
      <c r="B846" s="66" t="s">
        <v>447</v>
      </c>
      <c r="C846" s="225" t="s">
        <v>1712</v>
      </c>
      <c r="D846" s="66" t="s">
        <v>2344</v>
      </c>
      <c r="E846" s="68">
        <v>1.0826100000000001</v>
      </c>
      <c r="F846" s="74">
        <v>1</v>
      </c>
      <c r="G846" s="74">
        <v>1</v>
      </c>
      <c r="H846" s="68">
        <f t="shared" ref="H846:H909" si="26">ROUND(E846*F846,5)</f>
        <v>1.0826100000000001</v>
      </c>
      <c r="I846" s="70">
        <f t="shared" ref="I846:I909" si="27">ROUND(E846*G846,5)</f>
        <v>1.0826100000000001</v>
      </c>
      <c r="J846" s="71">
        <f>ROUND((H846*'2-Calculator'!$D$26),2)</f>
        <v>7128.99</v>
      </c>
      <c r="K846" s="71">
        <f>ROUND((I846*'2-Calculator'!$D$26),2)</f>
        <v>7128.99</v>
      </c>
      <c r="L846" s="69">
        <v>2.4300000000000002</v>
      </c>
      <c r="M846" s="66" t="s">
        <v>2550</v>
      </c>
      <c r="N846" s="66" t="s">
        <v>2551</v>
      </c>
      <c r="O846" s="66"/>
      <c r="P846" s="66" t="s">
        <v>1835</v>
      </c>
      <c r="Q846" s="144">
        <v>2</v>
      </c>
    </row>
    <row r="847" spans="1:17" s="72" customFormat="1">
      <c r="A847" s="66"/>
      <c r="B847" s="66" t="s">
        <v>446</v>
      </c>
      <c r="C847" s="225" t="s">
        <v>1712</v>
      </c>
      <c r="D847" s="66" t="s">
        <v>2344</v>
      </c>
      <c r="E847" s="68">
        <v>1.2934099999999999</v>
      </c>
      <c r="F847" s="74">
        <v>1</v>
      </c>
      <c r="G847" s="74">
        <v>1</v>
      </c>
      <c r="H847" s="68">
        <f t="shared" si="26"/>
        <v>1.2934099999999999</v>
      </c>
      <c r="I847" s="70">
        <f t="shared" si="27"/>
        <v>1.2934099999999999</v>
      </c>
      <c r="J847" s="71">
        <f>ROUND((H847*'2-Calculator'!$D$26),2)</f>
        <v>8517.1</v>
      </c>
      <c r="K847" s="71">
        <f>ROUND((I847*'2-Calculator'!$D$26),2)</f>
        <v>8517.1</v>
      </c>
      <c r="L847" s="69">
        <v>3.23</v>
      </c>
      <c r="M847" s="66" t="s">
        <v>2550</v>
      </c>
      <c r="N847" s="66" t="s">
        <v>2551</v>
      </c>
      <c r="O847" s="66"/>
      <c r="P847" s="66" t="s">
        <v>1835</v>
      </c>
      <c r="Q847" s="144">
        <v>5</v>
      </c>
    </row>
    <row r="848" spans="1:17" s="72" customFormat="1">
      <c r="A848" s="66"/>
      <c r="B848" s="66" t="s">
        <v>445</v>
      </c>
      <c r="C848" s="225" t="s">
        <v>1712</v>
      </c>
      <c r="D848" s="66" t="s">
        <v>2344</v>
      </c>
      <c r="E848" s="68">
        <v>1.92699</v>
      </c>
      <c r="F848" s="74">
        <v>1</v>
      </c>
      <c r="G848" s="74">
        <v>1</v>
      </c>
      <c r="H848" s="68">
        <f t="shared" si="26"/>
        <v>1.92699</v>
      </c>
      <c r="I848" s="70">
        <f t="shared" si="27"/>
        <v>1.92699</v>
      </c>
      <c r="J848" s="71">
        <f>ROUND((H848*'2-Calculator'!$D$26),2)</f>
        <v>12689.23</v>
      </c>
      <c r="K848" s="71">
        <f>ROUND((I848*'2-Calculator'!$D$26),2)</f>
        <v>12689.23</v>
      </c>
      <c r="L848" s="69">
        <v>7.51</v>
      </c>
      <c r="M848" s="66" t="s">
        <v>2550</v>
      </c>
      <c r="N848" s="66" t="s">
        <v>2551</v>
      </c>
      <c r="O848" s="66"/>
      <c r="P848" s="66" t="s">
        <v>1835</v>
      </c>
      <c r="Q848" s="144">
        <v>4</v>
      </c>
    </row>
    <row r="849" spans="1:17" s="72" customFormat="1">
      <c r="A849" s="66"/>
      <c r="B849" s="66" t="s">
        <v>444</v>
      </c>
      <c r="C849" s="225" t="s">
        <v>1712</v>
      </c>
      <c r="D849" s="66" t="s">
        <v>2344</v>
      </c>
      <c r="E849" s="68">
        <v>3.8917899999999999</v>
      </c>
      <c r="F849" s="74">
        <v>1</v>
      </c>
      <c r="G849" s="74">
        <v>1</v>
      </c>
      <c r="H849" s="68">
        <f t="shared" si="26"/>
        <v>3.8917899999999999</v>
      </c>
      <c r="I849" s="70">
        <f t="shared" si="27"/>
        <v>3.8917899999999999</v>
      </c>
      <c r="J849" s="71">
        <f>ROUND((H849*'2-Calculator'!$D$26),2)</f>
        <v>25627.439999999999</v>
      </c>
      <c r="K849" s="71">
        <f>ROUND((I849*'2-Calculator'!$D$26),2)</f>
        <v>25627.439999999999</v>
      </c>
      <c r="L849" s="69">
        <v>10.83</v>
      </c>
      <c r="M849" s="66" t="s">
        <v>2550</v>
      </c>
      <c r="N849" s="66" t="s">
        <v>2551</v>
      </c>
      <c r="O849" s="66"/>
      <c r="P849" s="66" t="s">
        <v>1835</v>
      </c>
      <c r="Q849" s="144">
        <v>1</v>
      </c>
    </row>
    <row r="850" spans="1:17" s="72" customFormat="1">
      <c r="A850" s="66"/>
      <c r="B850" s="66" t="s">
        <v>443</v>
      </c>
      <c r="C850" s="225" t="s">
        <v>1713</v>
      </c>
      <c r="D850" s="66" t="s">
        <v>2345</v>
      </c>
      <c r="E850" s="68">
        <v>0.87517999999999996</v>
      </c>
      <c r="F850" s="74">
        <v>1</v>
      </c>
      <c r="G850" s="74">
        <v>1</v>
      </c>
      <c r="H850" s="68">
        <f t="shared" si="26"/>
        <v>0.87517999999999996</v>
      </c>
      <c r="I850" s="70">
        <f t="shared" si="27"/>
        <v>0.87517999999999996</v>
      </c>
      <c r="J850" s="71">
        <f>ROUND((H850*'2-Calculator'!$D$26),2)</f>
        <v>5763.06</v>
      </c>
      <c r="K850" s="71">
        <f>ROUND((I850*'2-Calculator'!$D$26),2)</f>
        <v>5763.06</v>
      </c>
      <c r="L850" s="69">
        <v>1.89</v>
      </c>
      <c r="M850" s="66" t="s">
        <v>2550</v>
      </c>
      <c r="N850" s="66" t="s">
        <v>2551</v>
      </c>
      <c r="O850" s="66"/>
      <c r="P850" s="66" t="s">
        <v>1835</v>
      </c>
      <c r="Q850" s="144">
        <v>148</v>
      </c>
    </row>
    <row r="851" spans="1:17" s="72" customFormat="1">
      <c r="A851" s="66"/>
      <c r="B851" s="66" t="s">
        <v>442</v>
      </c>
      <c r="C851" s="225" t="s">
        <v>1713</v>
      </c>
      <c r="D851" s="66" t="s">
        <v>2345</v>
      </c>
      <c r="E851" s="68">
        <v>1.0328599999999999</v>
      </c>
      <c r="F851" s="74">
        <v>1</v>
      </c>
      <c r="G851" s="74">
        <v>1</v>
      </c>
      <c r="H851" s="68">
        <f t="shared" si="26"/>
        <v>1.0328599999999999</v>
      </c>
      <c r="I851" s="70">
        <f t="shared" si="27"/>
        <v>1.0328599999999999</v>
      </c>
      <c r="J851" s="71">
        <f>ROUND((H851*'2-Calculator'!$D$26),2)</f>
        <v>6801.38</v>
      </c>
      <c r="K851" s="71">
        <f>ROUND((I851*'2-Calculator'!$D$26),2)</f>
        <v>6801.38</v>
      </c>
      <c r="L851" s="69">
        <v>2.46</v>
      </c>
      <c r="M851" s="66" t="s">
        <v>2550</v>
      </c>
      <c r="N851" s="66" t="s">
        <v>2551</v>
      </c>
      <c r="O851" s="66"/>
      <c r="P851" s="66" t="s">
        <v>1835</v>
      </c>
      <c r="Q851" s="144">
        <v>70</v>
      </c>
    </row>
    <row r="852" spans="1:17" s="72" customFormat="1">
      <c r="A852" s="66"/>
      <c r="B852" s="66" t="s">
        <v>441</v>
      </c>
      <c r="C852" s="225" t="s">
        <v>1713</v>
      </c>
      <c r="D852" s="66" t="s">
        <v>2345</v>
      </c>
      <c r="E852" s="68">
        <v>1.6473199999999999</v>
      </c>
      <c r="F852" s="74">
        <v>1</v>
      </c>
      <c r="G852" s="74">
        <v>1</v>
      </c>
      <c r="H852" s="68">
        <f t="shared" si="26"/>
        <v>1.6473199999999999</v>
      </c>
      <c r="I852" s="70">
        <f t="shared" si="27"/>
        <v>1.6473199999999999</v>
      </c>
      <c r="J852" s="71">
        <f>ROUND((H852*'2-Calculator'!$D$26),2)</f>
        <v>10847.6</v>
      </c>
      <c r="K852" s="71">
        <f>ROUND((I852*'2-Calculator'!$D$26),2)</f>
        <v>10847.6</v>
      </c>
      <c r="L852" s="69">
        <v>4.92</v>
      </c>
      <c r="M852" s="66" t="s">
        <v>2550</v>
      </c>
      <c r="N852" s="66" t="s">
        <v>2551</v>
      </c>
      <c r="O852" s="66"/>
      <c r="P852" s="66" t="s">
        <v>1835</v>
      </c>
      <c r="Q852" s="144">
        <v>11</v>
      </c>
    </row>
    <row r="853" spans="1:17" s="72" customFormat="1">
      <c r="A853" s="66"/>
      <c r="B853" s="66" t="s">
        <v>440</v>
      </c>
      <c r="C853" s="225" t="s">
        <v>1713</v>
      </c>
      <c r="D853" s="66" t="s">
        <v>2345</v>
      </c>
      <c r="E853" s="68">
        <v>3.7451400000000001</v>
      </c>
      <c r="F853" s="74">
        <v>1</v>
      </c>
      <c r="G853" s="74">
        <v>1</v>
      </c>
      <c r="H853" s="68">
        <f t="shared" si="26"/>
        <v>3.7451400000000001</v>
      </c>
      <c r="I853" s="70">
        <f t="shared" si="27"/>
        <v>3.7451400000000001</v>
      </c>
      <c r="J853" s="71">
        <f>ROUND((H853*'2-Calculator'!$D$26),2)</f>
        <v>24661.75</v>
      </c>
      <c r="K853" s="71">
        <f>ROUND((I853*'2-Calculator'!$D$26),2)</f>
        <v>24661.75</v>
      </c>
      <c r="L853" s="69">
        <v>11.67</v>
      </c>
      <c r="M853" s="66" t="s">
        <v>2550</v>
      </c>
      <c r="N853" s="66" t="s">
        <v>2551</v>
      </c>
      <c r="O853" s="66"/>
      <c r="P853" s="66" t="s">
        <v>1835</v>
      </c>
      <c r="Q853" s="144">
        <v>1</v>
      </c>
    </row>
    <row r="854" spans="1:17" s="72" customFormat="1">
      <c r="A854" s="66"/>
      <c r="B854" s="66" t="s">
        <v>439</v>
      </c>
      <c r="C854" s="225" t="s">
        <v>1714</v>
      </c>
      <c r="D854" s="66" t="s">
        <v>2346</v>
      </c>
      <c r="E854" s="68">
        <v>0.69867000000000001</v>
      </c>
      <c r="F854" s="74">
        <v>1</v>
      </c>
      <c r="G854" s="74">
        <v>1</v>
      </c>
      <c r="H854" s="68">
        <f t="shared" si="26"/>
        <v>0.69867000000000001</v>
      </c>
      <c r="I854" s="70">
        <f t="shared" si="27"/>
        <v>0.69867000000000001</v>
      </c>
      <c r="J854" s="71">
        <f>ROUND((H854*'2-Calculator'!$D$26),2)</f>
        <v>4600.74</v>
      </c>
      <c r="K854" s="71">
        <f>ROUND((I854*'2-Calculator'!$D$26),2)</f>
        <v>4600.74</v>
      </c>
      <c r="L854" s="69">
        <v>1.55</v>
      </c>
      <c r="M854" s="66" t="s">
        <v>2550</v>
      </c>
      <c r="N854" s="66" t="s">
        <v>2551</v>
      </c>
      <c r="O854" s="66"/>
      <c r="P854" s="66" t="s">
        <v>1835</v>
      </c>
      <c r="Q854" s="144">
        <v>2</v>
      </c>
    </row>
    <row r="855" spans="1:17" s="72" customFormat="1">
      <c r="A855" s="66"/>
      <c r="B855" s="66" t="s">
        <v>438</v>
      </c>
      <c r="C855" s="225" t="s">
        <v>1714</v>
      </c>
      <c r="D855" s="66" t="s">
        <v>2346</v>
      </c>
      <c r="E855" s="68">
        <v>1.0116799999999999</v>
      </c>
      <c r="F855" s="74">
        <v>1</v>
      </c>
      <c r="G855" s="74">
        <v>1</v>
      </c>
      <c r="H855" s="68">
        <f t="shared" si="26"/>
        <v>1.0116799999999999</v>
      </c>
      <c r="I855" s="70">
        <f t="shared" si="27"/>
        <v>1.0116799999999999</v>
      </c>
      <c r="J855" s="71">
        <f>ROUND((H855*'2-Calculator'!$D$26),2)</f>
        <v>6661.91</v>
      </c>
      <c r="K855" s="71">
        <f>ROUND((I855*'2-Calculator'!$D$26),2)</f>
        <v>6661.91</v>
      </c>
      <c r="L855" s="69">
        <v>1.8</v>
      </c>
      <c r="M855" s="66" t="s">
        <v>2550</v>
      </c>
      <c r="N855" s="66" t="s">
        <v>2551</v>
      </c>
      <c r="O855" s="66"/>
      <c r="P855" s="66" t="s">
        <v>1835</v>
      </c>
      <c r="Q855" s="144">
        <v>5</v>
      </c>
    </row>
    <row r="856" spans="1:17" s="72" customFormat="1">
      <c r="A856" s="66"/>
      <c r="B856" s="66" t="s">
        <v>437</v>
      </c>
      <c r="C856" s="225" t="s">
        <v>1714</v>
      </c>
      <c r="D856" s="66" t="s">
        <v>2346</v>
      </c>
      <c r="E856" s="68">
        <v>1.7046300000000001</v>
      </c>
      <c r="F856" s="74">
        <v>1</v>
      </c>
      <c r="G856" s="74">
        <v>1</v>
      </c>
      <c r="H856" s="68">
        <f t="shared" si="26"/>
        <v>1.7046300000000001</v>
      </c>
      <c r="I856" s="70">
        <f t="shared" si="27"/>
        <v>1.7046300000000001</v>
      </c>
      <c r="J856" s="71">
        <f>ROUND((H856*'2-Calculator'!$D$26),2)</f>
        <v>11224.99</v>
      </c>
      <c r="K856" s="71">
        <f>ROUND((I856*'2-Calculator'!$D$26),2)</f>
        <v>11224.99</v>
      </c>
      <c r="L856" s="69">
        <v>10.86</v>
      </c>
      <c r="M856" s="66" t="s">
        <v>2550</v>
      </c>
      <c r="N856" s="66" t="s">
        <v>2551</v>
      </c>
      <c r="O856" s="66"/>
      <c r="P856" s="66" t="s">
        <v>1835</v>
      </c>
      <c r="Q856" s="144">
        <v>0</v>
      </c>
    </row>
    <row r="857" spans="1:17" s="72" customFormat="1">
      <c r="A857" s="66"/>
      <c r="B857" s="66" t="s">
        <v>436</v>
      </c>
      <c r="C857" s="225" t="s">
        <v>1714</v>
      </c>
      <c r="D857" s="66" t="s">
        <v>2346</v>
      </c>
      <c r="E857" s="68">
        <v>4.7779400000000001</v>
      </c>
      <c r="F857" s="74">
        <v>1</v>
      </c>
      <c r="G857" s="74">
        <v>1</v>
      </c>
      <c r="H857" s="68">
        <f t="shared" si="26"/>
        <v>4.7779400000000001</v>
      </c>
      <c r="I857" s="70">
        <f t="shared" si="27"/>
        <v>4.7779400000000001</v>
      </c>
      <c r="J857" s="71">
        <f>ROUND((H857*'2-Calculator'!$D$26),2)</f>
        <v>31462.73</v>
      </c>
      <c r="K857" s="71">
        <f>ROUND((I857*'2-Calculator'!$D$26),2)</f>
        <v>31462.73</v>
      </c>
      <c r="L857" s="69">
        <v>16</v>
      </c>
      <c r="M857" s="66" t="s">
        <v>2550</v>
      </c>
      <c r="N857" s="66" t="s">
        <v>2551</v>
      </c>
      <c r="O857" s="66"/>
      <c r="P857" s="66" t="s">
        <v>1835</v>
      </c>
      <c r="Q857" s="144">
        <v>0</v>
      </c>
    </row>
    <row r="858" spans="1:17" s="72" customFormat="1">
      <c r="A858" s="66"/>
      <c r="B858" s="66" t="s">
        <v>435</v>
      </c>
      <c r="C858" s="225" t="s">
        <v>1715</v>
      </c>
      <c r="D858" s="66" t="s">
        <v>2347</v>
      </c>
      <c r="E858" s="68">
        <v>0.61826000000000003</v>
      </c>
      <c r="F858" s="74">
        <v>1</v>
      </c>
      <c r="G858" s="74">
        <v>1</v>
      </c>
      <c r="H858" s="68">
        <f t="shared" si="26"/>
        <v>0.61826000000000003</v>
      </c>
      <c r="I858" s="70">
        <f t="shared" si="27"/>
        <v>0.61826000000000003</v>
      </c>
      <c r="J858" s="71">
        <f>ROUND((H858*'2-Calculator'!$D$26),2)</f>
        <v>4071.24</v>
      </c>
      <c r="K858" s="71">
        <f>ROUND((I858*'2-Calculator'!$D$26),2)</f>
        <v>4071.24</v>
      </c>
      <c r="L858" s="69">
        <v>1.74</v>
      </c>
      <c r="M858" s="66" t="s">
        <v>2550</v>
      </c>
      <c r="N858" s="66" t="s">
        <v>2551</v>
      </c>
      <c r="O858" s="66"/>
      <c r="P858" s="66" t="s">
        <v>1835</v>
      </c>
      <c r="Q858" s="144">
        <v>4</v>
      </c>
    </row>
    <row r="859" spans="1:17" s="72" customFormat="1">
      <c r="A859" s="66"/>
      <c r="B859" s="66" t="s">
        <v>434</v>
      </c>
      <c r="C859" s="225" t="s">
        <v>1715</v>
      </c>
      <c r="D859" s="66" t="s">
        <v>2347</v>
      </c>
      <c r="E859" s="68">
        <v>0.8155</v>
      </c>
      <c r="F859" s="74">
        <v>1</v>
      </c>
      <c r="G859" s="74">
        <v>1</v>
      </c>
      <c r="H859" s="68">
        <f t="shared" si="26"/>
        <v>0.8155</v>
      </c>
      <c r="I859" s="70">
        <f t="shared" si="27"/>
        <v>0.8155</v>
      </c>
      <c r="J859" s="71">
        <f>ROUND((H859*'2-Calculator'!$D$26),2)</f>
        <v>5370.07</v>
      </c>
      <c r="K859" s="71">
        <f>ROUND((I859*'2-Calculator'!$D$26),2)</f>
        <v>5370.07</v>
      </c>
      <c r="L859" s="69">
        <v>2.11</v>
      </c>
      <c r="M859" s="66" t="s">
        <v>2550</v>
      </c>
      <c r="N859" s="66" t="s">
        <v>2551</v>
      </c>
      <c r="O859" s="66"/>
      <c r="P859" s="66" t="s">
        <v>1835</v>
      </c>
      <c r="Q859" s="144">
        <v>3</v>
      </c>
    </row>
    <row r="860" spans="1:17" s="72" customFormat="1">
      <c r="A860" s="66"/>
      <c r="B860" s="66" t="s">
        <v>433</v>
      </c>
      <c r="C860" s="225" t="s">
        <v>1715</v>
      </c>
      <c r="D860" s="66" t="s">
        <v>2347</v>
      </c>
      <c r="E860" s="68">
        <v>1.40994</v>
      </c>
      <c r="F860" s="74">
        <v>1</v>
      </c>
      <c r="G860" s="74">
        <v>1</v>
      </c>
      <c r="H860" s="68">
        <f t="shared" si="26"/>
        <v>1.40994</v>
      </c>
      <c r="I860" s="70">
        <f t="shared" si="27"/>
        <v>1.40994</v>
      </c>
      <c r="J860" s="71">
        <f>ROUND((H860*'2-Calculator'!$D$26),2)</f>
        <v>9284.4500000000007</v>
      </c>
      <c r="K860" s="71">
        <f>ROUND((I860*'2-Calculator'!$D$26),2)</f>
        <v>9284.4500000000007</v>
      </c>
      <c r="L860" s="69">
        <v>5.93</v>
      </c>
      <c r="M860" s="66" t="s">
        <v>2550</v>
      </c>
      <c r="N860" s="66" t="s">
        <v>2551</v>
      </c>
      <c r="O860" s="66"/>
      <c r="P860" s="66" t="s">
        <v>1835</v>
      </c>
      <c r="Q860" s="144">
        <v>6</v>
      </c>
    </row>
    <row r="861" spans="1:17" s="72" customFormat="1">
      <c r="A861" s="66"/>
      <c r="B861" s="66" t="s">
        <v>432</v>
      </c>
      <c r="C861" s="225" t="s">
        <v>1715</v>
      </c>
      <c r="D861" s="66" t="s">
        <v>2347</v>
      </c>
      <c r="E861" s="68">
        <v>3.03363</v>
      </c>
      <c r="F861" s="74">
        <v>1</v>
      </c>
      <c r="G861" s="74">
        <v>1</v>
      </c>
      <c r="H861" s="68">
        <f t="shared" si="26"/>
        <v>3.03363</v>
      </c>
      <c r="I861" s="70">
        <f t="shared" si="27"/>
        <v>3.03363</v>
      </c>
      <c r="J861" s="71">
        <f>ROUND((H861*'2-Calculator'!$D$26),2)</f>
        <v>19976.45</v>
      </c>
      <c r="K861" s="71">
        <f>ROUND((I861*'2-Calculator'!$D$26),2)</f>
        <v>19976.45</v>
      </c>
      <c r="L861" s="69">
        <v>27.5</v>
      </c>
      <c r="M861" s="66" t="s">
        <v>2550</v>
      </c>
      <c r="N861" s="66" t="s">
        <v>2551</v>
      </c>
      <c r="O861" s="66"/>
      <c r="P861" s="66" t="s">
        <v>1835</v>
      </c>
      <c r="Q861" s="144">
        <v>1</v>
      </c>
    </row>
    <row r="862" spans="1:17" s="72" customFormat="1">
      <c r="A862" s="66"/>
      <c r="B862" s="66" t="s">
        <v>431</v>
      </c>
      <c r="C862" s="225" t="s">
        <v>1716</v>
      </c>
      <c r="D862" s="66" t="s">
        <v>2348</v>
      </c>
      <c r="E862" s="68">
        <v>0.71708000000000005</v>
      </c>
      <c r="F862" s="74">
        <v>1</v>
      </c>
      <c r="G862" s="74">
        <v>1</v>
      </c>
      <c r="H862" s="68">
        <f t="shared" si="26"/>
        <v>0.71708000000000005</v>
      </c>
      <c r="I862" s="70">
        <f t="shared" si="27"/>
        <v>0.71708000000000005</v>
      </c>
      <c r="J862" s="71">
        <f>ROUND((H862*'2-Calculator'!$D$26),2)</f>
        <v>4721.97</v>
      </c>
      <c r="K862" s="71">
        <f>ROUND((I862*'2-Calculator'!$D$26),2)</f>
        <v>4721.97</v>
      </c>
      <c r="L862" s="69">
        <v>2.12</v>
      </c>
      <c r="M862" s="66" t="s">
        <v>2550</v>
      </c>
      <c r="N862" s="66" t="s">
        <v>2551</v>
      </c>
      <c r="O862" s="66"/>
      <c r="P862" s="66" t="s">
        <v>1835</v>
      </c>
      <c r="Q862" s="144">
        <v>16</v>
      </c>
    </row>
    <row r="863" spans="1:17" s="72" customFormat="1">
      <c r="A863" s="66"/>
      <c r="B863" s="66" t="s">
        <v>430</v>
      </c>
      <c r="C863" s="225" t="s">
        <v>1716</v>
      </c>
      <c r="D863" s="66" t="s">
        <v>2348</v>
      </c>
      <c r="E863" s="68">
        <v>1.01884</v>
      </c>
      <c r="F863" s="74">
        <v>1</v>
      </c>
      <c r="G863" s="74">
        <v>1</v>
      </c>
      <c r="H863" s="68">
        <f t="shared" si="26"/>
        <v>1.01884</v>
      </c>
      <c r="I863" s="70">
        <f t="shared" si="27"/>
        <v>1.01884</v>
      </c>
      <c r="J863" s="71">
        <f>ROUND((H863*'2-Calculator'!$D$26),2)</f>
        <v>6709.06</v>
      </c>
      <c r="K863" s="71">
        <f>ROUND((I863*'2-Calculator'!$D$26),2)</f>
        <v>6709.06</v>
      </c>
      <c r="L863" s="69">
        <v>3.67</v>
      </c>
      <c r="M863" s="66" t="s">
        <v>2550</v>
      </c>
      <c r="N863" s="66" t="s">
        <v>2551</v>
      </c>
      <c r="O863" s="66"/>
      <c r="P863" s="66" t="s">
        <v>1835</v>
      </c>
      <c r="Q863" s="144">
        <v>16</v>
      </c>
    </row>
    <row r="864" spans="1:17" s="72" customFormat="1">
      <c r="A864" s="66"/>
      <c r="B864" s="66" t="s">
        <v>429</v>
      </c>
      <c r="C864" s="225" t="s">
        <v>1716</v>
      </c>
      <c r="D864" s="66" t="s">
        <v>2348</v>
      </c>
      <c r="E864" s="68">
        <v>1.7720400000000001</v>
      </c>
      <c r="F864" s="74">
        <v>1</v>
      </c>
      <c r="G864" s="74">
        <v>1</v>
      </c>
      <c r="H864" s="68">
        <f t="shared" si="26"/>
        <v>1.7720400000000001</v>
      </c>
      <c r="I864" s="70">
        <f t="shared" si="27"/>
        <v>1.7720400000000001</v>
      </c>
      <c r="J864" s="71">
        <f>ROUND((H864*'2-Calculator'!$D$26),2)</f>
        <v>11668.88</v>
      </c>
      <c r="K864" s="71">
        <f>ROUND((I864*'2-Calculator'!$D$26),2)</f>
        <v>11668.88</v>
      </c>
      <c r="L864" s="69">
        <v>8.51</v>
      </c>
      <c r="M864" s="66" t="s">
        <v>2550</v>
      </c>
      <c r="N864" s="66" t="s">
        <v>2551</v>
      </c>
      <c r="O864" s="66"/>
      <c r="P864" s="66" t="s">
        <v>1835</v>
      </c>
      <c r="Q864" s="144">
        <v>1</v>
      </c>
    </row>
    <row r="865" spans="1:17" s="72" customFormat="1">
      <c r="A865" s="66"/>
      <c r="B865" s="66" t="s">
        <v>428</v>
      </c>
      <c r="C865" s="225" t="s">
        <v>1716</v>
      </c>
      <c r="D865" s="66" t="s">
        <v>2348</v>
      </c>
      <c r="E865" s="68">
        <v>4.0573499999999996</v>
      </c>
      <c r="F865" s="74">
        <v>1</v>
      </c>
      <c r="G865" s="74">
        <v>1</v>
      </c>
      <c r="H865" s="68">
        <f t="shared" si="26"/>
        <v>4.0573499999999996</v>
      </c>
      <c r="I865" s="70">
        <f t="shared" si="27"/>
        <v>4.0573499999999996</v>
      </c>
      <c r="J865" s="71">
        <f>ROUND((H865*'2-Calculator'!$D$26),2)</f>
        <v>26717.65</v>
      </c>
      <c r="K865" s="71">
        <f>ROUND((I865*'2-Calculator'!$D$26),2)</f>
        <v>26717.65</v>
      </c>
      <c r="L865" s="69">
        <v>16.399999999999999</v>
      </c>
      <c r="M865" s="66" t="s">
        <v>2550</v>
      </c>
      <c r="N865" s="66" t="s">
        <v>2551</v>
      </c>
      <c r="O865" s="66"/>
      <c r="P865" s="66" t="s">
        <v>1835</v>
      </c>
      <c r="Q865" s="144">
        <v>1</v>
      </c>
    </row>
    <row r="866" spans="1:17" s="72" customFormat="1">
      <c r="A866" s="66"/>
      <c r="B866" s="66" t="s">
        <v>427</v>
      </c>
      <c r="C866" s="225" t="s">
        <v>1717</v>
      </c>
      <c r="D866" s="66" t="s">
        <v>2349</v>
      </c>
      <c r="E866" s="68">
        <v>0.85055999999999998</v>
      </c>
      <c r="F866" s="74">
        <v>1</v>
      </c>
      <c r="G866" s="74">
        <v>1</v>
      </c>
      <c r="H866" s="68">
        <f t="shared" si="26"/>
        <v>0.85055999999999998</v>
      </c>
      <c r="I866" s="70">
        <f t="shared" si="27"/>
        <v>0.85055999999999998</v>
      </c>
      <c r="J866" s="71">
        <f>ROUND((H866*'2-Calculator'!$D$26),2)</f>
        <v>5600.94</v>
      </c>
      <c r="K866" s="71">
        <f>ROUND((I866*'2-Calculator'!$D$26),2)</f>
        <v>5600.94</v>
      </c>
      <c r="L866" s="69">
        <v>2.0299999999999998</v>
      </c>
      <c r="M866" s="66" t="s">
        <v>2550</v>
      </c>
      <c r="N866" s="66" t="s">
        <v>2551</v>
      </c>
      <c r="O866" s="66"/>
      <c r="P866" s="66" t="s">
        <v>1835</v>
      </c>
      <c r="Q866" s="144">
        <v>96</v>
      </c>
    </row>
    <row r="867" spans="1:17" s="72" customFormat="1">
      <c r="A867" s="66"/>
      <c r="B867" s="66" t="s">
        <v>426</v>
      </c>
      <c r="C867" s="225" t="s">
        <v>1717</v>
      </c>
      <c r="D867" s="66" t="s">
        <v>2349</v>
      </c>
      <c r="E867" s="68">
        <v>1.0522800000000001</v>
      </c>
      <c r="F867" s="74">
        <v>1</v>
      </c>
      <c r="G867" s="74">
        <v>1</v>
      </c>
      <c r="H867" s="68">
        <f t="shared" si="26"/>
        <v>1.0522800000000001</v>
      </c>
      <c r="I867" s="70">
        <f t="shared" si="27"/>
        <v>1.0522800000000001</v>
      </c>
      <c r="J867" s="71">
        <f>ROUND((H867*'2-Calculator'!$D$26),2)</f>
        <v>6929.26</v>
      </c>
      <c r="K867" s="71">
        <f>ROUND((I867*'2-Calculator'!$D$26),2)</f>
        <v>6929.26</v>
      </c>
      <c r="L867" s="69">
        <v>2.61</v>
      </c>
      <c r="M867" s="66" t="s">
        <v>2550</v>
      </c>
      <c r="N867" s="66" t="s">
        <v>2551</v>
      </c>
      <c r="O867" s="66"/>
      <c r="P867" s="66" t="s">
        <v>1835</v>
      </c>
      <c r="Q867" s="144">
        <v>49</v>
      </c>
    </row>
    <row r="868" spans="1:17" s="72" customFormat="1">
      <c r="A868" s="66"/>
      <c r="B868" s="66" t="s">
        <v>425</v>
      </c>
      <c r="C868" s="225" t="s">
        <v>1717</v>
      </c>
      <c r="D868" s="66" t="s">
        <v>2349</v>
      </c>
      <c r="E868" s="68">
        <v>1.81568</v>
      </c>
      <c r="F868" s="74">
        <v>1</v>
      </c>
      <c r="G868" s="74">
        <v>1</v>
      </c>
      <c r="H868" s="68">
        <f t="shared" si="26"/>
        <v>1.81568</v>
      </c>
      <c r="I868" s="70">
        <f t="shared" si="27"/>
        <v>1.81568</v>
      </c>
      <c r="J868" s="71">
        <f>ROUND((H868*'2-Calculator'!$D$26),2)</f>
        <v>11956.25</v>
      </c>
      <c r="K868" s="71">
        <f>ROUND((I868*'2-Calculator'!$D$26),2)</f>
        <v>11956.25</v>
      </c>
      <c r="L868" s="69">
        <v>5.07</v>
      </c>
      <c r="M868" s="66" t="s">
        <v>2550</v>
      </c>
      <c r="N868" s="66" t="s">
        <v>2551</v>
      </c>
      <c r="O868" s="66"/>
      <c r="P868" s="66" t="s">
        <v>1835</v>
      </c>
      <c r="Q868" s="144">
        <v>2</v>
      </c>
    </row>
    <row r="869" spans="1:17" s="72" customFormat="1">
      <c r="A869" s="66"/>
      <c r="B869" s="66" t="s">
        <v>424</v>
      </c>
      <c r="C869" s="225" t="s">
        <v>1717</v>
      </c>
      <c r="D869" s="66" t="s">
        <v>2349</v>
      </c>
      <c r="E869" s="68">
        <v>4.1455599999999997</v>
      </c>
      <c r="F869" s="74">
        <v>1</v>
      </c>
      <c r="G869" s="74">
        <v>1</v>
      </c>
      <c r="H869" s="68">
        <f t="shared" si="26"/>
        <v>4.1455599999999997</v>
      </c>
      <c r="I869" s="70">
        <f t="shared" si="27"/>
        <v>4.1455599999999997</v>
      </c>
      <c r="J869" s="71">
        <f>ROUND((H869*'2-Calculator'!$D$26),2)</f>
        <v>27298.51</v>
      </c>
      <c r="K869" s="71">
        <f>ROUND((I869*'2-Calculator'!$D$26),2)</f>
        <v>27298.51</v>
      </c>
      <c r="L869" s="69">
        <v>9.4</v>
      </c>
      <c r="M869" s="66" t="s">
        <v>2550</v>
      </c>
      <c r="N869" s="66" t="s">
        <v>2551</v>
      </c>
      <c r="O869" s="66"/>
      <c r="P869" s="66" t="s">
        <v>1835</v>
      </c>
      <c r="Q869" s="144">
        <v>0</v>
      </c>
    </row>
    <row r="870" spans="1:17" s="72" customFormat="1">
      <c r="A870" s="66"/>
      <c r="B870" s="66" t="s">
        <v>423</v>
      </c>
      <c r="C870" s="225" t="s">
        <v>1718</v>
      </c>
      <c r="D870" s="66" t="s">
        <v>2350</v>
      </c>
      <c r="E870" s="68">
        <v>0.45644000000000001</v>
      </c>
      <c r="F870" s="74">
        <v>1</v>
      </c>
      <c r="G870" s="74">
        <v>1</v>
      </c>
      <c r="H870" s="68">
        <f t="shared" si="26"/>
        <v>0.45644000000000001</v>
      </c>
      <c r="I870" s="70">
        <f t="shared" si="27"/>
        <v>0.45644000000000001</v>
      </c>
      <c r="J870" s="71">
        <f>ROUND((H870*'2-Calculator'!$D$26),2)</f>
        <v>3005.66</v>
      </c>
      <c r="K870" s="71">
        <f>ROUND((I870*'2-Calculator'!$D$26),2)</f>
        <v>3005.66</v>
      </c>
      <c r="L870" s="69">
        <v>2.64</v>
      </c>
      <c r="M870" s="66" t="s">
        <v>2550</v>
      </c>
      <c r="N870" s="66" t="s">
        <v>2551</v>
      </c>
      <c r="O870" s="66"/>
      <c r="P870" s="66" t="s">
        <v>1835</v>
      </c>
      <c r="Q870" s="144">
        <v>3</v>
      </c>
    </row>
    <row r="871" spans="1:17" s="72" customFormat="1">
      <c r="A871" s="66"/>
      <c r="B871" s="66" t="s">
        <v>422</v>
      </c>
      <c r="C871" s="225" t="s">
        <v>1718</v>
      </c>
      <c r="D871" s="66" t="s">
        <v>2350</v>
      </c>
      <c r="E871" s="68">
        <v>0.64581999999999995</v>
      </c>
      <c r="F871" s="74">
        <v>1</v>
      </c>
      <c r="G871" s="74">
        <v>1</v>
      </c>
      <c r="H871" s="68">
        <f t="shared" si="26"/>
        <v>0.64581999999999995</v>
      </c>
      <c r="I871" s="70">
        <f t="shared" si="27"/>
        <v>0.64581999999999995</v>
      </c>
      <c r="J871" s="71">
        <f>ROUND((H871*'2-Calculator'!$D$26),2)</f>
        <v>4252.72</v>
      </c>
      <c r="K871" s="71">
        <f>ROUND((I871*'2-Calculator'!$D$26),2)</f>
        <v>4252.72</v>
      </c>
      <c r="L871" s="69">
        <v>2.81</v>
      </c>
      <c r="M871" s="66" t="s">
        <v>2550</v>
      </c>
      <c r="N871" s="66" t="s">
        <v>2551</v>
      </c>
      <c r="O871" s="66"/>
      <c r="P871" s="66" t="s">
        <v>1835</v>
      </c>
      <c r="Q871" s="144">
        <v>10</v>
      </c>
    </row>
    <row r="872" spans="1:17" s="72" customFormat="1">
      <c r="A872" s="66"/>
      <c r="B872" s="66" t="s">
        <v>421</v>
      </c>
      <c r="C872" s="225" t="s">
        <v>1718</v>
      </c>
      <c r="D872" s="66" t="s">
        <v>2350</v>
      </c>
      <c r="E872" s="68">
        <v>1.12775</v>
      </c>
      <c r="F872" s="74">
        <v>1</v>
      </c>
      <c r="G872" s="74">
        <v>1</v>
      </c>
      <c r="H872" s="68">
        <f t="shared" si="26"/>
        <v>1.12775</v>
      </c>
      <c r="I872" s="70">
        <f t="shared" si="27"/>
        <v>1.12775</v>
      </c>
      <c r="J872" s="71">
        <f>ROUND((H872*'2-Calculator'!$D$26),2)</f>
        <v>7426.23</v>
      </c>
      <c r="K872" s="71">
        <f>ROUND((I872*'2-Calculator'!$D$26),2)</f>
        <v>7426.23</v>
      </c>
      <c r="L872" s="69">
        <v>5.85</v>
      </c>
      <c r="M872" s="66" t="s">
        <v>2550</v>
      </c>
      <c r="N872" s="66" t="s">
        <v>2551</v>
      </c>
      <c r="O872" s="66"/>
      <c r="P872" s="66" t="s">
        <v>1835</v>
      </c>
      <c r="Q872" s="144">
        <v>13</v>
      </c>
    </row>
    <row r="873" spans="1:17" s="72" customFormat="1">
      <c r="A873" s="66"/>
      <c r="B873" s="66" t="s">
        <v>420</v>
      </c>
      <c r="C873" s="225" t="s">
        <v>1718</v>
      </c>
      <c r="D873" s="66" t="s">
        <v>2350</v>
      </c>
      <c r="E873" s="68">
        <v>2.1072600000000001</v>
      </c>
      <c r="F873" s="74">
        <v>1</v>
      </c>
      <c r="G873" s="74">
        <v>1</v>
      </c>
      <c r="H873" s="68">
        <f t="shared" si="26"/>
        <v>2.1072600000000001</v>
      </c>
      <c r="I873" s="70">
        <f t="shared" si="27"/>
        <v>2.1072600000000001</v>
      </c>
      <c r="J873" s="71">
        <f>ROUND((H873*'2-Calculator'!$D$26),2)</f>
        <v>13876.31</v>
      </c>
      <c r="K873" s="71">
        <f>ROUND((I873*'2-Calculator'!$D$26),2)</f>
        <v>13876.31</v>
      </c>
      <c r="L873" s="69">
        <v>10.85</v>
      </c>
      <c r="M873" s="66" t="s">
        <v>2550</v>
      </c>
      <c r="N873" s="66" t="s">
        <v>2551</v>
      </c>
      <c r="O873" s="66"/>
      <c r="P873" s="66" t="s">
        <v>1835</v>
      </c>
      <c r="Q873" s="144">
        <v>1</v>
      </c>
    </row>
    <row r="874" spans="1:17" s="72" customFormat="1">
      <c r="A874" s="66"/>
      <c r="B874" s="66" t="s">
        <v>419</v>
      </c>
      <c r="C874" s="225" t="s">
        <v>1719</v>
      </c>
      <c r="D874" s="66" t="s">
        <v>2351</v>
      </c>
      <c r="E874" s="68">
        <v>0.46922999999999998</v>
      </c>
      <c r="F874" s="74">
        <v>1</v>
      </c>
      <c r="G874" s="74">
        <v>1</v>
      </c>
      <c r="H874" s="68">
        <f t="shared" si="26"/>
        <v>0.46922999999999998</v>
      </c>
      <c r="I874" s="70">
        <f t="shared" si="27"/>
        <v>0.46922999999999998</v>
      </c>
      <c r="J874" s="71">
        <f>ROUND((H874*'2-Calculator'!$D$26),2)</f>
        <v>3089.88</v>
      </c>
      <c r="K874" s="71">
        <f>ROUND((I874*'2-Calculator'!$D$26),2)</f>
        <v>3089.88</v>
      </c>
      <c r="L874" s="69">
        <v>2.5299999999999998</v>
      </c>
      <c r="M874" s="66" t="s">
        <v>2550</v>
      </c>
      <c r="N874" s="66" t="s">
        <v>2551</v>
      </c>
      <c r="O874" s="66"/>
      <c r="P874" s="66" t="s">
        <v>1835</v>
      </c>
      <c r="Q874" s="144">
        <v>27</v>
      </c>
    </row>
    <row r="875" spans="1:17" s="72" customFormat="1">
      <c r="A875" s="66"/>
      <c r="B875" s="66" t="s">
        <v>418</v>
      </c>
      <c r="C875" s="225" t="s">
        <v>1719</v>
      </c>
      <c r="D875" s="66" t="s">
        <v>2351</v>
      </c>
      <c r="E875" s="68">
        <v>0.63590999999999998</v>
      </c>
      <c r="F875" s="74">
        <v>1</v>
      </c>
      <c r="G875" s="74">
        <v>1</v>
      </c>
      <c r="H875" s="68">
        <f t="shared" si="26"/>
        <v>0.63590999999999998</v>
      </c>
      <c r="I875" s="70">
        <f t="shared" si="27"/>
        <v>0.63590999999999998</v>
      </c>
      <c r="J875" s="71">
        <f>ROUND((H875*'2-Calculator'!$D$26),2)</f>
        <v>4187.47</v>
      </c>
      <c r="K875" s="71">
        <f>ROUND((I875*'2-Calculator'!$D$26),2)</f>
        <v>4187.47</v>
      </c>
      <c r="L875" s="69">
        <v>3.44</v>
      </c>
      <c r="M875" s="66" t="s">
        <v>2550</v>
      </c>
      <c r="N875" s="66" t="s">
        <v>2551</v>
      </c>
      <c r="O875" s="66"/>
      <c r="P875" s="66" t="s">
        <v>1835</v>
      </c>
      <c r="Q875" s="144">
        <v>29</v>
      </c>
    </row>
    <row r="876" spans="1:17" s="72" customFormat="1">
      <c r="A876" s="66"/>
      <c r="B876" s="66" t="s">
        <v>417</v>
      </c>
      <c r="C876" s="225" t="s">
        <v>1719</v>
      </c>
      <c r="D876" s="66" t="s">
        <v>2351</v>
      </c>
      <c r="E876" s="68">
        <v>0.98460999999999999</v>
      </c>
      <c r="F876" s="74">
        <v>1</v>
      </c>
      <c r="G876" s="74">
        <v>1</v>
      </c>
      <c r="H876" s="68">
        <f t="shared" si="26"/>
        <v>0.98460999999999999</v>
      </c>
      <c r="I876" s="70">
        <f t="shared" si="27"/>
        <v>0.98460999999999999</v>
      </c>
      <c r="J876" s="71">
        <f>ROUND((H876*'2-Calculator'!$D$26),2)</f>
        <v>6483.66</v>
      </c>
      <c r="K876" s="71">
        <f>ROUND((I876*'2-Calculator'!$D$26),2)</f>
        <v>6483.66</v>
      </c>
      <c r="L876" s="69">
        <v>6.24</v>
      </c>
      <c r="M876" s="66" t="s">
        <v>2550</v>
      </c>
      <c r="N876" s="66" t="s">
        <v>2551</v>
      </c>
      <c r="O876" s="66"/>
      <c r="P876" s="66" t="s">
        <v>1835</v>
      </c>
      <c r="Q876" s="144">
        <v>8</v>
      </c>
    </row>
    <row r="877" spans="1:17" s="72" customFormat="1">
      <c r="A877" s="66"/>
      <c r="B877" s="66" t="s">
        <v>416</v>
      </c>
      <c r="C877" s="225" t="s">
        <v>1719</v>
      </c>
      <c r="D877" s="66" t="s">
        <v>2351</v>
      </c>
      <c r="E877" s="68">
        <v>1.70143</v>
      </c>
      <c r="F877" s="74">
        <v>1</v>
      </c>
      <c r="G877" s="74">
        <v>1</v>
      </c>
      <c r="H877" s="68">
        <f t="shared" si="26"/>
        <v>1.70143</v>
      </c>
      <c r="I877" s="70">
        <f t="shared" si="27"/>
        <v>1.70143</v>
      </c>
      <c r="J877" s="71">
        <f>ROUND((H877*'2-Calculator'!$D$26),2)</f>
        <v>11203.92</v>
      </c>
      <c r="K877" s="71">
        <f>ROUND((I877*'2-Calculator'!$D$26),2)</f>
        <v>11203.92</v>
      </c>
      <c r="L877" s="69">
        <v>14.09</v>
      </c>
      <c r="M877" s="66" t="s">
        <v>2550</v>
      </c>
      <c r="N877" s="66" t="s">
        <v>2551</v>
      </c>
      <c r="O877" s="66"/>
      <c r="P877" s="66" t="s">
        <v>1835</v>
      </c>
      <c r="Q877" s="144">
        <v>1</v>
      </c>
    </row>
    <row r="878" spans="1:17" s="72" customFormat="1">
      <c r="A878" s="66"/>
      <c r="B878" s="66" t="s">
        <v>415</v>
      </c>
      <c r="C878" s="225" t="s">
        <v>1720</v>
      </c>
      <c r="D878" s="66" t="s">
        <v>2352</v>
      </c>
      <c r="E878" s="68">
        <v>0.38657000000000002</v>
      </c>
      <c r="F878" s="74">
        <v>1</v>
      </c>
      <c r="G878" s="74">
        <v>1</v>
      </c>
      <c r="H878" s="68">
        <f t="shared" si="26"/>
        <v>0.38657000000000002</v>
      </c>
      <c r="I878" s="70">
        <f t="shared" si="27"/>
        <v>0.38657000000000002</v>
      </c>
      <c r="J878" s="71">
        <f>ROUND((H878*'2-Calculator'!$D$26),2)</f>
        <v>2545.56</v>
      </c>
      <c r="K878" s="71">
        <f>ROUND((I878*'2-Calculator'!$D$26),2)</f>
        <v>2545.56</v>
      </c>
      <c r="L878" s="69">
        <v>1.59</v>
      </c>
      <c r="M878" s="66" t="s">
        <v>2550</v>
      </c>
      <c r="N878" s="66" t="s">
        <v>2551</v>
      </c>
      <c r="O878" s="66"/>
      <c r="P878" s="66" t="s">
        <v>1835</v>
      </c>
      <c r="Q878" s="144">
        <v>21</v>
      </c>
    </row>
    <row r="879" spans="1:17" s="72" customFormat="1">
      <c r="A879" s="66"/>
      <c r="B879" s="66" t="s">
        <v>414</v>
      </c>
      <c r="C879" s="225" t="s">
        <v>1720</v>
      </c>
      <c r="D879" s="66" t="s">
        <v>2352</v>
      </c>
      <c r="E879" s="68">
        <v>0.49184</v>
      </c>
      <c r="F879" s="74">
        <v>1</v>
      </c>
      <c r="G879" s="74">
        <v>1</v>
      </c>
      <c r="H879" s="68">
        <f t="shared" si="26"/>
        <v>0.49184</v>
      </c>
      <c r="I879" s="70">
        <f t="shared" si="27"/>
        <v>0.49184</v>
      </c>
      <c r="J879" s="71">
        <f>ROUND((H879*'2-Calculator'!$D$26),2)</f>
        <v>3238.77</v>
      </c>
      <c r="K879" s="71">
        <f>ROUND((I879*'2-Calculator'!$D$26),2)</f>
        <v>3238.77</v>
      </c>
      <c r="L879" s="69">
        <v>2.19</v>
      </c>
      <c r="M879" s="66" t="s">
        <v>2550</v>
      </c>
      <c r="N879" s="66" t="s">
        <v>2551</v>
      </c>
      <c r="O879" s="66"/>
      <c r="P879" s="66" t="s">
        <v>1835</v>
      </c>
      <c r="Q879" s="144">
        <v>22</v>
      </c>
    </row>
    <row r="880" spans="1:17" s="72" customFormat="1">
      <c r="A880" s="66"/>
      <c r="B880" s="66" t="s">
        <v>413</v>
      </c>
      <c r="C880" s="225" t="s">
        <v>1720</v>
      </c>
      <c r="D880" s="66" t="s">
        <v>2352</v>
      </c>
      <c r="E880" s="68">
        <v>0.82218999999999998</v>
      </c>
      <c r="F880" s="74">
        <v>1</v>
      </c>
      <c r="G880" s="74">
        <v>1</v>
      </c>
      <c r="H880" s="68">
        <f t="shared" si="26"/>
        <v>0.82218999999999998</v>
      </c>
      <c r="I880" s="70">
        <f t="shared" si="27"/>
        <v>0.82218999999999998</v>
      </c>
      <c r="J880" s="71">
        <f>ROUND((H880*'2-Calculator'!$D$26),2)</f>
        <v>5414.12</v>
      </c>
      <c r="K880" s="71">
        <f>ROUND((I880*'2-Calculator'!$D$26),2)</f>
        <v>5414.12</v>
      </c>
      <c r="L880" s="69">
        <v>3.86</v>
      </c>
      <c r="M880" s="66" t="s">
        <v>2550</v>
      </c>
      <c r="N880" s="66" t="s">
        <v>2551</v>
      </c>
      <c r="O880" s="66"/>
      <c r="P880" s="66" t="s">
        <v>1835</v>
      </c>
      <c r="Q880" s="144">
        <v>6</v>
      </c>
    </row>
    <row r="881" spans="1:17" s="72" customFormat="1">
      <c r="A881" s="66"/>
      <c r="B881" s="66" t="s">
        <v>412</v>
      </c>
      <c r="C881" s="225" t="s">
        <v>1720</v>
      </c>
      <c r="D881" s="66" t="s">
        <v>2352</v>
      </c>
      <c r="E881" s="68">
        <v>1.56386</v>
      </c>
      <c r="F881" s="74">
        <v>1</v>
      </c>
      <c r="G881" s="74">
        <v>1</v>
      </c>
      <c r="H881" s="68">
        <f t="shared" si="26"/>
        <v>1.56386</v>
      </c>
      <c r="I881" s="70">
        <f t="shared" si="27"/>
        <v>1.56386</v>
      </c>
      <c r="J881" s="71">
        <f>ROUND((H881*'2-Calculator'!$D$26),2)</f>
        <v>10298.02</v>
      </c>
      <c r="K881" s="71">
        <f>ROUND((I881*'2-Calculator'!$D$26),2)</f>
        <v>10298.02</v>
      </c>
      <c r="L881" s="69">
        <v>8</v>
      </c>
      <c r="M881" s="66" t="s">
        <v>2550</v>
      </c>
      <c r="N881" s="66" t="s">
        <v>2551</v>
      </c>
      <c r="O881" s="66"/>
      <c r="P881" s="66" t="s">
        <v>1835</v>
      </c>
      <c r="Q881" s="144">
        <v>1</v>
      </c>
    </row>
    <row r="882" spans="1:17" s="72" customFormat="1">
      <c r="A882" s="66"/>
      <c r="B882" s="66" t="s">
        <v>411</v>
      </c>
      <c r="C882" s="225" t="s">
        <v>1721</v>
      </c>
      <c r="D882" s="66" t="s">
        <v>2353</v>
      </c>
      <c r="E882" s="68">
        <v>0.56159999999999999</v>
      </c>
      <c r="F882" s="74">
        <v>1.5</v>
      </c>
      <c r="G882" s="74">
        <v>1.5</v>
      </c>
      <c r="H882" s="68">
        <f t="shared" si="26"/>
        <v>0.84240000000000004</v>
      </c>
      <c r="I882" s="70">
        <f t="shared" si="27"/>
        <v>0.84240000000000004</v>
      </c>
      <c r="J882" s="71">
        <f>ROUND((H882*'2-Calculator'!$D$26),2)</f>
        <v>5547.2</v>
      </c>
      <c r="K882" s="71">
        <f>ROUND((I882*'2-Calculator'!$D$26),2)</f>
        <v>5547.2</v>
      </c>
      <c r="L882" s="69">
        <v>2.96</v>
      </c>
      <c r="M882" s="66" t="s">
        <v>363</v>
      </c>
      <c r="N882" s="66" t="s">
        <v>363</v>
      </c>
      <c r="O882" s="66"/>
      <c r="P882" s="66" t="s">
        <v>1835</v>
      </c>
      <c r="Q882" s="144">
        <v>5283</v>
      </c>
    </row>
    <row r="883" spans="1:17" s="72" customFormat="1">
      <c r="A883" s="66"/>
      <c r="B883" s="66" t="s">
        <v>410</v>
      </c>
      <c r="C883" s="225" t="s">
        <v>1721</v>
      </c>
      <c r="D883" s="66" t="s">
        <v>2353</v>
      </c>
      <c r="E883" s="68">
        <v>0.67023999999999995</v>
      </c>
      <c r="F883" s="74">
        <v>1.5</v>
      </c>
      <c r="G883" s="74">
        <v>1.5</v>
      </c>
      <c r="H883" s="68">
        <f t="shared" si="26"/>
        <v>1.00536</v>
      </c>
      <c r="I883" s="70">
        <f t="shared" si="27"/>
        <v>1.00536</v>
      </c>
      <c r="J883" s="71">
        <f>ROUND((H883*'2-Calculator'!$D$26),2)</f>
        <v>6620.3</v>
      </c>
      <c r="K883" s="71">
        <f>ROUND((I883*'2-Calculator'!$D$26),2)</f>
        <v>6620.3</v>
      </c>
      <c r="L883" s="69">
        <v>3.66</v>
      </c>
      <c r="M883" s="66" t="s">
        <v>363</v>
      </c>
      <c r="N883" s="66" t="s">
        <v>363</v>
      </c>
      <c r="O883" s="66"/>
      <c r="P883" s="66" t="s">
        <v>1835</v>
      </c>
      <c r="Q883" s="144">
        <v>2162</v>
      </c>
    </row>
    <row r="884" spans="1:17" s="72" customFormat="1">
      <c r="A884" s="66"/>
      <c r="B884" s="66" t="s">
        <v>409</v>
      </c>
      <c r="C884" s="225" t="s">
        <v>1721</v>
      </c>
      <c r="D884" s="66" t="s">
        <v>2353</v>
      </c>
      <c r="E884" s="68">
        <v>0.89285000000000003</v>
      </c>
      <c r="F884" s="74">
        <v>1.5</v>
      </c>
      <c r="G884" s="74">
        <v>1.5</v>
      </c>
      <c r="H884" s="68">
        <f t="shared" si="26"/>
        <v>1.33928</v>
      </c>
      <c r="I884" s="70">
        <f t="shared" si="27"/>
        <v>1.33928</v>
      </c>
      <c r="J884" s="71">
        <f>ROUND((H884*'2-Calculator'!$D$26),2)</f>
        <v>8819.16</v>
      </c>
      <c r="K884" s="71">
        <f>ROUND((I884*'2-Calculator'!$D$26),2)</f>
        <v>8819.16</v>
      </c>
      <c r="L884" s="69">
        <v>5.21</v>
      </c>
      <c r="M884" s="66" t="s">
        <v>363</v>
      </c>
      <c r="N884" s="66" t="s">
        <v>363</v>
      </c>
      <c r="O884" s="66"/>
      <c r="P884" s="66" t="s">
        <v>1835</v>
      </c>
      <c r="Q884" s="144">
        <v>670</v>
      </c>
    </row>
    <row r="885" spans="1:17" s="72" customFormat="1">
      <c r="A885" s="66"/>
      <c r="B885" s="66" t="s">
        <v>408</v>
      </c>
      <c r="C885" s="225" t="s">
        <v>1721</v>
      </c>
      <c r="D885" s="66" t="s">
        <v>2353</v>
      </c>
      <c r="E885" s="68">
        <v>2.15761</v>
      </c>
      <c r="F885" s="74">
        <v>1.5</v>
      </c>
      <c r="G885" s="74">
        <v>1.5</v>
      </c>
      <c r="H885" s="68">
        <f t="shared" si="26"/>
        <v>3.2364199999999999</v>
      </c>
      <c r="I885" s="70">
        <f t="shared" si="27"/>
        <v>3.2364199999999999</v>
      </c>
      <c r="J885" s="71">
        <f>ROUND((H885*'2-Calculator'!$D$26),2)</f>
        <v>21311.83</v>
      </c>
      <c r="K885" s="71">
        <f>ROUND((I885*'2-Calculator'!$D$26),2)</f>
        <v>21311.83</v>
      </c>
      <c r="L885" s="69">
        <v>7.88</v>
      </c>
      <c r="M885" s="66" t="s">
        <v>363</v>
      </c>
      <c r="N885" s="66" t="s">
        <v>363</v>
      </c>
      <c r="O885" s="66"/>
      <c r="P885" s="66" t="s">
        <v>1835</v>
      </c>
      <c r="Q885" s="144">
        <v>30</v>
      </c>
    </row>
    <row r="886" spans="1:17" s="72" customFormat="1">
      <c r="A886" s="66"/>
      <c r="B886" s="66" t="s">
        <v>407</v>
      </c>
      <c r="C886" s="225" t="s">
        <v>1722</v>
      </c>
      <c r="D886" s="66" t="s">
        <v>2471</v>
      </c>
      <c r="E886" s="68">
        <v>0.56320999999999999</v>
      </c>
      <c r="F886" s="74">
        <v>1.5</v>
      </c>
      <c r="G886" s="74">
        <v>1.5</v>
      </c>
      <c r="H886" s="68">
        <f t="shared" si="26"/>
        <v>0.84482000000000002</v>
      </c>
      <c r="I886" s="70">
        <f t="shared" si="27"/>
        <v>0.84482000000000002</v>
      </c>
      <c r="J886" s="71">
        <f>ROUND((H886*'2-Calculator'!$D$26),2)</f>
        <v>5563.14</v>
      </c>
      <c r="K886" s="71">
        <f>ROUND((I886*'2-Calculator'!$D$26),2)</f>
        <v>5563.14</v>
      </c>
      <c r="L886" s="69">
        <v>2.14</v>
      </c>
      <c r="M886" s="66" t="s">
        <v>363</v>
      </c>
      <c r="N886" s="66" t="s">
        <v>363</v>
      </c>
      <c r="O886" s="66"/>
      <c r="P886" s="66" t="s">
        <v>1835</v>
      </c>
      <c r="Q886" s="144">
        <v>524</v>
      </c>
    </row>
    <row r="887" spans="1:17" s="72" customFormat="1">
      <c r="A887" s="66"/>
      <c r="B887" s="66" t="s">
        <v>406</v>
      </c>
      <c r="C887" s="225" t="s">
        <v>1722</v>
      </c>
      <c r="D887" s="66" t="s">
        <v>2471</v>
      </c>
      <c r="E887" s="68">
        <v>0.60494000000000003</v>
      </c>
      <c r="F887" s="74">
        <v>1.5</v>
      </c>
      <c r="G887" s="74">
        <v>1.5</v>
      </c>
      <c r="H887" s="68">
        <f t="shared" si="26"/>
        <v>0.90741000000000005</v>
      </c>
      <c r="I887" s="70">
        <f t="shared" si="27"/>
        <v>0.90741000000000005</v>
      </c>
      <c r="J887" s="71">
        <f>ROUND((H887*'2-Calculator'!$D$26),2)</f>
        <v>5975.29</v>
      </c>
      <c r="K887" s="71">
        <f>ROUND((I887*'2-Calculator'!$D$26),2)</f>
        <v>5975.29</v>
      </c>
      <c r="L887" s="69">
        <v>2.2799999999999998</v>
      </c>
      <c r="M887" s="66" t="s">
        <v>363</v>
      </c>
      <c r="N887" s="66" t="s">
        <v>363</v>
      </c>
      <c r="O887" s="66"/>
      <c r="P887" s="66" t="s">
        <v>1835</v>
      </c>
      <c r="Q887" s="144">
        <v>271</v>
      </c>
    </row>
    <row r="888" spans="1:17" s="72" customFormat="1">
      <c r="A888" s="66"/>
      <c r="B888" s="66" t="s">
        <v>405</v>
      </c>
      <c r="C888" s="225" t="s">
        <v>1722</v>
      </c>
      <c r="D888" s="66" t="s">
        <v>2471</v>
      </c>
      <c r="E888" s="68">
        <v>0.81430000000000002</v>
      </c>
      <c r="F888" s="74">
        <v>1.5</v>
      </c>
      <c r="G888" s="74">
        <v>1.5</v>
      </c>
      <c r="H888" s="68">
        <f t="shared" si="26"/>
        <v>1.2214499999999999</v>
      </c>
      <c r="I888" s="70">
        <f t="shared" si="27"/>
        <v>1.2214499999999999</v>
      </c>
      <c r="J888" s="71">
        <f>ROUND((H888*'2-Calculator'!$D$26),2)</f>
        <v>8043.25</v>
      </c>
      <c r="K888" s="71">
        <f>ROUND((I888*'2-Calculator'!$D$26),2)</f>
        <v>8043.25</v>
      </c>
      <c r="L888" s="69">
        <v>3.81</v>
      </c>
      <c r="M888" s="66" t="s">
        <v>363</v>
      </c>
      <c r="N888" s="66" t="s">
        <v>363</v>
      </c>
      <c r="O888" s="66"/>
      <c r="P888" s="66" t="s">
        <v>1835</v>
      </c>
      <c r="Q888" s="144">
        <v>49</v>
      </c>
    </row>
    <row r="889" spans="1:17" s="72" customFormat="1">
      <c r="A889" s="66"/>
      <c r="B889" s="66" t="s">
        <v>404</v>
      </c>
      <c r="C889" s="225" t="s">
        <v>1722</v>
      </c>
      <c r="D889" s="66" t="s">
        <v>2471</v>
      </c>
      <c r="E889" s="68">
        <v>2.51064</v>
      </c>
      <c r="F889" s="74">
        <v>1.5</v>
      </c>
      <c r="G889" s="74">
        <v>1.5</v>
      </c>
      <c r="H889" s="68">
        <f t="shared" si="26"/>
        <v>3.7659600000000002</v>
      </c>
      <c r="I889" s="70">
        <f t="shared" si="27"/>
        <v>3.7659600000000002</v>
      </c>
      <c r="J889" s="71">
        <f>ROUND((H889*'2-Calculator'!$D$26),2)</f>
        <v>24798.85</v>
      </c>
      <c r="K889" s="71">
        <f>ROUND((I889*'2-Calculator'!$D$26),2)</f>
        <v>24798.85</v>
      </c>
      <c r="L889" s="69">
        <v>6.18</v>
      </c>
      <c r="M889" s="66" t="s">
        <v>363</v>
      </c>
      <c r="N889" s="66" t="s">
        <v>363</v>
      </c>
      <c r="O889" s="66"/>
      <c r="P889" s="66" t="s">
        <v>1835</v>
      </c>
      <c r="Q889" s="144">
        <v>1</v>
      </c>
    </row>
    <row r="890" spans="1:17" s="72" customFormat="1">
      <c r="A890" s="66"/>
      <c r="B890" s="66" t="s">
        <v>403</v>
      </c>
      <c r="C890" s="225" t="s">
        <v>1723</v>
      </c>
      <c r="D890" s="66" t="s">
        <v>2472</v>
      </c>
      <c r="E890" s="68">
        <v>0.38041999999999998</v>
      </c>
      <c r="F890" s="74">
        <v>1.5</v>
      </c>
      <c r="G890" s="74">
        <v>1.5</v>
      </c>
      <c r="H890" s="68">
        <f t="shared" si="26"/>
        <v>0.57062999999999997</v>
      </c>
      <c r="I890" s="70">
        <f t="shared" si="27"/>
        <v>0.57062999999999997</v>
      </c>
      <c r="J890" s="71">
        <f>ROUND((H890*'2-Calculator'!$D$26),2)</f>
        <v>3757.6</v>
      </c>
      <c r="K890" s="71">
        <f>ROUND((I890*'2-Calculator'!$D$26),2)</f>
        <v>3757.6</v>
      </c>
      <c r="L890" s="69">
        <v>2.1800000000000002</v>
      </c>
      <c r="M890" s="66" t="s">
        <v>363</v>
      </c>
      <c r="N890" s="66" t="s">
        <v>363</v>
      </c>
      <c r="O890" s="66"/>
      <c r="P890" s="66" t="s">
        <v>1835</v>
      </c>
      <c r="Q890" s="144">
        <v>99</v>
      </c>
    </row>
    <row r="891" spans="1:17" s="72" customFormat="1">
      <c r="A891" s="66"/>
      <c r="B891" s="66" t="s">
        <v>402</v>
      </c>
      <c r="C891" s="225" t="s">
        <v>1723</v>
      </c>
      <c r="D891" s="66" t="s">
        <v>2472</v>
      </c>
      <c r="E891" s="68">
        <v>0.46826000000000001</v>
      </c>
      <c r="F891" s="74">
        <v>1.5</v>
      </c>
      <c r="G891" s="74">
        <v>1.5</v>
      </c>
      <c r="H891" s="68">
        <f t="shared" si="26"/>
        <v>0.70238999999999996</v>
      </c>
      <c r="I891" s="70">
        <f t="shared" si="27"/>
        <v>0.70238999999999996</v>
      </c>
      <c r="J891" s="71">
        <f>ROUND((H891*'2-Calculator'!$D$26),2)</f>
        <v>4625.24</v>
      </c>
      <c r="K891" s="71">
        <f>ROUND((I891*'2-Calculator'!$D$26),2)</f>
        <v>4625.24</v>
      </c>
      <c r="L891" s="69">
        <v>2.38</v>
      </c>
      <c r="M891" s="66" t="s">
        <v>363</v>
      </c>
      <c r="N891" s="66" t="s">
        <v>363</v>
      </c>
      <c r="O891" s="66"/>
      <c r="P891" s="66" t="s">
        <v>1835</v>
      </c>
      <c r="Q891" s="144">
        <v>126</v>
      </c>
    </row>
    <row r="892" spans="1:17" s="72" customFormat="1">
      <c r="A892" s="66"/>
      <c r="B892" s="66" t="s">
        <v>401</v>
      </c>
      <c r="C892" s="225" t="s">
        <v>1723</v>
      </c>
      <c r="D892" s="66" t="s">
        <v>2472</v>
      </c>
      <c r="E892" s="68">
        <v>0.85423000000000004</v>
      </c>
      <c r="F892" s="74">
        <v>1.5</v>
      </c>
      <c r="G892" s="74">
        <v>1.5</v>
      </c>
      <c r="H892" s="68">
        <f t="shared" si="26"/>
        <v>1.28135</v>
      </c>
      <c r="I892" s="70">
        <f t="shared" si="27"/>
        <v>1.28135</v>
      </c>
      <c r="J892" s="71">
        <f>ROUND((H892*'2-Calculator'!$D$26),2)</f>
        <v>8437.69</v>
      </c>
      <c r="K892" s="71">
        <f>ROUND((I892*'2-Calculator'!$D$26),2)</f>
        <v>8437.69</v>
      </c>
      <c r="L892" s="69">
        <v>2.97</v>
      </c>
      <c r="M892" s="66" t="s">
        <v>363</v>
      </c>
      <c r="N892" s="66" t="s">
        <v>363</v>
      </c>
      <c r="O892" s="66"/>
      <c r="P892" s="66" t="s">
        <v>1835</v>
      </c>
      <c r="Q892" s="144">
        <v>17</v>
      </c>
    </row>
    <row r="893" spans="1:17" s="72" customFormat="1">
      <c r="A893" s="66"/>
      <c r="B893" s="66" t="s">
        <v>400</v>
      </c>
      <c r="C893" s="225" t="s">
        <v>1723</v>
      </c>
      <c r="D893" s="66" t="s">
        <v>2472</v>
      </c>
      <c r="E893" s="68">
        <v>2.9802300000000002</v>
      </c>
      <c r="F893" s="74">
        <v>1.5</v>
      </c>
      <c r="G893" s="74">
        <v>1.5</v>
      </c>
      <c r="H893" s="68">
        <f t="shared" si="26"/>
        <v>4.4703499999999998</v>
      </c>
      <c r="I893" s="70">
        <f t="shared" si="27"/>
        <v>4.4703499999999998</v>
      </c>
      <c r="J893" s="71">
        <f>ROUND((H893*'2-Calculator'!$D$26),2)</f>
        <v>29437.25</v>
      </c>
      <c r="K893" s="71">
        <f>ROUND((I893*'2-Calculator'!$D$26),2)</f>
        <v>29437.25</v>
      </c>
      <c r="L893" s="69">
        <v>4.33</v>
      </c>
      <c r="M893" s="66" t="s">
        <v>363</v>
      </c>
      <c r="N893" s="66" t="s">
        <v>363</v>
      </c>
      <c r="O893" s="66"/>
      <c r="P893" s="66" t="s">
        <v>1835</v>
      </c>
      <c r="Q893" s="144">
        <v>1</v>
      </c>
    </row>
    <row r="894" spans="1:17" s="72" customFormat="1">
      <c r="A894" s="66"/>
      <c r="B894" s="66" t="s">
        <v>399</v>
      </c>
      <c r="C894" s="225" t="s">
        <v>1724</v>
      </c>
      <c r="D894" s="66" t="s">
        <v>2354</v>
      </c>
      <c r="E894" s="68">
        <v>0.47796</v>
      </c>
      <c r="F894" s="74">
        <v>1.5</v>
      </c>
      <c r="G894" s="74">
        <v>1.5</v>
      </c>
      <c r="H894" s="68">
        <f t="shared" si="26"/>
        <v>0.71694000000000002</v>
      </c>
      <c r="I894" s="70">
        <f t="shared" si="27"/>
        <v>0.71694000000000002</v>
      </c>
      <c r="J894" s="71">
        <f>ROUND((H894*'2-Calculator'!$D$26),2)</f>
        <v>4721.05</v>
      </c>
      <c r="K894" s="71">
        <f>ROUND((I894*'2-Calculator'!$D$26),2)</f>
        <v>4721.05</v>
      </c>
      <c r="L894" s="69">
        <v>1.58</v>
      </c>
      <c r="M894" s="66" t="s">
        <v>363</v>
      </c>
      <c r="N894" s="66" t="s">
        <v>363</v>
      </c>
      <c r="O894" s="66"/>
      <c r="P894" s="66" t="s">
        <v>1835</v>
      </c>
      <c r="Q894" s="144">
        <v>20</v>
      </c>
    </row>
    <row r="895" spans="1:17" s="72" customFormat="1">
      <c r="A895" s="66"/>
      <c r="B895" s="66" t="s">
        <v>398</v>
      </c>
      <c r="C895" s="225" t="s">
        <v>1724</v>
      </c>
      <c r="D895" s="66" t="s">
        <v>2354</v>
      </c>
      <c r="E895" s="68">
        <v>0.59219999999999995</v>
      </c>
      <c r="F895" s="74">
        <v>1.5</v>
      </c>
      <c r="G895" s="74">
        <v>1.5</v>
      </c>
      <c r="H895" s="68">
        <f t="shared" si="26"/>
        <v>0.88829999999999998</v>
      </c>
      <c r="I895" s="70">
        <f t="shared" si="27"/>
        <v>0.88829999999999998</v>
      </c>
      <c r="J895" s="71">
        <f>ROUND((H895*'2-Calculator'!$D$26),2)</f>
        <v>5849.46</v>
      </c>
      <c r="K895" s="71">
        <f>ROUND((I895*'2-Calculator'!$D$26),2)</f>
        <v>5849.46</v>
      </c>
      <c r="L895" s="69">
        <v>1.87</v>
      </c>
      <c r="M895" s="66" t="s">
        <v>363</v>
      </c>
      <c r="N895" s="66" t="s">
        <v>363</v>
      </c>
      <c r="O895" s="66"/>
      <c r="P895" s="66" t="s">
        <v>1835</v>
      </c>
      <c r="Q895" s="144">
        <v>20</v>
      </c>
    </row>
    <row r="896" spans="1:17" s="72" customFormat="1">
      <c r="A896" s="66"/>
      <c r="B896" s="66" t="s">
        <v>397</v>
      </c>
      <c r="C896" s="225" t="s">
        <v>1724</v>
      </c>
      <c r="D896" s="66" t="s">
        <v>2354</v>
      </c>
      <c r="E896" s="68">
        <v>0.89398</v>
      </c>
      <c r="F896" s="74">
        <v>1.5</v>
      </c>
      <c r="G896" s="74">
        <v>1.5</v>
      </c>
      <c r="H896" s="68">
        <f t="shared" si="26"/>
        <v>1.34097</v>
      </c>
      <c r="I896" s="70">
        <f t="shared" si="27"/>
        <v>1.34097</v>
      </c>
      <c r="J896" s="71">
        <f>ROUND((H896*'2-Calculator'!$D$26),2)</f>
        <v>8830.2900000000009</v>
      </c>
      <c r="K896" s="71">
        <f>ROUND((I896*'2-Calculator'!$D$26),2)</f>
        <v>8830.2900000000009</v>
      </c>
      <c r="L896" s="69">
        <v>3.95</v>
      </c>
      <c r="M896" s="66" t="s">
        <v>363</v>
      </c>
      <c r="N896" s="66" t="s">
        <v>363</v>
      </c>
      <c r="O896" s="66"/>
      <c r="P896" s="66" t="s">
        <v>1835</v>
      </c>
      <c r="Q896" s="144">
        <v>10</v>
      </c>
    </row>
    <row r="897" spans="1:17" s="72" customFormat="1">
      <c r="A897" s="66"/>
      <c r="B897" s="66" t="s">
        <v>396</v>
      </c>
      <c r="C897" s="225" t="s">
        <v>1724</v>
      </c>
      <c r="D897" s="66" t="s">
        <v>2354</v>
      </c>
      <c r="E897" s="68">
        <v>2.4378799999999998</v>
      </c>
      <c r="F897" s="74">
        <v>1.5</v>
      </c>
      <c r="G897" s="74">
        <v>1.5</v>
      </c>
      <c r="H897" s="68">
        <f t="shared" si="26"/>
        <v>3.6568200000000002</v>
      </c>
      <c r="I897" s="70">
        <f t="shared" si="27"/>
        <v>3.6568200000000002</v>
      </c>
      <c r="J897" s="71">
        <f>ROUND((H897*'2-Calculator'!$D$26),2)</f>
        <v>24080.16</v>
      </c>
      <c r="K897" s="71">
        <f>ROUND((I897*'2-Calculator'!$D$26),2)</f>
        <v>24080.16</v>
      </c>
      <c r="L897" s="69">
        <v>7.75</v>
      </c>
      <c r="M897" s="66" t="s">
        <v>363</v>
      </c>
      <c r="N897" s="66" t="s">
        <v>363</v>
      </c>
      <c r="O897" s="66"/>
      <c r="P897" s="66" t="s">
        <v>1835</v>
      </c>
      <c r="Q897" s="144">
        <v>0</v>
      </c>
    </row>
    <row r="898" spans="1:17" s="72" customFormat="1">
      <c r="A898" s="66"/>
      <c r="B898" s="66" t="s">
        <v>395</v>
      </c>
      <c r="C898" s="225" t="s">
        <v>1725</v>
      </c>
      <c r="D898" s="66" t="s">
        <v>2355</v>
      </c>
      <c r="E898" s="68">
        <v>0.72374000000000005</v>
      </c>
      <c r="F898" s="74">
        <v>1.5</v>
      </c>
      <c r="G898" s="74">
        <v>1.5</v>
      </c>
      <c r="H898" s="68">
        <f t="shared" si="26"/>
        <v>1.08561</v>
      </c>
      <c r="I898" s="70">
        <f t="shared" si="27"/>
        <v>1.08561</v>
      </c>
      <c r="J898" s="71">
        <f>ROUND((H898*'2-Calculator'!$D$26),2)</f>
        <v>7148.74</v>
      </c>
      <c r="K898" s="71">
        <f>ROUND((I898*'2-Calculator'!$D$26),2)</f>
        <v>7148.74</v>
      </c>
      <c r="L898" s="69">
        <v>1.5</v>
      </c>
      <c r="M898" s="66" t="s">
        <v>363</v>
      </c>
      <c r="N898" s="66" t="s">
        <v>363</v>
      </c>
      <c r="O898" s="66"/>
      <c r="P898" s="66" t="s">
        <v>1835</v>
      </c>
      <c r="Q898" s="144">
        <v>35</v>
      </c>
    </row>
    <row r="899" spans="1:17" s="72" customFormat="1">
      <c r="A899" s="66"/>
      <c r="B899" s="66" t="s">
        <v>394</v>
      </c>
      <c r="C899" s="225" t="s">
        <v>1725</v>
      </c>
      <c r="D899" s="66" t="s">
        <v>2355</v>
      </c>
      <c r="E899" s="68">
        <v>0.81479999999999997</v>
      </c>
      <c r="F899" s="74">
        <v>1.5</v>
      </c>
      <c r="G899" s="74">
        <v>1.5</v>
      </c>
      <c r="H899" s="68">
        <f t="shared" si="26"/>
        <v>1.2222</v>
      </c>
      <c r="I899" s="70">
        <f t="shared" si="27"/>
        <v>1.2222</v>
      </c>
      <c r="J899" s="71">
        <f>ROUND((H899*'2-Calculator'!$D$26),2)</f>
        <v>8048.19</v>
      </c>
      <c r="K899" s="71">
        <f>ROUND((I899*'2-Calculator'!$D$26),2)</f>
        <v>8048.19</v>
      </c>
      <c r="L899" s="69">
        <v>1.69</v>
      </c>
      <c r="M899" s="66" t="s">
        <v>363</v>
      </c>
      <c r="N899" s="66" t="s">
        <v>363</v>
      </c>
      <c r="O899" s="66"/>
      <c r="P899" s="66" t="s">
        <v>1835</v>
      </c>
      <c r="Q899" s="144">
        <v>21</v>
      </c>
    </row>
    <row r="900" spans="1:17" s="72" customFormat="1">
      <c r="A900" s="66"/>
      <c r="B900" s="66" t="s">
        <v>393</v>
      </c>
      <c r="C900" s="225" t="s">
        <v>1725</v>
      </c>
      <c r="D900" s="66" t="s">
        <v>2355</v>
      </c>
      <c r="E900" s="68">
        <v>1.05097</v>
      </c>
      <c r="F900" s="74">
        <v>1.5</v>
      </c>
      <c r="G900" s="74">
        <v>1.5</v>
      </c>
      <c r="H900" s="68">
        <f t="shared" si="26"/>
        <v>1.57646</v>
      </c>
      <c r="I900" s="70">
        <f t="shared" si="27"/>
        <v>1.57646</v>
      </c>
      <c r="J900" s="71">
        <f>ROUND((H900*'2-Calculator'!$D$26),2)</f>
        <v>10380.99</v>
      </c>
      <c r="K900" s="71">
        <f>ROUND((I900*'2-Calculator'!$D$26),2)</f>
        <v>10380.99</v>
      </c>
      <c r="L900" s="69">
        <v>2.09</v>
      </c>
      <c r="M900" s="66" t="s">
        <v>363</v>
      </c>
      <c r="N900" s="66" t="s">
        <v>363</v>
      </c>
      <c r="O900" s="66"/>
      <c r="P900" s="66" t="s">
        <v>1835</v>
      </c>
      <c r="Q900" s="144">
        <v>5</v>
      </c>
    </row>
    <row r="901" spans="1:17" s="72" customFormat="1">
      <c r="A901" s="66"/>
      <c r="B901" s="66" t="s">
        <v>392</v>
      </c>
      <c r="C901" s="225" t="s">
        <v>1725</v>
      </c>
      <c r="D901" s="66" t="s">
        <v>2355</v>
      </c>
      <c r="E901" s="68">
        <v>1.74831</v>
      </c>
      <c r="F901" s="74">
        <v>1.5</v>
      </c>
      <c r="G901" s="74">
        <v>1.5</v>
      </c>
      <c r="H901" s="68">
        <f t="shared" si="26"/>
        <v>2.6224699999999999</v>
      </c>
      <c r="I901" s="70">
        <f t="shared" si="27"/>
        <v>2.6224699999999999</v>
      </c>
      <c r="J901" s="71">
        <f>ROUND((H901*'2-Calculator'!$D$26),2)</f>
        <v>17268.96</v>
      </c>
      <c r="K901" s="71">
        <f>ROUND((I901*'2-Calculator'!$D$26),2)</f>
        <v>17268.96</v>
      </c>
      <c r="L901" s="69">
        <v>1</v>
      </c>
      <c r="M901" s="66" t="s">
        <v>363</v>
      </c>
      <c r="N901" s="66" t="s">
        <v>363</v>
      </c>
      <c r="O901" s="66"/>
      <c r="P901" s="66" t="s">
        <v>1835</v>
      </c>
      <c r="Q901" s="144">
        <v>0</v>
      </c>
    </row>
    <row r="902" spans="1:17" s="72" customFormat="1">
      <c r="A902" s="66"/>
      <c r="B902" s="66" t="s">
        <v>391</v>
      </c>
      <c r="C902" s="225" t="s">
        <v>1726</v>
      </c>
      <c r="D902" s="66" t="s">
        <v>2356</v>
      </c>
      <c r="E902" s="68">
        <v>0.50222</v>
      </c>
      <c r="F902" s="74">
        <v>1.5</v>
      </c>
      <c r="G902" s="74">
        <v>1.5</v>
      </c>
      <c r="H902" s="68">
        <f t="shared" si="26"/>
        <v>0.75333000000000006</v>
      </c>
      <c r="I902" s="70">
        <f t="shared" si="27"/>
        <v>0.75333000000000006</v>
      </c>
      <c r="J902" s="71">
        <f>ROUND((H902*'2-Calculator'!$D$26),2)</f>
        <v>4960.68</v>
      </c>
      <c r="K902" s="71">
        <f>ROUND((I902*'2-Calculator'!$D$26),2)</f>
        <v>4960.68</v>
      </c>
      <c r="L902" s="69">
        <v>2.23</v>
      </c>
      <c r="M902" s="66" t="s">
        <v>363</v>
      </c>
      <c r="N902" s="66" t="s">
        <v>363</v>
      </c>
      <c r="O902" s="66"/>
      <c r="P902" s="66" t="s">
        <v>1835</v>
      </c>
      <c r="Q902" s="144">
        <v>29</v>
      </c>
    </row>
    <row r="903" spans="1:17" s="72" customFormat="1">
      <c r="A903" s="66"/>
      <c r="B903" s="66" t="s">
        <v>390</v>
      </c>
      <c r="C903" s="225" t="s">
        <v>1726</v>
      </c>
      <c r="D903" s="66" t="s">
        <v>2356</v>
      </c>
      <c r="E903" s="68">
        <v>0.72799999999999998</v>
      </c>
      <c r="F903" s="74">
        <v>1.5</v>
      </c>
      <c r="G903" s="74">
        <v>1.5</v>
      </c>
      <c r="H903" s="68">
        <f t="shared" si="26"/>
        <v>1.0920000000000001</v>
      </c>
      <c r="I903" s="70">
        <f t="shared" si="27"/>
        <v>1.0920000000000001</v>
      </c>
      <c r="J903" s="71">
        <f>ROUND((H903*'2-Calculator'!$D$26),2)</f>
        <v>7190.82</v>
      </c>
      <c r="K903" s="71">
        <f>ROUND((I903*'2-Calculator'!$D$26),2)</f>
        <v>7190.82</v>
      </c>
      <c r="L903" s="69">
        <v>2.56</v>
      </c>
      <c r="M903" s="66" t="s">
        <v>363</v>
      </c>
      <c r="N903" s="66" t="s">
        <v>363</v>
      </c>
      <c r="O903" s="66"/>
      <c r="P903" s="66" t="s">
        <v>1835</v>
      </c>
      <c r="Q903" s="144">
        <v>17</v>
      </c>
    </row>
    <row r="904" spans="1:17" s="72" customFormat="1">
      <c r="A904" s="66"/>
      <c r="B904" s="66" t="s">
        <v>389</v>
      </c>
      <c r="C904" s="225" t="s">
        <v>1726</v>
      </c>
      <c r="D904" s="66" t="s">
        <v>2356</v>
      </c>
      <c r="E904" s="68">
        <v>1.3228800000000001</v>
      </c>
      <c r="F904" s="74">
        <v>1.5</v>
      </c>
      <c r="G904" s="74">
        <v>1.5</v>
      </c>
      <c r="H904" s="68">
        <f t="shared" si="26"/>
        <v>1.9843200000000001</v>
      </c>
      <c r="I904" s="70">
        <f t="shared" si="27"/>
        <v>1.9843200000000001</v>
      </c>
      <c r="J904" s="71">
        <f>ROUND((H904*'2-Calculator'!$D$26),2)</f>
        <v>13066.75</v>
      </c>
      <c r="K904" s="71">
        <f>ROUND((I904*'2-Calculator'!$D$26),2)</f>
        <v>13066.75</v>
      </c>
      <c r="L904" s="69">
        <v>4.93</v>
      </c>
      <c r="M904" s="66" t="s">
        <v>363</v>
      </c>
      <c r="N904" s="66" t="s">
        <v>363</v>
      </c>
      <c r="O904" s="66"/>
      <c r="P904" s="66" t="s">
        <v>1835</v>
      </c>
      <c r="Q904" s="144">
        <v>3</v>
      </c>
    </row>
    <row r="905" spans="1:17" s="72" customFormat="1">
      <c r="A905" s="66"/>
      <c r="B905" s="66" t="s">
        <v>388</v>
      </c>
      <c r="C905" s="225" t="s">
        <v>1726</v>
      </c>
      <c r="D905" s="66" t="s">
        <v>2356</v>
      </c>
      <c r="E905" s="68">
        <v>3.7622900000000001</v>
      </c>
      <c r="F905" s="74">
        <v>1.5</v>
      </c>
      <c r="G905" s="74">
        <v>1.5</v>
      </c>
      <c r="H905" s="68">
        <f t="shared" si="26"/>
        <v>5.64344</v>
      </c>
      <c r="I905" s="70">
        <f t="shared" si="27"/>
        <v>5.64344</v>
      </c>
      <c r="J905" s="71">
        <f>ROUND((H905*'2-Calculator'!$D$26),2)</f>
        <v>37162.050000000003</v>
      </c>
      <c r="K905" s="71">
        <f>ROUND((I905*'2-Calculator'!$D$26),2)</f>
        <v>37162.050000000003</v>
      </c>
      <c r="L905" s="69">
        <v>12.17</v>
      </c>
      <c r="M905" s="66" t="s">
        <v>363</v>
      </c>
      <c r="N905" s="66" t="s">
        <v>363</v>
      </c>
      <c r="O905" s="66"/>
      <c r="P905" s="66" t="s">
        <v>1835</v>
      </c>
      <c r="Q905" s="144">
        <v>2</v>
      </c>
    </row>
    <row r="906" spans="1:17" s="72" customFormat="1">
      <c r="A906" s="66"/>
      <c r="B906" s="66" t="s">
        <v>387</v>
      </c>
      <c r="C906" s="225" t="s">
        <v>1727</v>
      </c>
      <c r="D906" s="66" t="s">
        <v>2357</v>
      </c>
      <c r="E906" s="68">
        <v>0.33209</v>
      </c>
      <c r="F906" s="74">
        <v>1.5</v>
      </c>
      <c r="G906" s="74">
        <v>1.5</v>
      </c>
      <c r="H906" s="68">
        <f t="shared" si="26"/>
        <v>0.49814000000000003</v>
      </c>
      <c r="I906" s="70">
        <f t="shared" si="27"/>
        <v>0.49814000000000003</v>
      </c>
      <c r="J906" s="71">
        <f>ROUND((H906*'2-Calculator'!$D$26),2)</f>
        <v>3280.25</v>
      </c>
      <c r="K906" s="71">
        <f>ROUND((I906*'2-Calculator'!$D$26),2)</f>
        <v>3280.25</v>
      </c>
      <c r="L906" s="69">
        <v>2.0299999999999998</v>
      </c>
      <c r="M906" s="66" t="s">
        <v>363</v>
      </c>
      <c r="N906" s="66" t="s">
        <v>363</v>
      </c>
      <c r="O906" s="66"/>
      <c r="P906" s="66" t="s">
        <v>1835</v>
      </c>
      <c r="Q906" s="144">
        <v>8204</v>
      </c>
    </row>
    <row r="907" spans="1:17" s="72" customFormat="1">
      <c r="A907" s="66"/>
      <c r="B907" s="66" t="s">
        <v>386</v>
      </c>
      <c r="C907" s="225" t="s">
        <v>1727</v>
      </c>
      <c r="D907" s="66" t="s">
        <v>2357</v>
      </c>
      <c r="E907" s="68">
        <v>0.38346999999999998</v>
      </c>
      <c r="F907" s="74">
        <v>1.5</v>
      </c>
      <c r="G907" s="74">
        <v>1.5</v>
      </c>
      <c r="H907" s="68">
        <f t="shared" si="26"/>
        <v>0.57521</v>
      </c>
      <c r="I907" s="70">
        <f t="shared" si="27"/>
        <v>0.57521</v>
      </c>
      <c r="J907" s="71">
        <f>ROUND((H907*'2-Calculator'!$D$26),2)</f>
        <v>3787.76</v>
      </c>
      <c r="K907" s="71">
        <f>ROUND((I907*'2-Calculator'!$D$26),2)</f>
        <v>3787.76</v>
      </c>
      <c r="L907" s="69">
        <v>2.19</v>
      </c>
      <c r="M907" s="66" t="s">
        <v>363</v>
      </c>
      <c r="N907" s="66" t="s">
        <v>363</v>
      </c>
      <c r="O907" s="66"/>
      <c r="P907" s="66" t="s">
        <v>1835</v>
      </c>
      <c r="Q907" s="144">
        <v>4359</v>
      </c>
    </row>
    <row r="908" spans="1:17" s="72" customFormat="1">
      <c r="A908" s="66"/>
      <c r="B908" s="66" t="s">
        <v>385</v>
      </c>
      <c r="C908" s="225" t="s">
        <v>1727</v>
      </c>
      <c r="D908" s="66" t="s">
        <v>2357</v>
      </c>
      <c r="E908" s="68">
        <v>0.52283999999999997</v>
      </c>
      <c r="F908" s="74">
        <v>1.5</v>
      </c>
      <c r="G908" s="74">
        <v>1.5</v>
      </c>
      <c r="H908" s="68">
        <f t="shared" si="26"/>
        <v>0.78425999999999996</v>
      </c>
      <c r="I908" s="70">
        <f t="shared" si="27"/>
        <v>0.78425999999999996</v>
      </c>
      <c r="J908" s="71">
        <f>ROUND((H908*'2-Calculator'!$D$26),2)</f>
        <v>5164.3500000000004</v>
      </c>
      <c r="K908" s="71">
        <f>ROUND((I908*'2-Calculator'!$D$26),2)</f>
        <v>5164.3500000000004</v>
      </c>
      <c r="L908" s="69">
        <v>2.92</v>
      </c>
      <c r="M908" s="66" t="s">
        <v>363</v>
      </c>
      <c r="N908" s="66" t="s">
        <v>363</v>
      </c>
      <c r="O908" s="66"/>
      <c r="P908" s="66" t="s">
        <v>1835</v>
      </c>
      <c r="Q908" s="144">
        <v>543</v>
      </c>
    </row>
    <row r="909" spans="1:17" s="72" customFormat="1">
      <c r="A909" s="66"/>
      <c r="B909" s="66" t="s">
        <v>384</v>
      </c>
      <c r="C909" s="225" t="s">
        <v>1727</v>
      </c>
      <c r="D909" s="66" t="s">
        <v>2357</v>
      </c>
      <c r="E909" s="68">
        <v>1.2664299999999999</v>
      </c>
      <c r="F909" s="74">
        <v>1.5</v>
      </c>
      <c r="G909" s="74">
        <v>1.5</v>
      </c>
      <c r="H909" s="68">
        <f t="shared" si="26"/>
        <v>1.8996500000000001</v>
      </c>
      <c r="I909" s="70">
        <f t="shared" si="27"/>
        <v>1.8996500000000001</v>
      </c>
      <c r="J909" s="71">
        <f>ROUND((H909*'2-Calculator'!$D$26),2)</f>
        <v>12509.2</v>
      </c>
      <c r="K909" s="71">
        <f>ROUND((I909*'2-Calculator'!$D$26),2)</f>
        <v>12509.2</v>
      </c>
      <c r="L909" s="69">
        <v>5.97</v>
      </c>
      <c r="M909" s="66" t="s">
        <v>363</v>
      </c>
      <c r="N909" s="66" t="s">
        <v>363</v>
      </c>
      <c r="O909" s="66"/>
      <c r="P909" s="66" t="s">
        <v>1835</v>
      </c>
      <c r="Q909" s="144">
        <v>14</v>
      </c>
    </row>
    <row r="910" spans="1:17" s="72" customFormat="1">
      <c r="A910" s="66"/>
      <c r="B910" s="66" t="s">
        <v>383</v>
      </c>
      <c r="C910" s="225" t="s">
        <v>1728</v>
      </c>
      <c r="D910" s="66" t="s">
        <v>2473</v>
      </c>
      <c r="E910" s="68">
        <v>0.22678000000000001</v>
      </c>
      <c r="F910" s="74">
        <v>1.5</v>
      </c>
      <c r="G910" s="74">
        <v>1.5</v>
      </c>
      <c r="H910" s="68">
        <f t="shared" ref="H910:H973" si="28">ROUND(E910*F910,5)</f>
        <v>0.34016999999999997</v>
      </c>
      <c r="I910" s="70">
        <f t="shared" ref="I910:I973" si="29">ROUND(E910*G910,5)</f>
        <v>0.34016999999999997</v>
      </c>
      <c r="J910" s="71">
        <f>ROUND((H910*'2-Calculator'!$D$26),2)</f>
        <v>2240.02</v>
      </c>
      <c r="K910" s="71">
        <f>ROUND((I910*'2-Calculator'!$D$26),2)</f>
        <v>2240.02</v>
      </c>
      <c r="L910" s="69">
        <v>2.04</v>
      </c>
      <c r="M910" s="66" t="s">
        <v>363</v>
      </c>
      <c r="N910" s="66" t="s">
        <v>363</v>
      </c>
      <c r="O910" s="66"/>
      <c r="P910" s="66" t="s">
        <v>1835</v>
      </c>
      <c r="Q910" s="144">
        <v>105</v>
      </c>
    </row>
    <row r="911" spans="1:17" s="72" customFormat="1">
      <c r="A911" s="66"/>
      <c r="B911" s="66" t="s">
        <v>382</v>
      </c>
      <c r="C911" s="225" t="s">
        <v>1728</v>
      </c>
      <c r="D911" s="66" t="s">
        <v>2473</v>
      </c>
      <c r="E911" s="68">
        <v>0.37415999999999999</v>
      </c>
      <c r="F911" s="74">
        <v>1.5</v>
      </c>
      <c r="G911" s="74">
        <v>1.5</v>
      </c>
      <c r="H911" s="68">
        <f t="shared" si="28"/>
        <v>0.56123999999999996</v>
      </c>
      <c r="I911" s="70">
        <f t="shared" si="29"/>
        <v>0.56123999999999996</v>
      </c>
      <c r="J911" s="71">
        <f>ROUND((H911*'2-Calculator'!$D$26),2)</f>
        <v>3695.77</v>
      </c>
      <c r="K911" s="71">
        <f>ROUND((I911*'2-Calculator'!$D$26),2)</f>
        <v>3695.77</v>
      </c>
      <c r="L911" s="69">
        <v>2.65</v>
      </c>
      <c r="M911" s="66" t="s">
        <v>363</v>
      </c>
      <c r="N911" s="66" t="s">
        <v>363</v>
      </c>
      <c r="O911" s="66"/>
      <c r="P911" s="66" t="s">
        <v>1835</v>
      </c>
      <c r="Q911" s="144">
        <v>171</v>
      </c>
    </row>
    <row r="912" spans="1:17" s="72" customFormat="1">
      <c r="A912" s="66"/>
      <c r="B912" s="66" t="s">
        <v>381</v>
      </c>
      <c r="C912" s="225" t="s">
        <v>1728</v>
      </c>
      <c r="D912" s="66" t="s">
        <v>2473</v>
      </c>
      <c r="E912" s="68">
        <v>0.57172000000000001</v>
      </c>
      <c r="F912" s="74">
        <v>1.5</v>
      </c>
      <c r="G912" s="74">
        <v>1.5</v>
      </c>
      <c r="H912" s="68">
        <f t="shared" si="28"/>
        <v>0.85758000000000001</v>
      </c>
      <c r="I912" s="70">
        <f t="shared" si="29"/>
        <v>0.85758000000000001</v>
      </c>
      <c r="J912" s="71">
        <f>ROUND((H912*'2-Calculator'!$D$26),2)</f>
        <v>5647.16</v>
      </c>
      <c r="K912" s="71">
        <f>ROUND((I912*'2-Calculator'!$D$26),2)</f>
        <v>5647.16</v>
      </c>
      <c r="L912" s="69">
        <v>3.5</v>
      </c>
      <c r="M912" s="66" t="s">
        <v>363</v>
      </c>
      <c r="N912" s="66" t="s">
        <v>363</v>
      </c>
      <c r="O912" s="66"/>
      <c r="P912" s="66" t="s">
        <v>1835</v>
      </c>
      <c r="Q912" s="144">
        <v>109</v>
      </c>
    </row>
    <row r="913" spans="1:17" s="72" customFormat="1">
      <c r="A913" s="66"/>
      <c r="B913" s="66" t="s">
        <v>380</v>
      </c>
      <c r="C913" s="225" t="s">
        <v>1728</v>
      </c>
      <c r="D913" s="66" t="s">
        <v>2473</v>
      </c>
      <c r="E913" s="68">
        <v>1.5397400000000001</v>
      </c>
      <c r="F913" s="74">
        <v>1.5</v>
      </c>
      <c r="G913" s="74">
        <v>1.5</v>
      </c>
      <c r="H913" s="68">
        <f t="shared" si="28"/>
        <v>2.3096100000000002</v>
      </c>
      <c r="I913" s="70">
        <f t="shared" si="29"/>
        <v>2.3096100000000002</v>
      </c>
      <c r="J913" s="71">
        <f>ROUND((H913*'2-Calculator'!$D$26),2)</f>
        <v>15208.78</v>
      </c>
      <c r="K913" s="71">
        <f>ROUND((I913*'2-Calculator'!$D$26),2)</f>
        <v>15208.78</v>
      </c>
      <c r="L913" s="69">
        <v>6.56</v>
      </c>
      <c r="M913" s="66" t="s">
        <v>363</v>
      </c>
      <c r="N913" s="66" t="s">
        <v>363</v>
      </c>
      <c r="O913" s="66"/>
      <c r="P913" s="66" t="s">
        <v>1835</v>
      </c>
      <c r="Q913" s="144">
        <v>14</v>
      </c>
    </row>
    <row r="914" spans="1:17" s="72" customFormat="1">
      <c r="A914" s="66"/>
      <c r="B914" s="66" t="s">
        <v>379</v>
      </c>
      <c r="C914" s="225" t="s">
        <v>1729</v>
      </c>
      <c r="D914" s="66" t="s">
        <v>2358</v>
      </c>
      <c r="E914" s="68">
        <v>0.24662999999999999</v>
      </c>
      <c r="F914" s="74">
        <v>1.5</v>
      </c>
      <c r="G914" s="74">
        <v>1.5</v>
      </c>
      <c r="H914" s="68">
        <f t="shared" si="28"/>
        <v>0.36995</v>
      </c>
      <c r="I914" s="70">
        <f t="shared" si="29"/>
        <v>0.36995</v>
      </c>
      <c r="J914" s="71">
        <f>ROUND((H914*'2-Calculator'!$D$26),2)</f>
        <v>2436.12</v>
      </c>
      <c r="K914" s="71">
        <f>ROUND((I914*'2-Calculator'!$D$26),2)</f>
        <v>2436.12</v>
      </c>
      <c r="L914" s="69">
        <v>2.17</v>
      </c>
      <c r="M914" s="66" t="s">
        <v>363</v>
      </c>
      <c r="N914" s="66" t="s">
        <v>363</v>
      </c>
      <c r="O914" s="66"/>
      <c r="P914" s="66" t="s">
        <v>1835</v>
      </c>
      <c r="Q914" s="144">
        <v>182</v>
      </c>
    </row>
    <row r="915" spans="1:17" s="72" customFormat="1">
      <c r="A915" s="66"/>
      <c r="B915" s="66" t="s">
        <v>378</v>
      </c>
      <c r="C915" s="225" t="s">
        <v>1729</v>
      </c>
      <c r="D915" s="66" t="s">
        <v>2358</v>
      </c>
      <c r="E915" s="68">
        <v>0.31830999999999998</v>
      </c>
      <c r="F915" s="74">
        <v>1.5</v>
      </c>
      <c r="G915" s="74">
        <v>1.5</v>
      </c>
      <c r="H915" s="68">
        <f t="shared" si="28"/>
        <v>0.47747000000000001</v>
      </c>
      <c r="I915" s="70">
        <f t="shared" si="29"/>
        <v>0.47747000000000001</v>
      </c>
      <c r="J915" s="71">
        <f>ROUND((H915*'2-Calculator'!$D$26),2)</f>
        <v>3144.14</v>
      </c>
      <c r="K915" s="71">
        <f>ROUND((I915*'2-Calculator'!$D$26),2)</f>
        <v>3144.14</v>
      </c>
      <c r="L915" s="69">
        <v>2.85</v>
      </c>
      <c r="M915" s="66" t="s">
        <v>363</v>
      </c>
      <c r="N915" s="66" t="s">
        <v>363</v>
      </c>
      <c r="O915" s="66"/>
      <c r="P915" s="66" t="s">
        <v>1835</v>
      </c>
      <c r="Q915" s="144">
        <v>145</v>
      </c>
    </row>
    <row r="916" spans="1:17" s="72" customFormat="1">
      <c r="A916" s="66"/>
      <c r="B916" s="66" t="s">
        <v>377</v>
      </c>
      <c r="C916" s="225" t="s">
        <v>1729</v>
      </c>
      <c r="D916" s="66" t="s">
        <v>2358</v>
      </c>
      <c r="E916" s="68">
        <v>0.46698000000000001</v>
      </c>
      <c r="F916" s="74">
        <v>1.5</v>
      </c>
      <c r="G916" s="74">
        <v>1.5</v>
      </c>
      <c r="H916" s="68">
        <f t="shared" si="28"/>
        <v>0.70047000000000004</v>
      </c>
      <c r="I916" s="70">
        <f t="shared" si="29"/>
        <v>0.70047000000000004</v>
      </c>
      <c r="J916" s="71">
        <f>ROUND((H916*'2-Calculator'!$D$26),2)</f>
        <v>4612.59</v>
      </c>
      <c r="K916" s="71">
        <f>ROUND((I916*'2-Calculator'!$D$26),2)</f>
        <v>4612.59</v>
      </c>
      <c r="L916" s="69">
        <v>6.42</v>
      </c>
      <c r="M916" s="66" t="s">
        <v>363</v>
      </c>
      <c r="N916" s="66" t="s">
        <v>363</v>
      </c>
      <c r="O916" s="66"/>
      <c r="P916" s="66" t="s">
        <v>1835</v>
      </c>
      <c r="Q916" s="144">
        <v>25</v>
      </c>
    </row>
    <row r="917" spans="1:17" s="72" customFormat="1">
      <c r="A917" s="66"/>
      <c r="B917" s="66" t="s">
        <v>376</v>
      </c>
      <c r="C917" s="225" t="s">
        <v>1729</v>
      </c>
      <c r="D917" s="66" t="s">
        <v>2358</v>
      </c>
      <c r="E917" s="68">
        <v>0.87319000000000002</v>
      </c>
      <c r="F917" s="74">
        <v>1.5</v>
      </c>
      <c r="G917" s="74">
        <v>1.5</v>
      </c>
      <c r="H917" s="68">
        <f t="shared" si="28"/>
        <v>1.30979</v>
      </c>
      <c r="I917" s="70">
        <f t="shared" si="29"/>
        <v>1.30979</v>
      </c>
      <c r="J917" s="71">
        <f>ROUND((H917*'2-Calculator'!$D$26),2)</f>
        <v>8624.9699999999993</v>
      </c>
      <c r="K917" s="71">
        <f>ROUND((I917*'2-Calculator'!$D$26),2)</f>
        <v>8624.9699999999993</v>
      </c>
      <c r="L917" s="69">
        <v>7</v>
      </c>
      <c r="M917" s="66" t="s">
        <v>363</v>
      </c>
      <c r="N917" s="66" t="s">
        <v>363</v>
      </c>
      <c r="O917" s="66"/>
      <c r="P917" s="66" t="s">
        <v>1835</v>
      </c>
      <c r="Q917" s="144">
        <v>0</v>
      </c>
    </row>
    <row r="918" spans="1:17" s="72" customFormat="1">
      <c r="A918" s="66"/>
      <c r="B918" s="66" t="s">
        <v>375</v>
      </c>
      <c r="C918" s="225" t="s">
        <v>1730</v>
      </c>
      <c r="D918" s="66" t="s">
        <v>2474</v>
      </c>
      <c r="E918" s="68">
        <v>0.34767999999999999</v>
      </c>
      <c r="F918" s="74">
        <v>1.5</v>
      </c>
      <c r="G918" s="74">
        <v>1.5</v>
      </c>
      <c r="H918" s="68">
        <f t="shared" si="28"/>
        <v>0.52151999999999998</v>
      </c>
      <c r="I918" s="70">
        <f t="shared" si="29"/>
        <v>0.52151999999999998</v>
      </c>
      <c r="J918" s="71">
        <f>ROUND((H918*'2-Calculator'!$D$26),2)</f>
        <v>3434.21</v>
      </c>
      <c r="K918" s="71">
        <f>ROUND((I918*'2-Calculator'!$D$26),2)</f>
        <v>3434.21</v>
      </c>
      <c r="L918" s="69">
        <v>1.1000000000000001</v>
      </c>
      <c r="M918" s="66" t="s">
        <v>363</v>
      </c>
      <c r="N918" s="66" t="s">
        <v>363</v>
      </c>
      <c r="O918" s="66"/>
      <c r="P918" s="66" t="s">
        <v>1835</v>
      </c>
      <c r="Q918" s="144">
        <v>8</v>
      </c>
    </row>
    <row r="919" spans="1:17" s="72" customFormat="1">
      <c r="A919" s="66"/>
      <c r="B919" s="66" t="s">
        <v>374</v>
      </c>
      <c r="C919" s="225" t="s">
        <v>1730</v>
      </c>
      <c r="D919" s="66" t="s">
        <v>2474</v>
      </c>
      <c r="E919" s="68">
        <v>0.3674</v>
      </c>
      <c r="F919" s="74">
        <v>1.5</v>
      </c>
      <c r="G919" s="74">
        <v>1.5</v>
      </c>
      <c r="H919" s="68">
        <f t="shared" si="28"/>
        <v>0.55110000000000003</v>
      </c>
      <c r="I919" s="70">
        <f t="shared" si="29"/>
        <v>0.55110000000000003</v>
      </c>
      <c r="J919" s="71">
        <f>ROUND((H919*'2-Calculator'!$D$26),2)</f>
        <v>3628.99</v>
      </c>
      <c r="K919" s="71">
        <f>ROUND((I919*'2-Calculator'!$D$26),2)</f>
        <v>3628.99</v>
      </c>
      <c r="L919" s="69">
        <v>1.79</v>
      </c>
      <c r="M919" s="66" t="s">
        <v>363</v>
      </c>
      <c r="N919" s="66" t="s">
        <v>363</v>
      </c>
      <c r="O919" s="66"/>
      <c r="P919" s="66" t="s">
        <v>1835</v>
      </c>
      <c r="Q919" s="144">
        <v>14</v>
      </c>
    </row>
    <row r="920" spans="1:17" s="72" customFormat="1">
      <c r="A920" s="66"/>
      <c r="B920" s="66" t="s">
        <v>373</v>
      </c>
      <c r="C920" s="225" t="s">
        <v>1730</v>
      </c>
      <c r="D920" s="66" t="s">
        <v>2474</v>
      </c>
      <c r="E920" s="68">
        <v>0.47699000000000003</v>
      </c>
      <c r="F920" s="74">
        <v>1.5</v>
      </c>
      <c r="G920" s="74">
        <v>1.5</v>
      </c>
      <c r="H920" s="68">
        <f t="shared" si="28"/>
        <v>0.71548999999999996</v>
      </c>
      <c r="I920" s="70">
        <f t="shared" si="29"/>
        <v>0.71548999999999996</v>
      </c>
      <c r="J920" s="71">
        <f>ROUND((H920*'2-Calculator'!$D$26),2)</f>
        <v>4711.5</v>
      </c>
      <c r="K920" s="71">
        <f>ROUND((I920*'2-Calculator'!$D$26),2)</f>
        <v>4711.5</v>
      </c>
      <c r="L920" s="69">
        <v>3.27</v>
      </c>
      <c r="M920" s="66" t="s">
        <v>363</v>
      </c>
      <c r="N920" s="66" t="s">
        <v>363</v>
      </c>
      <c r="O920" s="66"/>
      <c r="P920" s="66" t="s">
        <v>1835</v>
      </c>
      <c r="Q920" s="144">
        <v>2</v>
      </c>
    </row>
    <row r="921" spans="1:17" s="72" customFormat="1">
      <c r="A921" s="66"/>
      <c r="B921" s="66" t="s">
        <v>372</v>
      </c>
      <c r="C921" s="225" t="s">
        <v>1730</v>
      </c>
      <c r="D921" s="66" t="s">
        <v>2474</v>
      </c>
      <c r="E921" s="68">
        <v>1.7151799999999999</v>
      </c>
      <c r="F921" s="74">
        <v>1.5</v>
      </c>
      <c r="G921" s="74">
        <v>1.5</v>
      </c>
      <c r="H921" s="68">
        <f t="shared" si="28"/>
        <v>2.5727699999999998</v>
      </c>
      <c r="I921" s="70">
        <f t="shared" si="29"/>
        <v>2.5727699999999998</v>
      </c>
      <c r="J921" s="71">
        <f>ROUND((H921*'2-Calculator'!$D$26),2)</f>
        <v>16941.689999999999</v>
      </c>
      <c r="K921" s="71">
        <f>ROUND((I921*'2-Calculator'!$D$26),2)</f>
        <v>16941.689999999999</v>
      </c>
      <c r="L921" s="69">
        <v>13.92</v>
      </c>
      <c r="M921" s="66" t="s">
        <v>363</v>
      </c>
      <c r="N921" s="66" t="s">
        <v>363</v>
      </c>
      <c r="O921" s="66"/>
      <c r="P921" s="66" t="s">
        <v>1835</v>
      </c>
      <c r="Q921" s="144">
        <v>0</v>
      </c>
    </row>
    <row r="922" spans="1:17" s="72" customFormat="1">
      <c r="A922" s="66"/>
      <c r="B922" s="66" t="s">
        <v>371</v>
      </c>
      <c r="C922" s="225" t="s">
        <v>1731</v>
      </c>
      <c r="D922" s="66" t="s">
        <v>2098</v>
      </c>
      <c r="E922" s="68">
        <v>0.12222</v>
      </c>
      <c r="F922" s="74">
        <v>1.5</v>
      </c>
      <c r="G922" s="74">
        <v>1.5</v>
      </c>
      <c r="H922" s="68">
        <f t="shared" si="28"/>
        <v>0.18332999999999999</v>
      </c>
      <c r="I922" s="70">
        <f t="shared" si="29"/>
        <v>0.18332999999999999</v>
      </c>
      <c r="J922" s="71">
        <f>ROUND((H922*'2-Calculator'!$D$26),2)</f>
        <v>1207.23</v>
      </c>
      <c r="K922" s="71">
        <f>ROUND((I922*'2-Calculator'!$D$26),2)</f>
        <v>1207.23</v>
      </c>
      <c r="L922" s="69">
        <v>1.73</v>
      </c>
      <c r="M922" s="66" t="s">
        <v>363</v>
      </c>
      <c r="N922" s="66" t="s">
        <v>363</v>
      </c>
      <c r="O922" s="66"/>
      <c r="P922" s="66" t="s">
        <v>1835</v>
      </c>
      <c r="Q922" s="144">
        <v>22</v>
      </c>
    </row>
    <row r="923" spans="1:17" s="72" customFormat="1">
      <c r="A923" s="66"/>
      <c r="B923" s="66" t="s">
        <v>370</v>
      </c>
      <c r="C923" s="225" t="s">
        <v>1731</v>
      </c>
      <c r="D923" s="66" t="s">
        <v>2098</v>
      </c>
      <c r="E923" s="68">
        <v>0.16965</v>
      </c>
      <c r="F923" s="74">
        <v>1.5</v>
      </c>
      <c r="G923" s="74">
        <v>1.5</v>
      </c>
      <c r="H923" s="68">
        <f t="shared" si="28"/>
        <v>0.25447999999999998</v>
      </c>
      <c r="I923" s="70">
        <f t="shared" si="29"/>
        <v>0.25447999999999998</v>
      </c>
      <c r="J923" s="71">
        <f>ROUND((H923*'2-Calculator'!$D$26),2)</f>
        <v>1675.75</v>
      </c>
      <c r="K923" s="71">
        <f>ROUND((I923*'2-Calculator'!$D$26),2)</f>
        <v>1675.75</v>
      </c>
      <c r="L923" s="69">
        <v>2.2000000000000002</v>
      </c>
      <c r="M923" s="66" t="s">
        <v>363</v>
      </c>
      <c r="N923" s="66" t="s">
        <v>363</v>
      </c>
      <c r="O923" s="66"/>
      <c r="P923" s="66" t="s">
        <v>1835</v>
      </c>
      <c r="Q923" s="144">
        <v>19</v>
      </c>
    </row>
    <row r="924" spans="1:17" s="72" customFormat="1">
      <c r="A924" s="66"/>
      <c r="B924" s="66" t="s">
        <v>369</v>
      </c>
      <c r="C924" s="225" t="s">
        <v>1731</v>
      </c>
      <c r="D924" s="66" t="s">
        <v>2098</v>
      </c>
      <c r="E924" s="68">
        <v>0.39409</v>
      </c>
      <c r="F924" s="74">
        <v>1.5</v>
      </c>
      <c r="G924" s="74">
        <v>1.5</v>
      </c>
      <c r="H924" s="68">
        <f t="shared" si="28"/>
        <v>0.59114</v>
      </c>
      <c r="I924" s="70">
        <f t="shared" si="29"/>
        <v>0.59114</v>
      </c>
      <c r="J924" s="71">
        <f>ROUND((H924*'2-Calculator'!$D$26),2)</f>
        <v>3892.66</v>
      </c>
      <c r="K924" s="71">
        <f>ROUND((I924*'2-Calculator'!$D$26),2)</f>
        <v>3892.66</v>
      </c>
      <c r="L924" s="69">
        <v>1.86</v>
      </c>
      <c r="M924" s="66" t="s">
        <v>363</v>
      </c>
      <c r="N924" s="66" t="s">
        <v>363</v>
      </c>
      <c r="O924" s="66"/>
      <c r="P924" s="66" t="s">
        <v>1835</v>
      </c>
      <c r="Q924" s="144">
        <v>2</v>
      </c>
    </row>
    <row r="925" spans="1:17" s="72" customFormat="1">
      <c r="A925" s="66"/>
      <c r="B925" s="66" t="s">
        <v>368</v>
      </c>
      <c r="C925" s="225" t="s">
        <v>1731</v>
      </c>
      <c r="D925" s="66" t="s">
        <v>2098</v>
      </c>
      <c r="E925" s="68">
        <v>0.43787999999999999</v>
      </c>
      <c r="F925" s="74">
        <v>1.5</v>
      </c>
      <c r="G925" s="74">
        <v>1.5</v>
      </c>
      <c r="H925" s="68">
        <f t="shared" si="28"/>
        <v>0.65681999999999996</v>
      </c>
      <c r="I925" s="70">
        <f t="shared" si="29"/>
        <v>0.65681999999999996</v>
      </c>
      <c r="J925" s="71">
        <f>ROUND((H925*'2-Calculator'!$D$26),2)</f>
        <v>4325.16</v>
      </c>
      <c r="K925" s="71">
        <f>ROUND((I925*'2-Calculator'!$D$26),2)</f>
        <v>4325.16</v>
      </c>
      <c r="L925" s="69">
        <v>2.0499999999999998</v>
      </c>
      <c r="M925" s="66" t="s">
        <v>363</v>
      </c>
      <c r="N925" s="66" t="s">
        <v>363</v>
      </c>
      <c r="O925" s="66"/>
      <c r="P925" s="66" t="s">
        <v>1835</v>
      </c>
      <c r="Q925" s="144">
        <v>0</v>
      </c>
    </row>
    <row r="926" spans="1:17" s="72" customFormat="1">
      <c r="A926" s="66"/>
      <c r="B926" s="66" t="s">
        <v>367</v>
      </c>
      <c r="C926" s="225" t="s">
        <v>1732</v>
      </c>
      <c r="D926" s="66" t="s">
        <v>2359</v>
      </c>
      <c r="E926" s="68">
        <v>0.25924999999999998</v>
      </c>
      <c r="F926" s="74">
        <v>1.5</v>
      </c>
      <c r="G926" s="74">
        <v>1.5</v>
      </c>
      <c r="H926" s="68">
        <f t="shared" si="28"/>
        <v>0.38888</v>
      </c>
      <c r="I926" s="70">
        <f t="shared" si="29"/>
        <v>0.38888</v>
      </c>
      <c r="J926" s="71">
        <f>ROUND((H926*'2-Calculator'!$D$26),2)</f>
        <v>2560.77</v>
      </c>
      <c r="K926" s="71">
        <f>ROUND((I926*'2-Calculator'!$D$26),2)</f>
        <v>2560.77</v>
      </c>
      <c r="L926" s="69">
        <v>2.19</v>
      </c>
      <c r="M926" s="66" t="s">
        <v>363</v>
      </c>
      <c r="N926" s="66" t="s">
        <v>363</v>
      </c>
      <c r="O926" s="66"/>
      <c r="P926" s="66" t="s">
        <v>1835</v>
      </c>
      <c r="Q926" s="144">
        <v>403</v>
      </c>
    </row>
    <row r="927" spans="1:17" s="72" customFormat="1">
      <c r="A927" s="66"/>
      <c r="B927" s="66" t="s">
        <v>366</v>
      </c>
      <c r="C927" s="225" t="s">
        <v>1732</v>
      </c>
      <c r="D927" s="66" t="s">
        <v>2359</v>
      </c>
      <c r="E927" s="68">
        <v>0.33016000000000001</v>
      </c>
      <c r="F927" s="74">
        <v>1.5</v>
      </c>
      <c r="G927" s="74">
        <v>1.5</v>
      </c>
      <c r="H927" s="68">
        <f t="shared" si="28"/>
        <v>0.49524000000000001</v>
      </c>
      <c r="I927" s="70">
        <f t="shared" si="29"/>
        <v>0.49524000000000001</v>
      </c>
      <c r="J927" s="71">
        <f>ROUND((H927*'2-Calculator'!$D$26),2)</f>
        <v>3261.16</v>
      </c>
      <c r="K927" s="71">
        <f>ROUND((I927*'2-Calculator'!$D$26),2)</f>
        <v>3261.16</v>
      </c>
      <c r="L927" s="69">
        <v>2.92</v>
      </c>
      <c r="M927" s="66" t="s">
        <v>363</v>
      </c>
      <c r="N927" s="66" t="s">
        <v>363</v>
      </c>
      <c r="O927" s="66"/>
      <c r="P927" s="66" t="s">
        <v>1835</v>
      </c>
      <c r="Q927" s="144">
        <v>583</v>
      </c>
    </row>
    <row r="928" spans="1:17" s="72" customFormat="1">
      <c r="A928" s="66"/>
      <c r="B928" s="66" t="s">
        <v>365</v>
      </c>
      <c r="C928" s="225" t="s">
        <v>1732</v>
      </c>
      <c r="D928" s="66" t="s">
        <v>2359</v>
      </c>
      <c r="E928" s="68">
        <v>0.47658</v>
      </c>
      <c r="F928" s="74">
        <v>1.5</v>
      </c>
      <c r="G928" s="74">
        <v>1.5</v>
      </c>
      <c r="H928" s="68">
        <f t="shared" si="28"/>
        <v>0.71487000000000001</v>
      </c>
      <c r="I928" s="70">
        <f t="shared" si="29"/>
        <v>0.71487000000000001</v>
      </c>
      <c r="J928" s="71">
        <f>ROUND((H928*'2-Calculator'!$D$26),2)</f>
        <v>4707.42</v>
      </c>
      <c r="K928" s="71">
        <f>ROUND((I928*'2-Calculator'!$D$26),2)</f>
        <v>4707.42</v>
      </c>
      <c r="L928" s="69">
        <v>5.63</v>
      </c>
      <c r="M928" s="66" t="s">
        <v>363</v>
      </c>
      <c r="N928" s="66" t="s">
        <v>363</v>
      </c>
      <c r="O928" s="66"/>
      <c r="P928" s="66" t="s">
        <v>1835</v>
      </c>
      <c r="Q928" s="144">
        <v>288</v>
      </c>
    </row>
    <row r="929" spans="1:17" s="72" customFormat="1">
      <c r="A929" s="66"/>
      <c r="B929" s="66" t="s">
        <v>364</v>
      </c>
      <c r="C929" s="225" t="s">
        <v>1732</v>
      </c>
      <c r="D929" s="66" t="s">
        <v>2359</v>
      </c>
      <c r="E929" s="68">
        <v>1.4885900000000001</v>
      </c>
      <c r="F929" s="74">
        <v>1.5</v>
      </c>
      <c r="G929" s="74">
        <v>1.5</v>
      </c>
      <c r="H929" s="68">
        <f t="shared" si="28"/>
        <v>2.2328899999999998</v>
      </c>
      <c r="I929" s="70">
        <f t="shared" si="29"/>
        <v>2.2328899999999998</v>
      </c>
      <c r="J929" s="71">
        <f>ROUND((H929*'2-Calculator'!$D$26),2)</f>
        <v>14703.58</v>
      </c>
      <c r="K929" s="71">
        <f>ROUND((I929*'2-Calculator'!$D$26),2)</f>
        <v>14703.58</v>
      </c>
      <c r="L929" s="69">
        <v>6.7</v>
      </c>
      <c r="M929" s="66" t="s">
        <v>363</v>
      </c>
      <c r="N929" s="66" t="s">
        <v>363</v>
      </c>
      <c r="O929" s="66"/>
      <c r="P929" s="66" t="s">
        <v>1835</v>
      </c>
      <c r="Q929" s="144">
        <v>9</v>
      </c>
    </row>
    <row r="930" spans="1:17" s="72" customFormat="1">
      <c r="A930" s="66"/>
      <c r="B930" s="66" t="s">
        <v>362</v>
      </c>
      <c r="C930" s="225" t="s">
        <v>1733</v>
      </c>
      <c r="D930" s="66" t="s">
        <v>2360</v>
      </c>
      <c r="E930" s="68">
        <v>0.22500000000000001</v>
      </c>
      <c r="F930" s="74">
        <v>1.4</v>
      </c>
      <c r="G930" s="74">
        <v>1</v>
      </c>
      <c r="H930" s="68">
        <f t="shared" si="28"/>
        <v>0.315</v>
      </c>
      <c r="I930" s="70">
        <f t="shared" si="29"/>
        <v>0.22500000000000001</v>
      </c>
      <c r="J930" s="71">
        <f>ROUND((H930*'2-Calculator'!$D$26),2)</f>
        <v>2074.2800000000002</v>
      </c>
      <c r="K930" s="71">
        <f>ROUND((I930*'2-Calculator'!$D$26),2)</f>
        <v>1481.63</v>
      </c>
      <c r="L930" s="69">
        <v>1.54</v>
      </c>
      <c r="M930" s="66" t="s">
        <v>46</v>
      </c>
      <c r="N930" s="66" t="s">
        <v>46</v>
      </c>
      <c r="O930" s="66"/>
      <c r="P930" s="66" t="s">
        <v>1835</v>
      </c>
      <c r="Q930" s="144">
        <v>2</v>
      </c>
    </row>
    <row r="931" spans="1:17" s="72" customFormat="1">
      <c r="A931" s="66"/>
      <c r="B931" s="66" t="s">
        <v>361</v>
      </c>
      <c r="C931" s="225" t="s">
        <v>1733</v>
      </c>
      <c r="D931" s="66" t="s">
        <v>2360</v>
      </c>
      <c r="E931" s="68">
        <v>0.28769</v>
      </c>
      <c r="F931" s="74">
        <v>1.4</v>
      </c>
      <c r="G931" s="74">
        <v>1</v>
      </c>
      <c r="H931" s="68">
        <f t="shared" si="28"/>
        <v>0.40277000000000002</v>
      </c>
      <c r="I931" s="70">
        <f t="shared" si="29"/>
        <v>0.28769</v>
      </c>
      <c r="J931" s="71">
        <f>ROUND((H931*'2-Calculator'!$D$26),2)</f>
        <v>2652.24</v>
      </c>
      <c r="K931" s="71">
        <f>ROUND((I931*'2-Calculator'!$D$26),2)</f>
        <v>1894.44</v>
      </c>
      <c r="L931" s="69">
        <v>3.82</v>
      </c>
      <c r="M931" s="66" t="s">
        <v>46</v>
      </c>
      <c r="N931" s="66" t="s">
        <v>46</v>
      </c>
      <c r="O931" s="66"/>
      <c r="P931" s="66" t="s">
        <v>1835</v>
      </c>
      <c r="Q931" s="144">
        <v>4</v>
      </c>
    </row>
    <row r="932" spans="1:17" s="72" customFormat="1">
      <c r="A932" s="66"/>
      <c r="B932" s="66" t="s">
        <v>360</v>
      </c>
      <c r="C932" s="225" t="s">
        <v>1733</v>
      </c>
      <c r="D932" s="66" t="s">
        <v>2360</v>
      </c>
      <c r="E932" s="68">
        <v>0.43813000000000002</v>
      </c>
      <c r="F932" s="74">
        <v>1.4</v>
      </c>
      <c r="G932" s="74">
        <v>1</v>
      </c>
      <c r="H932" s="68">
        <f t="shared" si="28"/>
        <v>0.61338000000000004</v>
      </c>
      <c r="I932" s="70">
        <f t="shared" si="29"/>
        <v>0.43813000000000002</v>
      </c>
      <c r="J932" s="71">
        <f>ROUND((H932*'2-Calculator'!$D$26),2)</f>
        <v>4039.11</v>
      </c>
      <c r="K932" s="71">
        <f>ROUND((I932*'2-Calculator'!$D$26),2)</f>
        <v>2885.09</v>
      </c>
      <c r="L932" s="69">
        <v>8.19</v>
      </c>
      <c r="M932" s="66" t="s">
        <v>46</v>
      </c>
      <c r="N932" s="66" t="s">
        <v>46</v>
      </c>
      <c r="O932" s="66"/>
      <c r="P932" s="66" t="s">
        <v>1835</v>
      </c>
      <c r="Q932" s="144">
        <v>1</v>
      </c>
    </row>
    <row r="933" spans="1:17" s="72" customFormat="1">
      <c r="A933" s="66"/>
      <c r="B933" s="66" t="s">
        <v>359</v>
      </c>
      <c r="C933" s="225" t="s">
        <v>1733</v>
      </c>
      <c r="D933" s="66" t="s">
        <v>2360</v>
      </c>
      <c r="E933" s="68">
        <v>0.77597000000000005</v>
      </c>
      <c r="F933" s="74">
        <v>1.4</v>
      </c>
      <c r="G933" s="74">
        <v>1</v>
      </c>
      <c r="H933" s="68">
        <f t="shared" si="28"/>
        <v>1.08636</v>
      </c>
      <c r="I933" s="70">
        <f t="shared" si="29"/>
        <v>0.77597000000000005</v>
      </c>
      <c r="J933" s="71">
        <f>ROUND((H933*'2-Calculator'!$D$26),2)</f>
        <v>7153.68</v>
      </c>
      <c r="K933" s="71">
        <f>ROUND((I933*'2-Calculator'!$D$26),2)</f>
        <v>5109.76</v>
      </c>
      <c r="L933" s="69">
        <v>31.38</v>
      </c>
      <c r="M933" s="66" t="s">
        <v>46</v>
      </c>
      <c r="N933" s="66" t="s">
        <v>46</v>
      </c>
      <c r="O933" s="66"/>
      <c r="P933" s="66" t="s">
        <v>1835</v>
      </c>
      <c r="Q933" s="144">
        <v>2</v>
      </c>
    </row>
    <row r="934" spans="1:17" s="72" customFormat="1">
      <c r="A934" s="66"/>
      <c r="B934" s="66" t="s">
        <v>358</v>
      </c>
      <c r="C934" s="225" t="s">
        <v>1734</v>
      </c>
      <c r="D934" s="66" t="s">
        <v>2361</v>
      </c>
      <c r="E934" s="68">
        <v>9.1899999999999996E-2</v>
      </c>
      <c r="F934" s="74">
        <v>1.4</v>
      </c>
      <c r="G934" s="74">
        <v>1</v>
      </c>
      <c r="H934" s="68">
        <f t="shared" si="28"/>
        <v>0.12866</v>
      </c>
      <c r="I934" s="70">
        <f t="shared" si="29"/>
        <v>9.1899999999999996E-2</v>
      </c>
      <c r="J934" s="71">
        <f>ROUND((H934*'2-Calculator'!$D$26),2)</f>
        <v>847.23</v>
      </c>
      <c r="K934" s="71">
        <f>ROUND((I934*'2-Calculator'!$D$26),2)</f>
        <v>605.16</v>
      </c>
      <c r="L934" s="69">
        <v>1.43</v>
      </c>
      <c r="M934" s="66" t="s">
        <v>46</v>
      </c>
      <c r="N934" s="66" t="s">
        <v>46</v>
      </c>
      <c r="O934" s="66"/>
      <c r="P934" s="66" t="s">
        <v>1835</v>
      </c>
      <c r="Q934" s="144">
        <v>127</v>
      </c>
    </row>
    <row r="935" spans="1:17" s="72" customFormat="1">
      <c r="A935" s="66"/>
      <c r="B935" s="66" t="s">
        <v>357</v>
      </c>
      <c r="C935" s="225" t="s">
        <v>1734</v>
      </c>
      <c r="D935" s="66" t="s">
        <v>2361</v>
      </c>
      <c r="E935" s="68">
        <v>0.13882</v>
      </c>
      <c r="F935" s="74">
        <v>1.4</v>
      </c>
      <c r="G935" s="74">
        <v>1</v>
      </c>
      <c r="H935" s="68">
        <f t="shared" si="28"/>
        <v>0.19434999999999999</v>
      </c>
      <c r="I935" s="70">
        <f t="shared" si="29"/>
        <v>0.13882</v>
      </c>
      <c r="J935" s="71">
        <f>ROUND((H935*'2-Calculator'!$D$26),2)</f>
        <v>1279.79</v>
      </c>
      <c r="K935" s="71">
        <f>ROUND((I935*'2-Calculator'!$D$26),2)</f>
        <v>914.13</v>
      </c>
      <c r="L935" s="69">
        <v>1.58</v>
      </c>
      <c r="M935" s="66" t="s">
        <v>46</v>
      </c>
      <c r="N935" s="66" t="s">
        <v>46</v>
      </c>
      <c r="O935" s="66"/>
      <c r="P935" s="66" t="s">
        <v>1835</v>
      </c>
      <c r="Q935" s="144">
        <v>134</v>
      </c>
    </row>
    <row r="936" spans="1:17" s="72" customFormat="1">
      <c r="A936" s="66"/>
      <c r="B936" s="66" t="s">
        <v>356</v>
      </c>
      <c r="C936" s="225" t="s">
        <v>1734</v>
      </c>
      <c r="D936" s="66" t="s">
        <v>2361</v>
      </c>
      <c r="E936" s="68">
        <v>0.22794</v>
      </c>
      <c r="F936" s="74">
        <v>1.4</v>
      </c>
      <c r="G936" s="74">
        <v>1</v>
      </c>
      <c r="H936" s="68">
        <f t="shared" si="28"/>
        <v>0.31912000000000001</v>
      </c>
      <c r="I936" s="70">
        <f t="shared" si="29"/>
        <v>0.22794</v>
      </c>
      <c r="J936" s="71">
        <f>ROUND((H936*'2-Calculator'!$D$26),2)</f>
        <v>2101.41</v>
      </c>
      <c r="K936" s="71">
        <f>ROUND((I936*'2-Calculator'!$D$26),2)</f>
        <v>1500.98</v>
      </c>
      <c r="L936" s="69">
        <v>1.51</v>
      </c>
      <c r="M936" s="66" t="s">
        <v>46</v>
      </c>
      <c r="N936" s="66" t="s">
        <v>46</v>
      </c>
      <c r="O936" s="66"/>
      <c r="P936" s="66" t="s">
        <v>1835</v>
      </c>
      <c r="Q936" s="144">
        <v>61</v>
      </c>
    </row>
    <row r="937" spans="1:17" s="72" customFormat="1">
      <c r="A937" s="66"/>
      <c r="B937" s="66" t="s">
        <v>355</v>
      </c>
      <c r="C937" s="225" t="s">
        <v>1734</v>
      </c>
      <c r="D937" s="66" t="s">
        <v>2361</v>
      </c>
      <c r="E937" s="68">
        <v>0.39696999999999999</v>
      </c>
      <c r="F937" s="74">
        <v>1.4</v>
      </c>
      <c r="G937" s="74">
        <v>1</v>
      </c>
      <c r="H937" s="68">
        <f t="shared" si="28"/>
        <v>0.55576000000000003</v>
      </c>
      <c r="I937" s="70">
        <f t="shared" si="29"/>
        <v>0.39696999999999999</v>
      </c>
      <c r="J937" s="71">
        <f>ROUND((H937*'2-Calculator'!$D$26),2)</f>
        <v>3659.68</v>
      </c>
      <c r="K937" s="71">
        <f>ROUND((I937*'2-Calculator'!$D$26),2)</f>
        <v>2614.0500000000002</v>
      </c>
      <c r="L937" s="69">
        <v>1.55</v>
      </c>
      <c r="M937" s="66" t="s">
        <v>46</v>
      </c>
      <c r="N937" s="66" t="s">
        <v>46</v>
      </c>
      <c r="O937" s="66"/>
      <c r="P937" s="66" t="s">
        <v>1835</v>
      </c>
      <c r="Q937" s="144">
        <v>35</v>
      </c>
    </row>
    <row r="938" spans="1:17" s="72" customFormat="1">
      <c r="A938" s="66"/>
      <c r="B938" s="66" t="s">
        <v>354</v>
      </c>
      <c r="C938" s="225" t="s">
        <v>1735</v>
      </c>
      <c r="D938" s="66" t="s">
        <v>2475</v>
      </c>
      <c r="E938" s="68">
        <v>4.0924800000000001</v>
      </c>
      <c r="F938" s="74">
        <v>1.4</v>
      </c>
      <c r="G938" s="74">
        <v>1</v>
      </c>
      <c r="H938" s="68">
        <f t="shared" si="28"/>
        <v>5.7294700000000001</v>
      </c>
      <c r="I938" s="70">
        <f t="shared" si="29"/>
        <v>4.0924800000000001</v>
      </c>
      <c r="J938" s="71">
        <f>ROUND((H938*'2-Calculator'!$D$26),2)</f>
        <v>37728.559999999998</v>
      </c>
      <c r="K938" s="71">
        <f>ROUND((I938*'2-Calculator'!$D$26),2)</f>
        <v>26948.98</v>
      </c>
      <c r="L938" s="69">
        <v>39.049999999999997</v>
      </c>
      <c r="M938" s="66" t="s">
        <v>46</v>
      </c>
      <c r="N938" s="66" t="s">
        <v>46</v>
      </c>
      <c r="O938" s="66"/>
      <c r="P938" s="66" t="s">
        <v>1835</v>
      </c>
      <c r="Q938" s="144">
        <v>0</v>
      </c>
    </row>
    <row r="939" spans="1:17" s="72" customFormat="1">
      <c r="A939" s="66"/>
      <c r="B939" s="66" t="s">
        <v>353</v>
      </c>
      <c r="C939" s="225" t="s">
        <v>1735</v>
      </c>
      <c r="D939" s="66" t="s">
        <v>2475</v>
      </c>
      <c r="E939" s="68">
        <v>6.4622599999999997</v>
      </c>
      <c r="F939" s="74">
        <v>1.4</v>
      </c>
      <c r="G939" s="74">
        <v>1</v>
      </c>
      <c r="H939" s="68">
        <f t="shared" si="28"/>
        <v>9.0471599999999999</v>
      </c>
      <c r="I939" s="70">
        <f t="shared" si="29"/>
        <v>6.4622599999999997</v>
      </c>
      <c r="J939" s="71">
        <f>ROUND((H939*'2-Calculator'!$D$26),2)</f>
        <v>59575.55</v>
      </c>
      <c r="K939" s="71">
        <f>ROUND((I939*'2-Calculator'!$D$26),2)</f>
        <v>42553.98</v>
      </c>
      <c r="L939" s="69">
        <v>42.39</v>
      </c>
      <c r="M939" s="66" t="s">
        <v>46</v>
      </c>
      <c r="N939" s="66" t="s">
        <v>46</v>
      </c>
      <c r="O939" s="66"/>
      <c r="P939" s="66" t="s">
        <v>1835</v>
      </c>
      <c r="Q939" s="144">
        <v>3</v>
      </c>
    </row>
    <row r="940" spans="1:17" s="72" customFormat="1">
      <c r="A940" s="66"/>
      <c r="B940" s="66" t="s">
        <v>352</v>
      </c>
      <c r="C940" s="225" t="s">
        <v>1735</v>
      </c>
      <c r="D940" s="66" t="s">
        <v>2475</v>
      </c>
      <c r="E940" s="68">
        <v>15.87505</v>
      </c>
      <c r="F940" s="74">
        <v>1.4</v>
      </c>
      <c r="G940" s="74">
        <v>1</v>
      </c>
      <c r="H940" s="68">
        <f t="shared" si="28"/>
        <v>22.225069999999999</v>
      </c>
      <c r="I940" s="70">
        <f t="shared" si="29"/>
        <v>15.87505</v>
      </c>
      <c r="J940" s="71">
        <f>ROUND((H940*'2-Calculator'!$D$26),2)</f>
        <v>146352.09</v>
      </c>
      <c r="K940" s="71">
        <f>ROUND((I940*'2-Calculator'!$D$26),2)</f>
        <v>104537.2</v>
      </c>
      <c r="L940" s="69">
        <v>75.489999999999995</v>
      </c>
      <c r="M940" s="66" t="s">
        <v>46</v>
      </c>
      <c r="N940" s="66" t="s">
        <v>46</v>
      </c>
      <c r="O940" s="66"/>
      <c r="P940" s="66" t="s">
        <v>1835</v>
      </c>
      <c r="Q940" s="144">
        <v>0</v>
      </c>
    </row>
    <row r="941" spans="1:17" s="72" customFormat="1">
      <c r="A941" s="66"/>
      <c r="B941" s="66" t="s">
        <v>351</v>
      </c>
      <c r="C941" s="225" t="s">
        <v>1735</v>
      </c>
      <c r="D941" s="66" t="s">
        <v>2475</v>
      </c>
      <c r="E941" s="68">
        <v>26.05706</v>
      </c>
      <c r="F941" s="74">
        <v>1.4</v>
      </c>
      <c r="G941" s="74">
        <v>1</v>
      </c>
      <c r="H941" s="68">
        <f t="shared" si="28"/>
        <v>36.479880000000001</v>
      </c>
      <c r="I941" s="70">
        <f t="shared" si="29"/>
        <v>26.05706</v>
      </c>
      <c r="J941" s="71">
        <f>ROUND((H941*'2-Calculator'!$D$26),2)</f>
        <v>240220.01</v>
      </c>
      <c r="K941" s="71">
        <f>ROUND((I941*'2-Calculator'!$D$26),2)</f>
        <v>171585.74</v>
      </c>
      <c r="L941" s="69">
        <v>70.23</v>
      </c>
      <c r="M941" s="66" t="s">
        <v>46</v>
      </c>
      <c r="N941" s="66" t="s">
        <v>46</v>
      </c>
      <c r="O941" s="66"/>
      <c r="P941" s="66" t="s">
        <v>1835</v>
      </c>
      <c r="Q941" s="144">
        <v>4</v>
      </c>
    </row>
    <row r="942" spans="1:17" s="72" customFormat="1">
      <c r="A942" s="66"/>
      <c r="B942" s="66" t="s">
        <v>350</v>
      </c>
      <c r="C942" s="225" t="s">
        <v>1736</v>
      </c>
      <c r="D942" s="66" t="s">
        <v>2476</v>
      </c>
      <c r="E942" s="68">
        <v>4.9267500000000002</v>
      </c>
      <c r="F942" s="74">
        <v>1.4</v>
      </c>
      <c r="G942" s="74">
        <v>1</v>
      </c>
      <c r="H942" s="68">
        <f t="shared" si="28"/>
        <v>6.8974500000000001</v>
      </c>
      <c r="I942" s="70">
        <f t="shared" si="29"/>
        <v>4.9267500000000002</v>
      </c>
      <c r="J942" s="71">
        <f>ROUND((H942*'2-Calculator'!$D$26),2)</f>
        <v>45419.71</v>
      </c>
      <c r="K942" s="71">
        <f>ROUND((I942*'2-Calculator'!$D$26),2)</f>
        <v>32442.65</v>
      </c>
      <c r="L942" s="69">
        <v>34.26</v>
      </c>
      <c r="M942" s="66" t="s">
        <v>46</v>
      </c>
      <c r="N942" s="66" t="s">
        <v>46</v>
      </c>
      <c r="O942" s="66"/>
      <c r="P942" s="66" t="s">
        <v>1835</v>
      </c>
      <c r="Q942" s="144">
        <v>0</v>
      </c>
    </row>
    <row r="943" spans="1:17" s="72" customFormat="1">
      <c r="A943" s="66"/>
      <c r="B943" s="66" t="s">
        <v>349</v>
      </c>
      <c r="C943" s="225" t="s">
        <v>1736</v>
      </c>
      <c r="D943" s="66" t="s">
        <v>2476</v>
      </c>
      <c r="E943" s="68">
        <v>7.1275599999999999</v>
      </c>
      <c r="F943" s="74">
        <v>1.4</v>
      </c>
      <c r="G943" s="74">
        <v>1</v>
      </c>
      <c r="H943" s="68">
        <f t="shared" si="28"/>
        <v>9.9785799999999991</v>
      </c>
      <c r="I943" s="70">
        <f t="shared" si="29"/>
        <v>7.1275599999999999</v>
      </c>
      <c r="J943" s="71">
        <f>ROUND((H943*'2-Calculator'!$D$26),2)</f>
        <v>65708.95</v>
      </c>
      <c r="K943" s="71">
        <f>ROUND((I943*'2-Calculator'!$D$26),2)</f>
        <v>46934.98</v>
      </c>
      <c r="L943" s="69">
        <v>38.07</v>
      </c>
      <c r="M943" s="66" t="s">
        <v>46</v>
      </c>
      <c r="N943" s="66" t="s">
        <v>46</v>
      </c>
      <c r="O943" s="66"/>
      <c r="P943" s="66" t="s">
        <v>1835</v>
      </c>
      <c r="Q943" s="144">
        <v>5</v>
      </c>
    </row>
    <row r="944" spans="1:17" s="72" customFormat="1">
      <c r="A944" s="66"/>
      <c r="B944" s="66" t="s">
        <v>348</v>
      </c>
      <c r="C944" s="225" t="s">
        <v>1736</v>
      </c>
      <c r="D944" s="66" t="s">
        <v>2476</v>
      </c>
      <c r="E944" s="68">
        <v>15.9658</v>
      </c>
      <c r="F944" s="74">
        <v>1.4</v>
      </c>
      <c r="G944" s="74">
        <v>1</v>
      </c>
      <c r="H944" s="68">
        <f t="shared" si="28"/>
        <v>22.352119999999999</v>
      </c>
      <c r="I944" s="70">
        <f t="shared" si="29"/>
        <v>15.9658</v>
      </c>
      <c r="J944" s="71">
        <f>ROUND((H944*'2-Calculator'!$D$26),2)</f>
        <v>147188.71</v>
      </c>
      <c r="K944" s="71">
        <f>ROUND((I944*'2-Calculator'!$D$26),2)</f>
        <v>105134.79</v>
      </c>
      <c r="L944" s="69">
        <v>64.13</v>
      </c>
      <c r="M944" s="66" t="s">
        <v>46</v>
      </c>
      <c r="N944" s="66" t="s">
        <v>46</v>
      </c>
      <c r="O944" s="66"/>
      <c r="P944" s="66" t="s">
        <v>1835</v>
      </c>
      <c r="Q944" s="144">
        <v>4</v>
      </c>
    </row>
    <row r="945" spans="1:17" s="72" customFormat="1">
      <c r="A945" s="66"/>
      <c r="B945" s="66" t="s">
        <v>347</v>
      </c>
      <c r="C945" s="225" t="s">
        <v>1736</v>
      </c>
      <c r="D945" s="66" t="s">
        <v>2476</v>
      </c>
      <c r="E945" s="68">
        <v>23.773910000000001</v>
      </c>
      <c r="F945" s="74">
        <v>1.4</v>
      </c>
      <c r="G945" s="74">
        <v>1</v>
      </c>
      <c r="H945" s="68">
        <f t="shared" si="28"/>
        <v>33.283470000000001</v>
      </c>
      <c r="I945" s="70">
        <f t="shared" si="29"/>
        <v>23.773910000000001</v>
      </c>
      <c r="J945" s="71">
        <f>ROUND((H945*'2-Calculator'!$D$26),2)</f>
        <v>219171.65</v>
      </c>
      <c r="K945" s="71">
        <f>ROUND((I945*'2-Calculator'!$D$26),2)</f>
        <v>156551.20000000001</v>
      </c>
      <c r="L945" s="69">
        <v>132.91999999999999</v>
      </c>
      <c r="M945" s="66" t="s">
        <v>46</v>
      </c>
      <c r="N945" s="66" t="s">
        <v>46</v>
      </c>
      <c r="O945" s="66"/>
      <c r="P945" s="66" t="s">
        <v>1835</v>
      </c>
      <c r="Q945" s="144">
        <v>34</v>
      </c>
    </row>
    <row r="946" spans="1:17" s="72" customFormat="1">
      <c r="A946" s="66"/>
      <c r="B946" s="66" t="s">
        <v>346</v>
      </c>
      <c r="C946" s="225" t="s">
        <v>1737</v>
      </c>
      <c r="D946" s="66" t="s">
        <v>2477</v>
      </c>
      <c r="E946" s="68">
        <v>22.987929999999999</v>
      </c>
      <c r="F946" s="74">
        <v>1.4</v>
      </c>
      <c r="G946" s="74">
        <v>1</v>
      </c>
      <c r="H946" s="68">
        <f t="shared" si="28"/>
        <v>32.183100000000003</v>
      </c>
      <c r="I946" s="70">
        <f t="shared" si="29"/>
        <v>22.987929999999999</v>
      </c>
      <c r="J946" s="71">
        <f>ROUND((H946*'2-Calculator'!$D$26),2)</f>
        <v>211925.71</v>
      </c>
      <c r="K946" s="71">
        <f>ROUND((I946*'2-Calculator'!$D$26),2)</f>
        <v>151375.51999999999</v>
      </c>
      <c r="L946" s="69">
        <v>48.36</v>
      </c>
      <c r="M946" s="66" t="s">
        <v>46</v>
      </c>
      <c r="N946" s="66" t="s">
        <v>46</v>
      </c>
      <c r="O946" s="66"/>
      <c r="P946" s="66" t="s">
        <v>1835</v>
      </c>
      <c r="Q946" s="144">
        <v>8</v>
      </c>
    </row>
    <row r="947" spans="1:17" s="72" customFormat="1">
      <c r="A947" s="66"/>
      <c r="B947" s="66" t="s">
        <v>345</v>
      </c>
      <c r="C947" s="225" t="s">
        <v>1737</v>
      </c>
      <c r="D947" s="66" t="s">
        <v>2477</v>
      </c>
      <c r="E947" s="68">
        <v>20.898119999999999</v>
      </c>
      <c r="F947" s="74">
        <v>1.4</v>
      </c>
      <c r="G947" s="74">
        <v>1</v>
      </c>
      <c r="H947" s="68">
        <f t="shared" si="28"/>
        <v>29.257370000000002</v>
      </c>
      <c r="I947" s="70">
        <f t="shared" si="29"/>
        <v>20.898119999999999</v>
      </c>
      <c r="J947" s="71">
        <f>ROUND((H947*'2-Calculator'!$D$26),2)</f>
        <v>192659.78</v>
      </c>
      <c r="K947" s="71">
        <f>ROUND((I947*'2-Calculator'!$D$26),2)</f>
        <v>137614.12</v>
      </c>
      <c r="L947" s="69">
        <v>45.83</v>
      </c>
      <c r="M947" s="66" t="s">
        <v>46</v>
      </c>
      <c r="N947" s="66" t="s">
        <v>46</v>
      </c>
      <c r="O947" s="66"/>
      <c r="P947" s="66" t="s">
        <v>1835</v>
      </c>
      <c r="Q947" s="144">
        <v>7</v>
      </c>
    </row>
    <row r="948" spans="1:17" s="72" customFormat="1">
      <c r="A948" s="66"/>
      <c r="B948" s="66" t="s">
        <v>344</v>
      </c>
      <c r="C948" s="225" t="s">
        <v>1737</v>
      </c>
      <c r="D948" s="66" t="s">
        <v>2477</v>
      </c>
      <c r="E948" s="68">
        <v>18.998290000000001</v>
      </c>
      <c r="F948" s="74">
        <v>1.4</v>
      </c>
      <c r="G948" s="74">
        <v>1</v>
      </c>
      <c r="H948" s="68">
        <f t="shared" si="28"/>
        <v>26.59761</v>
      </c>
      <c r="I948" s="70">
        <f t="shared" si="29"/>
        <v>18.998290000000001</v>
      </c>
      <c r="J948" s="71">
        <f>ROUND((H948*'2-Calculator'!$D$26),2)</f>
        <v>175145.26</v>
      </c>
      <c r="K948" s="71">
        <f>ROUND((I948*'2-Calculator'!$D$26),2)</f>
        <v>125103.74</v>
      </c>
      <c r="L948" s="69">
        <v>45.83</v>
      </c>
      <c r="M948" s="66" t="s">
        <v>46</v>
      </c>
      <c r="N948" s="66" t="s">
        <v>46</v>
      </c>
      <c r="O948" s="66"/>
      <c r="P948" s="66" t="s">
        <v>1835</v>
      </c>
      <c r="Q948" s="144">
        <v>30</v>
      </c>
    </row>
    <row r="949" spans="1:17" s="72" customFormat="1">
      <c r="A949" s="66"/>
      <c r="B949" s="66" t="s">
        <v>343</v>
      </c>
      <c r="C949" s="225" t="s">
        <v>1737</v>
      </c>
      <c r="D949" s="66" t="s">
        <v>2477</v>
      </c>
      <c r="E949" s="68">
        <v>0.31830000000000003</v>
      </c>
      <c r="F949" s="74">
        <v>1.4</v>
      </c>
      <c r="G949" s="74">
        <v>1</v>
      </c>
      <c r="H949" s="68">
        <f t="shared" si="28"/>
        <v>0.44562000000000002</v>
      </c>
      <c r="I949" s="70">
        <f t="shared" si="29"/>
        <v>0.31830000000000003</v>
      </c>
      <c r="J949" s="71">
        <f>ROUND((H949*'2-Calculator'!$D$26),2)</f>
        <v>2934.41</v>
      </c>
      <c r="K949" s="71">
        <f>ROUND((I949*'2-Calculator'!$D$26),2)</f>
        <v>2096.0100000000002</v>
      </c>
      <c r="L949" s="69">
        <v>17.18</v>
      </c>
      <c r="M949" s="66" t="s">
        <v>46</v>
      </c>
      <c r="N949" s="66" t="s">
        <v>46</v>
      </c>
      <c r="O949" s="66"/>
      <c r="P949" s="66" t="s">
        <v>1835</v>
      </c>
      <c r="Q949" s="144">
        <v>13</v>
      </c>
    </row>
    <row r="950" spans="1:17" s="72" customFormat="1">
      <c r="A950" s="66"/>
      <c r="B950" s="66" t="s">
        <v>342</v>
      </c>
      <c r="C950" s="225" t="s">
        <v>1738</v>
      </c>
      <c r="D950" s="66" t="s">
        <v>2478</v>
      </c>
      <c r="E950" s="68">
        <v>5.6750000000000002E-2</v>
      </c>
      <c r="F950" s="74">
        <v>1.4</v>
      </c>
      <c r="G950" s="74">
        <v>1</v>
      </c>
      <c r="H950" s="68">
        <f t="shared" si="28"/>
        <v>7.9450000000000007E-2</v>
      </c>
      <c r="I950" s="70">
        <f t="shared" si="29"/>
        <v>5.6750000000000002E-2</v>
      </c>
      <c r="J950" s="71">
        <f>ROUND((H950*'2-Calculator'!$D$26),2)</f>
        <v>523.17999999999995</v>
      </c>
      <c r="K950" s="71">
        <f>ROUND((I950*'2-Calculator'!$D$26),2)</f>
        <v>373.7</v>
      </c>
      <c r="L950" s="69">
        <v>1</v>
      </c>
      <c r="M950" s="66" t="s">
        <v>46</v>
      </c>
      <c r="N950" s="66" t="s">
        <v>46</v>
      </c>
      <c r="O950" s="66"/>
      <c r="P950" s="66" t="s">
        <v>1835</v>
      </c>
      <c r="Q950" s="144">
        <v>1</v>
      </c>
    </row>
    <row r="951" spans="1:17" s="72" customFormat="1">
      <c r="A951" s="66"/>
      <c r="B951" s="66" t="s">
        <v>341</v>
      </c>
      <c r="C951" s="225" t="s">
        <v>1738</v>
      </c>
      <c r="D951" s="66" t="s">
        <v>2478</v>
      </c>
      <c r="E951" s="68">
        <v>7.6053300000000004</v>
      </c>
      <c r="F951" s="74">
        <v>1.4</v>
      </c>
      <c r="G951" s="74">
        <v>1</v>
      </c>
      <c r="H951" s="68">
        <f t="shared" si="28"/>
        <v>10.647460000000001</v>
      </c>
      <c r="I951" s="70">
        <f t="shared" si="29"/>
        <v>7.6053300000000004</v>
      </c>
      <c r="J951" s="71">
        <f>ROUND((H951*'2-Calculator'!$D$26),2)</f>
        <v>70113.52</v>
      </c>
      <c r="K951" s="71">
        <f>ROUND((I951*'2-Calculator'!$D$26),2)</f>
        <v>50081.1</v>
      </c>
      <c r="L951" s="69">
        <v>45.92</v>
      </c>
      <c r="M951" s="66" t="s">
        <v>46</v>
      </c>
      <c r="N951" s="66" t="s">
        <v>46</v>
      </c>
      <c r="O951" s="66"/>
      <c r="P951" s="66" t="s">
        <v>1835</v>
      </c>
      <c r="Q951" s="144">
        <v>5</v>
      </c>
    </row>
    <row r="952" spans="1:17" s="72" customFormat="1">
      <c r="A952" s="66"/>
      <c r="B952" s="66" t="s">
        <v>340</v>
      </c>
      <c r="C952" s="225" t="s">
        <v>1738</v>
      </c>
      <c r="D952" s="66" t="s">
        <v>2478</v>
      </c>
      <c r="E952" s="68">
        <v>12.970649999999999</v>
      </c>
      <c r="F952" s="74">
        <v>1.4</v>
      </c>
      <c r="G952" s="74">
        <v>1</v>
      </c>
      <c r="H952" s="68">
        <f t="shared" si="28"/>
        <v>18.158909999999999</v>
      </c>
      <c r="I952" s="70">
        <f t="shared" si="29"/>
        <v>12.970649999999999</v>
      </c>
      <c r="J952" s="71">
        <f>ROUND((H952*'2-Calculator'!$D$26),2)</f>
        <v>119576.42</v>
      </c>
      <c r="K952" s="71">
        <f>ROUND((I952*'2-Calculator'!$D$26),2)</f>
        <v>85411.73</v>
      </c>
      <c r="L952" s="69">
        <v>58.92</v>
      </c>
      <c r="M952" s="66" t="s">
        <v>46</v>
      </c>
      <c r="N952" s="66" t="s">
        <v>46</v>
      </c>
      <c r="O952" s="66"/>
      <c r="P952" s="66" t="s">
        <v>1835</v>
      </c>
      <c r="Q952" s="144">
        <v>12</v>
      </c>
    </row>
    <row r="953" spans="1:17" s="72" customFormat="1">
      <c r="A953" s="66"/>
      <c r="B953" s="66" t="s">
        <v>339</v>
      </c>
      <c r="C953" s="225" t="s">
        <v>1738</v>
      </c>
      <c r="D953" s="66" t="s">
        <v>2478</v>
      </c>
      <c r="E953" s="68">
        <v>20.888439999999999</v>
      </c>
      <c r="F953" s="74">
        <v>1.4</v>
      </c>
      <c r="G953" s="74">
        <v>1</v>
      </c>
      <c r="H953" s="68">
        <f t="shared" si="28"/>
        <v>29.243819999999999</v>
      </c>
      <c r="I953" s="70">
        <f t="shared" si="29"/>
        <v>20.888439999999999</v>
      </c>
      <c r="J953" s="71">
        <f>ROUND((H953*'2-Calculator'!$D$26),2)</f>
        <v>192570.55</v>
      </c>
      <c r="K953" s="71">
        <f>ROUND((I953*'2-Calculator'!$D$26),2)</f>
        <v>137550.38</v>
      </c>
      <c r="L953" s="69">
        <v>88.94</v>
      </c>
      <c r="M953" s="66" t="s">
        <v>46</v>
      </c>
      <c r="N953" s="66" t="s">
        <v>46</v>
      </c>
      <c r="O953" s="66"/>
      <c r="P953" s="66" t="s">
        <v>1835</v>
      </c>
      <c r="Q953" s="144">
        <v>41</v>
      </c>
    </row>
    <row r="954" spans="1:17" s="72" customFormat="1">
      <c r="A954" s="66"/>
      <c r="B954" s="66" t="s">
        <v>338</v>
      </c>
      <c r="C954" s="225" t="s">
        <v>1739</v>
      </c>
      <c r="D954" s="66" t="s">
        <v>2479</v>
      </c>
      <c r="E954" s="68">
        <v>0.60824</v>
      </c>
      <c r="F954" s="74">
        <v>1.4</v>
      </c>
      <c r="G954" s="74">
        <v>1</v>
      </c>
      <c r="H954" s="68">
        <f t="shared" si="28"/>
        <v>0.85153999999999996</v>
      </c>
      <c r="I954" s="70">
        <f t="shared" si="29"/>
        <v>0.60824</v>
      </c>
      <c r="J954" s="71">
        <f>ROUND((H954*'2-Calculator'!$D$26),2)</f>
        <v>5607.39</v>
      </c>
      <c r="K954" s="71">
        <f>ROUND((I954*'2-Calculator'!$D$26),2)</f>
        <v>4005.26</v>
      </c>
      <c r="L954" s="69">
        <v>27.67</v>
      </c>
      <c r="M954" s="66" t="s">
        <v>46</v>
      </c>
      <c r="N954" s="66" t="s">
        <v>46</v>
      </c>
      <c r="O954" s="66"/>
      <c r="P954" s="66" t="s">
        <v>1835</v>
      </c>
      <c r="Q954" s="144">
        <v>0</v>
      </c>
    </row>
    <row r="955" spans="1:17" s="72" customFormat="1">
      <c r="A955" s="66"/>
      <c r="B955" s="66" t="s">
        <v>337</v>
      </c>
      <c r="C955" s="225" t="s">
        <v>1739</v>
      </c>
      <c r="D955" s="66" t="s">
        <v>2479</v>
      </c>
      <c r="E955" s="68">
        <v>6.5912300000000004</v>
      </c>
      <c r="F955" s="74">
        <v>1.4</v>
      </c>
      <c r="G955" s="74">
        <v>1</v>
      </c>
      <c r="H955" s="68">
        <f t="shared" si="28"/>
        <v>9.2277199999999997</v>
      </c>
      <c r="I955" s="70">
        <f t="shared" si="29"/>
        <v>6.5912300000000004</v>
      </c>
      <c r="J955" s="71">
        <f>ROUND((H955*'2-Calculator'!$D$26),2)</f>
        <v>60764.54</v>
      </c>
      <c r="K955" s="71">
        <f>ROUND((I955*'2-Calculator'!$D$26),2)</f>
        <v>43403.25</v>
      </c>
      <c r="L955" s="69">
        <v>51.63</v>
      </c>
      <c r="M955" s="66" t="s">
        <v>46</v>
      </c>
      <c r="N955" s="66" t="s">
        <v>46</v>
      </c>
      <c r="O955" s="66"/>
      <c r="P955" s="66" t="s">
        <v>1835</v>
      </c>
      <c r="Q955" s="144">
        <v>20</v>
      </c>
    </row>
    <row r="956" spans="1:17" s="72" customFormat="1">
      <c r="A956" s="66"/>
      <c r="B956" s="66" t="s">
        <v>336</v>
      </c>
      <c r="C956" s="225" t="s">
        <v>1739</v>
      </c>
      <c r="D956" s="66" t="s">
        <v>2479</v>
      </c>
      <c r="E956" s="68">
        <v>10.84375</v>
      </c>
      <c r="F956" s="74">
        <v>1.4</v>
      </c>
      <c r="G956" s="74">
        <v>1</v>
      </c>
      <c r="H956" s="68">
        <f t="shared" si="28"/>
        <v>15.18125</v>
      </c>
      <c r="I956" s="70">
        <f t="shared" si="29"/>
        <v>10.84375</v>
      </c>
      <c r="J956" s="71">
        <f>ROUND((H956*'2-Calculator'!$D$26),2)</f>
        <v>99968.53</v>
      </c>
      <c r="K956" s="71">
        <f>ROUND((I956*'2-Calculator'!$D$26),2)</f>
        <v>71406.09</v>
      </c>
      <c r="L956" s="69">
        <v>61.41</v>
      </c>
      <c r="M956" s="66" t="s">
        <v>46</v>
      </c>
      <c r="N956" s="66" t="s">
        <v>46</v>
      </c>
      <c r="O956" s="66"/>
      <c r="P956" s="66" t="s">
        <v>1835</v>
      </c>
      <c r="Q956" s="144">
        <v>46</v>
      </c>
    </row>
    <row r="957" spans="1:17" s="72" customFormat="1">
      <c r="A957" s="66"/>
      <c r="B957" s="66" t="s">
        <v>335</v>
      </c>
      <c r="C957" s="225" t="s">
        <v>1739</v>
      </c>
      <c r="D957" s="66" t="s">
        <v>2479</v>
      </c>
      <c r="E957" s="68">
        <v>16.720189999999999</v>
      </c>
      <c r="F957" s="74">
        <v>1.4</v>
      </c>
      <c r="G957" s="74">
        <v>1</v>
      </c>
      <c r="H957" s="68">
        <f t="shared" si="28"/>
        <v>23.408270000000002</v>
      </c>
      <c r="I957" s="70">
        <f t="shared" si="29"/>
        <v>16.720189999999999</v>
      </c>
      <c r="J957" s="71">
        <f>ROUND((H957*'2-Calculator'!$D$26),2)</f>
        <v>154143.46</v>
      </c>
      <c r="K957" s="71">
        <f>ROUND((I957*'2-Calculator'!$D$26),2)</f>
        <v>110102.45</v>
      </c>
      <c r="L957" s="69">
        <v>80.37</v>
      </c>
      <c r="M957" s="66" t="s">
        <v>46</v>
      </c>
      <c r="N957" s="66" t="s">
        <v>46</v>
      </c>
      <c r="O957" s="66"/>
      <c r="P957" s="66" t="s">
        <v>1835</v>
      </c>
      <c r="Q957" s="144">
        <v>45</v>
      </c>
    </row>
    <row r="958" spans="1:17" s="72" customFormat="1">
      <c r="A958" s="66"/>
      <c r="B958" s="66" t="s">
        <v>334</v>
      </c>
      <c r="C958" s="225" t="s">
        <v>1740</v>
      </c>
      <c r="D958" s="66" t="s">
        <v>2480</v>
      </c>
      <c r="E958" s="68">
        <v>2.7928999999999999</v>
      </c>
      <c r="F958" s="74">
        <v>1.4</v>
      </c>
      <c r="G958" s="74">
        <v>1</v>
      </c>
      <c r="H958" s="68">
        <f t="shared" si="28"/>
        <v>3.9100600000000001</v>
      </c>
      <c r="I958" s="70">
        <f t="shared" si="29"/>
        <v>2.7928999999999999</v>
      </c>
      <c r="J958" s="71">
        <f>ROUND((H958*'2-Calculator'!$D$26),2)</f>
        <v>25747.75</v>
      </c>
      <c r="K958" s="71">
        <f>ROUND((I958*'2-Calculator'!$D$26),2)</f>
        <v>18391.25</v>
      </c>
      <c r="L958" s="69">
        <v>22.69</v>
      </c>
      <c r="M958" s="66" t="s">
        <v>46</v>
      </c>
      <c r="N958" s="66" t="s">
        <v>46</v>
      </c>
      <c r="O958" s="66"/>
      <c r="P958" s="66" t="s">
        <v>1835</v>
      </c>
      <c r="Q958" s="144">
        <v>2</v>
      </c>
    </row>
    <row r="959" spans="1:17" s="72" customFormat="1">
      <c r="A959" s="66"/>
      <c r="B959" s="66" t="s">
        <v>333</v>
      </c>
      <c r="C959" s="225" t="s">
        <v>1740</v>
      </c>
      <c r="D959" s="66" t="s">
        <v>2480</v>
      </c>
      <c r="E959" s="68">
        <v>6.5324299999999997</v>
      </c>
      <c r="F959" s="74">
        <v>1.4</v>
      </c>
      <c r="G959" s="74">
        <v>1</v>
      </c>
      <c r="H959" s="68">
        <f t="shared" si="28"/>
        <v>9.1454000000000004</v>
      </c>
      <c r="I959" s="70">
        <f t="shared" si="29"/>
        <v>6.5324299999999997</v>
      </c>
      <c r="J959" s="71">
        <f>ROUND((H959*'2-Calculator'!$D$26),2)</f>
        <v>60222.46</v>
      </c>
      <c r="K959" s="71">
        <f>ROUND((I959*'2-Calculator'!$D$26),2)</f>
        <v>43016.05</v>
      </c>
      <c r="L959" s="69">
        <v>46.2</v>
      </c>
      <c r="M959" s="66" t="s">
        <v>46</v>
      </c>
      <c r="N959" s="66" t="s">
        <v>46</v>
      </c>
      <c r="O959" s="66"/>
      <c r="P959" s="66" t="s">
        <v>1835</v>
      </c>
      <c r="Q959" s="144">
        <v>34</v>
      </c>
    </row>
    <row r="960" spans="1:17" s="72" customFormat="1">
      <c r="A960" s="66"/>
      <c r="B960" s="66" t="s">
        <v>332</v>
      </c>
      <c r="C960" s="225" t="s">
        <v>1740</v>
      </c>
      <c r="D960" s="66" t="s">
        <v>2480</v>
      </c>
      <c r="E960" s="68">
        <v>9.0668100000000003</v>
      </c>
      <c r="F960" s="74">
        <v>1.4</v>
      </c>
      <c r="G960" s="74">
        <v>1</v>
      </c>
      <c r="H960" s="68">
        <f t="shared" si="28"/>
        <v>12.693530000000001</v>
      </c>
      <c r="I960" s="70">
        <f t="shared" si="29"/>
        <v>9.0668100000000003</v>
      </c>
      <c r="J960" s="71">
        <f>ROUND((H960*'2-Calculator'!$D$26),2)</f>
        <v>83586.899999999994</v>
      </c>
      <c r="K960" s="71">
        <f>ROUND((I960*'2-Calculator'!$D$26),2)</f>
        <v>59704.94</v>
      </c>
      <c r="L960" s="69">
        <v>56.5</v>
      </c>
      <c r="M960" s="66" t="s">
        <v>46</v>
      </c>
      <c r="N960" s="66" t="s">
        <v>46</v>
      </c>
      <c r="O960" s="66"/>
      <c r="P960" s="66" t="s">
        <v>1835</v>
      </c>
      <c r="Q960" s="144">
        <v>53</v>
      </c>
    </row>
    <row r="961" spans="1:17" s="72" customFormat="1">
      <c r="A961" s="66"/>
      <c r="B961" s="66" t="s">
        <v>331</v>
      </c>
      <c r="C961" s="225" t="s">
        <v>1740</v>
      </c>
      <c r="D961" s="66" t="s">
        <v>2480</v>
      </c>
      <c r="E961" s="68">
        <v>12.51286</v>
      </c>
      <c r="F961" s="74">
        <v>1.4</v>
      </c>
      <c r="G961" s="74">
        <v>1</v>
      </c>
      <c r="H961" s="68">
        <f t="shared" si="28"/>
        <v>17.518000000000001</v>
      </c>
      <c r="I961" s="70">
        <f t="shared" si="29"/>
        <v>12.51286</v>
      </c>
      <c r="J961" s="71">
        <f>ROUND((H961*'2-Calculator'!$D$26),2)</f>
        <v>115356.03</v>
      </c>
      <c r="K961" s="71">
        <f>ROUND((I961*'2-Calculator'!$D$26),2)</f>
        <v>82397.179999999993</v>
      </c>
      <c r="L961" s="69">
        <v>67.790000000000006</v>
      </c>
      <c r="M961" s="66" t="s">
        <v>46</v>
      </c>
      <c r="N961" s="66" t="s">
        <v>46</v>
      </c>
      <c r="O961" s="66"/>
      <c r="P961" s="66" t="s">
        <v>1835</v>
      </c>
      <c r="Q961" s="144">
        <v>23</v>
      </c>
    </row>
    <row r="962" spans="1:17" s="72" customFormat="1">
      <c r="A962" s="66"/>
      <c r="B962" s="66" t="s">
        <v>330</v>
      </c>
      <c r="C962" s="225" t="s">
        <v>1741</v>
      </c>
      <c r="D962" s="66" t="s">
        <v>2481</v>
      </c>
      <c r="E962" s="68">
        <v>1.0282</v>
      </c>
      <c r="F962" s="74">
        <v>1.4</v>
      </c>
      <c r="G962" s="74">
        <v>1</v>
      </c>
      <c r="H962" s="68">
        <f t="shared" si="28"/>
        <v>1.4394800000000001</v>
      </c>
      <c r="I962" s="70">
        <f t="shared" si="29"/>
        <v>1.0282</v>
      </c>
      <c r="J962" s="71">
        <f>ROUND((H962*'2-Calculator'!$D$26),2)</f>
        <v>9478.98</v>
      </c>
      <c r="K962" s="71">
        <f>ROUND((I962*'2-Calculator'!$D$26),2)</f>
        <v>6770.7</v>
      </c>
      <c r="L962" s="69">
        <v>24.2</v>
      </c>
      <c r="M962" s="66" t="s">
        <v>46</v>
      </c>
      <c r="N962" s="66" t="s">
        <v>46</v>
      </c>
      <c r="O962" s="66"/>
      <c r="P962" s="66" t="s">
        <v>1835</v>
      </c>
      <c r="Q962" s="144">
        <v>2</v>
      </c>
    </row>
    <row r="963" spans="1:17" s="72" customFormat="1">
      <c r="A963" s="66"/>
      <c r="B963" s="66" t="s">
        <v>329</v>
      </c>
      <c r="C963" s="225" t="s">
        <v>1741</v>
      </c>
      <c r="D963" s="66" t="s">
        <v>2481</v>
      </c>
      <c r="E963" s="68">
        <v>3.8834300000000002</v>
      </c>
      <c r="F963" s="74">
        <v>1.4</v>
      </c>
      <c r="G963" s="74">
        <v>1</v>
      </c>
      <c r="H963" s="68">
        <f t="shared" si="28"/>
        <v>5.4367999999999999</v>
      </c>
      <c r="I963" s="70">
        <f t="shared" si="29"/>
        <v>3.8834300000000002</v>
      </c>
      <c r="J963" s="71">
        <f>ROUND((H963*'2-Calculator'!$D$26),2)</f>
        <v>35801.33</v>
      </c>
      <c r="K963" s="71">
        <f>ROUND((I963*'2-Calculator'!$D$26),2)</f>
        <v>25572.39</v>
      </c>
      <c r="L963" s="69">
        <v>32.1</v>
      </c>
      <c r="M963" s="66" t="s">
        <v>46</v>
      </c>
      <c r="N963" s="66" t="s">
        <v>46</v>
      </c>
      <c r="O963" s="66"/>
      <c r="P963" s="66" t="s">
        <v>1835</v>
      </c>
      <c r="Q963" s="144">
        <v>13</v>
      </c>
    </row>
    <row r="964" spans="1:17" s="72" customFormat="1">
      <c r="A964" s="66"/>
      <c r="B964" s="66" t="s">
        <v>328</v>
      </c>
      <c r="C964" s="225" t="s">
        <v>1741</v>
      </c>
      <c r="D964" s="66" t="s">
        <v>2481</v>
      </c>
      <c r="E964" s="68">
        <v>7.2338399999999998</v>
      </c>
      <c r="F964" s="74">
        <v>1.4</v>
      </c>
      <c r="G964" s="74">
        <v>1</v>
      </c>
      <c r="H964" s="68">
        <f t="shared" si="28"/>
        <v>10.12738</v>
      </c>
      <c r="I964" s="70">
        <f t="shared" si="29"/>
        <v>7.2338399999999998</v>
      </c>
      <c r="J964" s="71">
        <f>ROUND((H964*'2-Calculator'!$D$26),2)</f>
        <v>66688.800000000003</v>
      </c>
      <c r="K964" s="71">
        <f>ROUND((I964*'2-Calculator'!$D$26),2)</f>
        <v>47634.84</v>
      </c>
      <c r="L964" s="69">
        <v>39.1</v>
      </c>
      <c r="M964" s="66" t="s">
        <v>46</v>
      </c>
      <c r="N964" s="66" t="s">
        <v>46</v>
      </c>
      <c r="O964" s="66"/>
      <c r="P964" s="66" t="s">
        <v>1835</v>
      </c>
      <c r="Q964" s="144">
        <v>4</v>
      </c>
    </row>
    <row r="965" spans="1:17" s="72" customFormat="1">
      <c r="A965" s="66"/>
      <c r="B965" s="66" t="s">
        <v>327</v>
      </c>
      <c r="C965" s="225" t="s">
        <v>1741</v>
      </c>
      <c r="D965" s="66" t="s">
        <v>2481</v>
      </c>
      <c r="E965" s="68">
        <v>11.56081</v>
      </c>
      <c r="F965" s="74">
        <v>1.4</v>
      </c>
      <c r="G965" s="74">
        <v>1</v>
      </c>
      <c r="H965" s="68">
        <f t="shared" si="28"/>
        <v>16.185130000000001</v>
      </c>
      <c r="I965" s="70">
        <f t="shared" si="29"/>
        <v>11.56081</v>
      </c>
      <c r="J965" s="71">
        <f>ROUND((H965*'2-Calculator'!$D$26),2)</f>
        <v>106579.08</v>
      </c>
      <c r="K965" s="71">
        <f>ROUND((I965*'2-Calculator'!$D$26),2)</f>
        <v>76127.929999999993</v>
      </c>
      <c r="L965" s="69">
        <v>51.61</v>
      </c>
      <c r="M965" s="66" t="s">
        <v>46</v>
      </c>
      <c r="N965" s="66" t="s">
        <v>46</v>
      </c>
      <c r="O965" s="66"/>
      <c r="P965" s="66" t="s">
        <v>1835</v>
      </c>
      <c r="Q965" s="144">
        <v>0</v>
      </c>
    </row>
    <row r="966" spans="1:17" s="72" customFormat="1">
      <c r="A966" s="66"/>
      <c r="B966" s="66" t="s">
        <v>326</v>
      </c>
      <c r="C966" s="225" t="s">
        <v>1742</v>
      </c>
      <c r="D966" s="66" t="s">
        <v>2482</v>
      </c>
      <c r="E966" s="68">
        <v>2.7742200000000001</v>
      </c>
      <c r="F966" s="74">
        <v>1.4</v>
      </c>
      <c r="G966" s="74">
        <v>1</v>
      </c>
      <c r="H966" s="68">
        <f t="shared" si="28"/>
        <v>3.8839100000000002</v>
      </c>
      <c r="I966" s="70">
        <f t="shared" si="29"/>
        <v>2.7742200000000001</v>
      </c>
      <c r="J966" s="71">
        <f>ROUND((H966*'2-Calculator'!$D$26),2)</f>
        <v>25575.55</v>
      </c>
      <c r="K966" s="71">
        <f>ROUND((I966*'2-Calculator'!$D$26),2)</f>
        <v>18268.240000000002</v>
      </c>
      <c r="L966" s="69">
        <v>24.06</v>
      </c>
      <c r="M966" s="66" t="s">
        <v>46</v>
      </c>
      <c r="N966" s="66" t="s">
        <v>46</v>
      </c>
      <c r="O966" s="66"/>
      <c r="P966" s="66" t="s">
        <v>1835</v>
      </c>
      <c r="Q966" s="144">
        <v>4</v>
      </c>
    </row>
    <row r="967" spans="1:17" s="72" customFormat="1">
      <c r="A967" s="66"/>
      <c r="B967" s="66" t="s">
        <v>325</v>
      </c>
      <c r="C967" s="225" t="s">
        <v>1742</v>
      </c>
      <c r="D967" s="66" t="s">
        <v>2482</v>
      </c>
      <c r="E967" s="68">
        <v>5.0902000000000003</v>
      </c>
      <c r="F967" s="74">
        <v>1.4</v>
      </c>
      <c r="G967" s="74">
        <v>1</v>
      </c>
      <c r="H967" s="68">
        <f t="shared" si="28"/>
        <v>7.1262800000000004</v>
      </c>
      <c r="I967" s="70">
        <f t="shared" si="29"/>
        <v>5.0902000000000003</v>
      </c>
      <c r="J967" s="71">
        <f>ROUND((H967*'2-Calculator'!$D$26),2)</f>
        <v>46926.55</v>
      </c>
      <c r="K967" s="71">
        <f>ROUND((I967*'2-Calculator'!$D$26),2)</f>
        <v>33518.97</v>
      </c>
      <c r="L967" s="69">
        <v>36.5</v>
      </c>
      <c r="M967" s="66" t="s">
        <v>46</v>
      </c>
      <c r="N967" s="66" t="s">
        <v>46</v>
      </c>
      <c r="O967" s="66"/>
      <c r="P967" s="66" t="s">
        <v>1835</v>
      </c>
      <c r="Q967" s="144">
        <v>35</v>
      </c>
    </row>
    <row r="968" spans="1:17" s="72" customFormat="1">
      <c r="A968" s="66"/>
      <c r="B968" s="66" t="s">
        <v>324</v>
      </c>
      <c r="C968" s="225" t="s">
        <v>1742</v>
      </c>
      <c r="D968" s="66" t="s">
        <v>2482</v>
      </c>
      <c r="E968" s="68">
        <v>7.1757499999999999</v>
      </c>
      <c r="F968" s="74">
        <v>1.4</v>
      </c>
      <c r="G968" s="74">
        <v>1</v>
      </c>
      <c r="H968" s="68">
        <f t="shared" si="28"/>
        <v>10.046049999999999</v>
      </c>
      <c r="I968" s="70">
        <f t="shared" si="29"/>
        <v>7.1757499999999999</v>
      </c>
      <c r="J968" s="71">
        <f>ROUND((H968*'2-Calculator'!$D$26),2)</f>
        <v>66153.240000000005</v>
      </c>
      <c r="K968" s="71">
        <f>ROUND((I968*'2-Calculator'!$D$26),2)</f>
        <v>47252.31</v>
      </c>
      <c r="L968" s="69">
        <v>45.35</v>
      </c>
      <c r="M968" s="66" t="s">
        <v>46</v>
      </c>
      <c r="N968" s="66" t="s">
        <v>46</v>
      </c>
      <c r="O968" s="66"/>
      <c r="P968" s="66" t="s">
        <v>1835</v>
      </c>
      <c r="Q968" s="144">
        <v>53</v>
      </c>
    </row>
    <row r="969" spans="1:17" s="72" customFormat="1">
      <c r="A969" s="66"/>
      <c r="B969" s="66" t="s">
        <v>323</v>
      </c>
      <c r="C969" s="225" t="s">
        <v>1742</v>
      </c>
      <c r="D969" s="66" t="s">
        <v>2482</v>
      </c>
      <c r="E969" s="68">
        <v>10.00412</v>
      </c>
      <c r="F969" s="74">
        <v>1.4</v>
      </c>
      <c r="G969" s="74">
        <v>1</v>
      </c>
      <c r="H969" s="68">
        <f t="shared" si="28"/>
        <v>14.00577</v>
      </c>
      <c r="I969" s="70">
        <f t="shared" si="29"/>
        <v>10.00412</v>
      </c>
      <c r="J969" s="71">
        <f>ROUND((H969*'2-Calculator'!$D$26),2)</f>
        <v>92228</v>
      </c>
      <c r="K969" s="71">
        <f>ROUND((I969*'2-Calculator'!$D$26),2)</f>
        <v>65877.13</v>
      </c>
      <c r="L969" s="69">
        <v>52.32</v>
      </c>
      <c r="M969" s="66" t="s">
        <v>46</v>
      </c>
      <c r="N969" s="66" t="s">
        <v>46</v>
      </c>
      <c r="O969" s="66"/>
      <c r="P969" s="66" t="s">
        <v>1835</v>
      </c>
      <c r="Q969" s="144">
        <v>14</v>
      </c>
    </row>
    <row r="970" spans="1:17" s="72" customFormat="1">
      <c r="A970" s="66"/>
      <c r="B970" s="66" t="s">
        <v>322</v>
      </c>
      <c r="C970" s="225" t="s">
        <v>1743</v>
      </c>
      <c r="D970" s="66" t="s">
        <v>2483</v>
      </c>
      <c r="E970" s="68">
        <v>1.80281</v>
      </c>
      <c r="F970" s="74">
        <v>1.4</v>
      </c>
      <c r="G970" s="74">
        <v>1</v>
      </c>
      <c r="H970" s="68">
        <f t="shared" si="28"/>
        <v>2.52393</v>
      </c>
      <c r="I970" s="70">
        <f t="shared" si="29"/>
        <v>1.80281</v>
      </c>
      <c r="J970" s="71">
        <f>ROUND((H970*'2-Calculator'!$D$26),2)</f>
        <v>16620.080000000002</v>
      </c>
      <c r="K970" s="71">
        <f>ROUND((I970*'2-Calculator'!$D$26),2)</f>
        <v>11871.5</v>
      </c>
      <c r="L970" s="69">
        <v>19.78</v>
      </c>
      <c r="M970" s="66" t="s">
        <v>46</v>
      </c>
      <c r="N970" s="66" t="s">
        <v>46</v>
      </c>
      <c r="O970" s="66"/>
      <c r="P970" s="66" t="s">
        <v>1835</v>
      </c>
      <c r="Q970" s="144">
        <v>5</v>
      </c>
    </row>
    <row r="971" spans="1:17" s="72" customFormat="1">
      <c r="A971" s="66"/>
      <c r="B971" s="66" t="s">
        <v>321</v>
      </c>
      <c r="C971" s="225" t="s">
        <v>1743</v>
      </c>
      <c r="D971" s="66" t="s">
        <v>2483</v>
      </c>
      <c r="E971" s="68">
        <v>3.9397799999999998</v>
      </c>
      <c r="F971" s="74">
        <v>1.4</v>
      </c>
      <c r="G971" s="74">
        <v>1</v>
      </c>
      <c r="H971" s="68">
        <f t="shared" si="28"/>
        <v>5.5156900000000002</v>
      </c>
      <c r="I971" s="70">
        <f t="shared" si="29"/>
        <v>3.9397799999999998</v>
      </c>
      <c r="J971" s="71">
        <f>ROUND((H971*'2-Calculator'!$D$26),2)</f>
        <v>36320.82</v>
      </c>
      <c r="K971" s="71">
        <f>ROUND((I971*'2-Calculator'!$D$26),2)</f>
        <v>25943.45</v>
      </c>
      <c r="L971" s="69">
        <v>27.29</v>
      </c>
      <c r="M971" s="66" t="s">
        <v>46</v>
      </c>
      <c r="N971" s="66" t="s">
        <v>46</v>
      </c>
      <c r="O971" s="66"/>
      <c r="P971" s="66" t="s">
        <v>1835</v>
      </c>
      <c r="Q971" s="144">
        <v>21</v>
      </c>
    </row>
    <row r="972" spans="1:17" s="72" customFormat="1">
      <c r="A972" s="66"/>
      <c r="B972" s="66" t="s">
        <v>320</v>
      </c>
      <c r="C972" s="225" t="s">
        <v>1743</v>
      </c>
      <c r="D972" s="66" t="s">
        <v>2483</v>
      </c>
      <c r="E972" s="68">
        <v>5.8168499999999996</v>
      </c>
      <c r="F972" s="74">
        <v>1.4</v>
      </c>
      <c r="G972" s="74">
        <v>1</v>
      </c>
      <c r="H972" s="68">
        <f t="shared" si="28"/>
        <v>8.1435899999999997</v>
      </c>
      <c r="I972" s="70">
        <f t="shared" si="29"/>
        <v>5.8168499999999996</v>
      </c>
      <c r="J972" s="71">
        <f>ROUND((H972*'2-Calculator'!$D$26),2)</f>
        <v>53625.54</v>
      </c>
      <c r="K972" s="71">
        <f>ROUND((I972*'2-Calculator'!$D$26),2)</f>
        <v>38303.96</v>
      </c>
      <c r="L972" s="69">
        <v>34.130000000000003</v>
      </c>
      <c r="M972" s="66" t="s">
        <v>46</v>
      </c>
      <c r="N972" s="66" t="s">
        <v>46</v>
      </c>
      <c r="O972" s="66"/>
      <c r="P972" s="66" t="s">
        <v>1835</v>
      </c>
      <c r="Q972" s="144">
        <v>7</v>
      </c>
    </row>
    <row r="973" spans="1:17" s="72" customFormat="1">
      <c r="A973" s="66"/>
      <c r="B973" s="66" t="s">
        <v>319</v>
      </c>
      <c r="C973" s="225" t="s">
        <v>1743</v>
      </c>
      <c r="D973" s="66" t="s">
        <v>2483</v>
      </c>
      <c r="E973" s="68">
        <v>8.2163699999999995</v>
      </c>
      <c r="F973" s="74">
        <v>1.4</v>
      </c>
      <c r="G973" s="74">
        <v>1</v>
      </c>
      <c r="H973" s="68">
        <f t="shared" si="28"/>
        <v>11.50292</v>
      </c>
      <c r="I973" s="70">
        <f t="shared" si="29"/>
        <v>8.2163699999999995</v>
      </c>
      <c r="J973" s="71">
        <f>ROUND((H973*'2-Calculator'!$D$26),2)</f>
        <v>75746.73</v>
      </c>
      <c r="K973" s="71">
        <f>ROUND((I973*'2-Calculator'!$D$26),2)</f>
        <v>54104.800000000003</v>
      </c>
      <c r="L973" s="69">
        <v>44.11</v>
      </c>
      <c r="M973" s="66" t="s">
        <v>46</v>
      </c>
      <c r="N973" s="66" t="s">
        <v>46</v>
      </c>
      <c r="O973" s="66"/>
      <c r="P973" s="66" t="s">
        <v>1835</v>
      </c>
      <c r="Q973" s="144">
        <v>0</v>
      </c>
    </row>
    <row r="974" spans="1:17" s="72" customFormat="1">
      <c r="A974" s="66"/>
      <c r="B974" s="66" t="s">
        <v>318</v>
      </c>
      <c r="C974" s="225" t="s">
        <v>1744</v>
      </c>
      <c r="D974" s="66" t="s">
        <v>2484</v>
      </c>
      <c r="E974" s="68">
        <v>1.2079299999999999</v>
      </c>
      <c r="F974" s="74">
        <v>1.4</v>
      </c>
      <c r="G974" s="74">
        <v>1</v>
      </c>
      <c r="H974" s="68">
        <f t="shared" ref="H974:H1037" si="30">ROUND(E974*F974,5)</f>
        <v>1.6911</v>
      </c>
      <c r="I974" s="70">
        <f t="shared" ref="I974:I1037" si="31">ROUND(E974*G974,5)</f>
        <v>1.2079299999999999</v>
      </c>
      <c r="J974" s="71">
        <f>ROUND((H974*'2-Calculator'!$D$26),2)</f>
        <v>11135.89</v>
      </c>
      <c r="K974" s="71">
        <f>ROUND((I974*'2-Calculator'!$D$26),2)</f>
        <v>7954.22</v>
      </c>
      <c r="L974" s="69">
        <v>3</v>
      </c>
      <c r="M974" s="66" t="s">
        <v>46</v>
      </c>
      <c r="N974" s="66" t="s">
        <v>46</v>
      </c>
      <c r="O974" s="66"/>
      <c r="P974" s="66" t="s">
        <v>1835</v>
      </c>
      <c r="Q974" s="144">
        <v>0</v>
      </c>
    </row>
    <row r="975" spans="1:17" s="72" customFormat="1">
      <c r="A975" s="66"/>
      <c r="B975" s="66" t="s">
        <v>317</v>
      </c>
      <c r="C975" s="225" t="s">
        <v>1744</v>
      </c>
      <c r="D975" s="66" t="s">
        <v>2484</v>
      </c>
      <c r="E975" s="68">
        <v>3.64716</v>
      </c>
      <c r="F975" s="74">
        <v>1.4</v>
      </c>
      <c r="G975" s="74">
        <v>1</v>
      </c>
      <c r="H975" s="68">
        <f t="shared" si="30"/>
        <v>5.10602</v>
      </c>
      <c r="I975" s="70">
        <f t="shared" si="31"/>
        <v>3.64716</v>
      </c>
      <c r="J975" s="71">
        <f>ROUND((H975*'2-Calculator'!$D$26),2)</f>
        <v>33623.14</v>
      </c>
      <c r="K975" s="71">
        <f>ROUND((I975*'2-Calculator'!$D$26),2)</f>
        <v>24016.55</v>
      </c>
      <c r="L975" s="69">
        <v>19.91</v>
      </c>
      <c r="M975" s="66" t="s">
        <v>46</v>
      </c>
      <c r="N975" s="66" t="s">
        <v>46</v>
      </c>
      <c r="O975" s="66"/>
      <c r="P975" s="66" t="s">
        <v>1835</v>
      </c>
      <c r="Q975" s="144">
        <v>0</v>
      </c>
    </row>
    <row r="976" spans="1:17" s="72" customFormat="1">
      <c r="A976" s="66"/>
      <c r="B976" s="66" t="s">
        <v>316</v>
      </c>
      <c r="C976" s="225" t="s">
        <v>1744</v>
      </c>
      <c r="D976" s="66" t="s">
        <v>2484</v>
      </c>
      <c r="E976" s="68">
        <v>6.9444900000000001</v>
      </c>
      <c r="F976" s="74">
        <v>1.4</v>
      </c>
      <c r="G976" s="74">
        <v>1</v>
      </c>
      <c r="H976" s="68">
        <f t="shared" si="30"/>
        <v>9.7222899999999992</v>
      </c>
      <c r="I976" s="70">
        <f t="shared" si="31"/>
        <v>6.9444900000000001</v>
      </c>
      <c r="J976" s="71">
        <f>ROUND((H976*'2-Calculator'!$D$26),2)</f>
        <v>64021.279999999999</v>
      </c>
      <c r="K976" s="71">
        <f>ROUND((I976*'2-Calculator'!$D$26),2)</f>
        <v>45729.47</v>
      </c>
      <c r="L976" s="69">
        <v>38.9</v>
      </c>
      <c r="M976" s="66" t="s">
        <v>46</v>
      </c>
      <c r="N976" s="66" t="s">
        <v>46</v>
      </c>
      <c r="O976" s="66"/>
      <c r="P976" s="66" t="s">
        <v>1835</v>
      </c>
      <c r="Q976" s="144">
        <v>3</v>
      </c>
    </row>
    <row r="977" spans="1:17" s="72" customFormat="1">
      <c r="A977" s="66"/>
      <c r="B977" s="66" t="s">
        <v>315</v>
      </c>
      <c r="C977" s="225" t="s">
        <v>1744</v>
      </c>
      <c r="D977" s="66" t="s">
        <v>2484</v>
      </c>
      <c r="E977" s="68">
        <v>12.30738</v>
      </c>
      <c r="F977" s="74">
        <v>1.4</v>
      </c>
      <c r="G977" s="74">
        <v>1</v>
      </c>
      <c r="H977" s="68">
        <f t="shared" si="30"/>
        <v>17.230329999999999</v>
      </c>
      <c r="I977" s="70">
        <f t="shared" si="31"/>
        <v>12.30738</v>
      </c>
      <c r="J977" s="71">
        <f>ROUND((H977*'2-Calculator'!$D$26),2)</f>
        <v>113461.72</v>
      </c>
      <c r="K977" s="71">
        <f>ROUND((I977*'2-Calculator'!$D$26),2)</f>
        <v>81044.100000000006</v>
      </c>
      <c r="L977" s="69">
        <v>91.24</v>
      </c>
      <c r="M977" s="66" t="s">
        <v>46</v>
      </c>
      <c r="N977" s="66" t="s">
        <v>46</v>
      </c>
      <c r="O977" s="66"/>
      <c r="P977" s="66" t="s">
        <v>1835</v>
      </c>
      <c r="Q977" s="144">
        <v>20</v>
      </c>
    </row>
    <row r="978" spans="1:17" s="72" customFormat="1">
      <c r="A978" s="66"/>
      <c r="B978" s="66" t="s">
        <v>314</v>
      </c>
      <c r="C978" s="225" t="s">
        <v>1745</v>
      </c>
      <c r="D978" s="66" t="s">
        <v>2485</v>
      </c>
      <c r="E978" s="68">
        <v>1.5635699999999999</v>
      </c>
      <c r="F978" s="74">
        <v>1.4</v>
      </c>
      <c r="G978" s="74">
        <v>1</v>
      </c>
      <c r="H978" s="68">
        <f t="shared" si="30"/>
        <v>2.1890000000000001</v>
      </c>
      <c r="I978" s="70">
        <f t="shared" si="31"/>
        <v>1.5635699999999999</v>
      </c>
      <c r="J978" s="71">
        <f>ROUND((H978*'2-Calculator'!$D$26),2)</f>
        <v>14414.57</v>
      </c>
      <c r="K978" s="71">
        <f>ROUND((I978*'2-Calculator'!$D$26),2)</f>
        <v>10296.11</v>
      </c>
      <c r="L978" s="69">
        <v>14.74</v>
      </c>
      <c r="M978" s="66" t="s">
        <v>46</v>
      </c>
      <c r="N978" s="66" t="s">
        <v>46</v>
      </c>
      <c r="O978" s="66"/>
      <c r="P978" s="66" t="s">
        <v>1835</v>
      </c>
      <c r="Q978" s="144">
        <v>5</v>
      </c>
    </row>
    <row r="979" spans="1:17" s="72" customFormat="1">
      <c r="A979" s="66"/>
      <c r="B979" s="66" t="s">
        <v>313</v>
      </c>
      <c r="C979" s="225" t="s">
        <v>1745</v>
      </c>
      <c r="D979" s="66" t="s">
        <v>2485</v>
      </c>
      <c r="E979" s="68">
        <v>2.7807400000000002</v>
      </c>
      <c r="F979" s="74">
        <v>1.4</v>
      </c>
      <c r="G979" s="74">
        <v>1</v>
      </c>
      <c r="H979" s="68">
        <f t="shared" si="30"/>
        <v>3.8930400000000001</v>
      </c>
      <c r="I979" s="70">
        <f t="shared" si="31"/>
        <v>2.7807400000000002</v>
      </c>
      <c r="J979" s="71">
        <f>ROUND((H979*'2-Calculator'!$D$26),2)</f>
        <v>25635.67</v>
      </c>
      <c r="K979" s="71">
        <f>ROUND((I979*'2-Calculator'!$D$26),2)</f>
        <v>18311.169999999998</v>
      </c>
      <c r="L979" s="69">
        <v>21.19</v>
      </c>
      <c r="M979" s="66" t="s">
        <v>46</v>
      </c>
      <c r="N979" s="66" t="s">
        <v>46</v>
      </c>
      <c r="O979" s="66"/>
      <c r="P979" s="66" t="s">
        <v>1835</v>
      </c>
      <c r="Q979" s="144">
        <v>17</v>
      </c>
    </row>
    <row r="980" spans="1:17" s="72" customFormat="1">
      <c r="A980" s="66"/>
      <c r="B980" s="66" t="s">
        <v>312</v>
      </c>
      <c r="C980" s="225" t="s">
        <v>1745</v>
      </c>
      <c r="D980" s="66" t="s">
        <v>2485</v>
      </c>
      <c r="E980" s="68">
        <v>4.8209400000000002</v>
      </c>
      <c r="F980" s="74">
        <v>1.4</v>
      </c>
      <c r="G980" s="74">
        <v>1</v>
      </c>
      <c r="H980" s="68">
        <f t="shared" si="30"/>
        <v>6.74932</v>
      </c>
      <c r="I980" s="70">
        <f t="shared" si="31"/>
        <v>4.8209400000000002</v>
      </c>
      <c r="J980" s="71">
        <f>ROUND((H980*'2-Calculator'!$D$26),2)</f>
        <v>44444.27</v>
      </c>
      <c r="K980" s="71">
        <f>ROUND((I980*'2-Calculator'!$D$26),2)</f>
        <v>31745.89</v>
      </c>
      <c r="L980" s="69">
        <v>31.63</v>
      </c>
      <c r="M980" s="66" t="s">
        <v>46</v>
      </c>
      <c r="N980" s="66" t="s">
        <v>46</v>
      </c>
      <c r="O980" s="66"/>
      <c r="P980" s="66" t="s">
        <v>1835</v>
      </c>
      <c r="Q980" s="144">
        <v>22</v>
      </c>
    </row>
    <row r="981" spans="1:17" s="72" customFormat="1">
      <c r="A981" s="66"/>
      <c r="B981" s="66" t="s">
        <v>311</v>
      </c>
      <c r="C981" s="225" t="s">
        <v>1745</v>
      </c>
      <c r="D981" s="66" t="s">
        <v>2485</v>
      </c>
      <c r="E981" s="68">
        <v>7.6028599999999997</v>
      </c>
      <c r="F981" s="74">
        <v>1.4</v>
      </c>
      <c r="G981" s="74">
        <v>1</v>
      </c>
      <c r="H981" s="68">
        <f t="shared" si="30"/>
        <v>10.644</v>
      </c>
      <c r="I981" s="70">
        <f t="shared" si="31"/>
        <v>7.6028599999999997</v>
      </c>
      <c r="J981" s="71">
        <f>ROUND((H981*'2-Calculator'!$D$26),2)</f>
        <v>70090.740000000005</v>
      </c>
      <c r="K981" s="71">
        <f>ROUND((I981*'2-Calculator'!$D$26),2)</f>
        <v>50064.83</v>
      </c>
      <c r="L981" s="69">
        <v>42.86</v>
      </c>
      <c r="M981" s="66" t="s">
        <v>46</v>
      </c>
      <c r="N981" s="66" t="s">
        <v>46</v>
      </c>
      <c r="O981" s="66"/>
      <c r="P981" s="66" t="s">
        <v>1835</v>
      </c>
      <c r="Q981" s="144">
        <v>14</v>
      </c>
    </row>
    <row r="982" spans="1:17" s="72" customFormat="1">
      <c r="A982" s="66"/>
      <c r="B982" s="66" t="s">
        <v>310</v>
      </c>
      <c r="C982" s="225" t="s">
        <v>1746</v>
      </c>
      <c r="D982" s="66" t="s">
        <v>2486</v>
      </c>
      <c r="E982" s="68">
        <v>2.2956099999999999</v>
      </c>
      <c r="F982" s="74">
        <v>1.4</v>
      </c>
      <c r="G982" s="74">
        <v>1</v>
      </c>
      <c r="H982" s="68">
        <f t="shared" si="30"/>
        <v>3.2138499999999999</v>
      </c>
      <c r="I982" s="70">
        <f t="shared" si="31"/>
        <v>2.2956099999999999</v>
      </c>
      <c r="J982" s="71">
        <f>ROUND((H982*'2-Calculator'!$D$26),2)</f>
        <v>21163.200000000001</v>
      </c>
      <c r="K982" s="71">
        <f>ROUND((I982*'2-Calculator'!$D$26),2)</f>
        <v>15116.59</v>
      </c>
      <c r="L982" s="69">
        <v>18.98</v>
      </c>
      <c r="M982" s="66" t="s">
        <v>46</v>
      </c>
      <c r="N982" s="66" t="s">
        <v>46</v>
      </c>
      <c r="O982" s="66"/>
      <c r="P982" s="66" t="s">
        <v>1835</v>
      </c>
      <c r="Q982" s="144">
        <v>30</v>
      </c>
    </row>
    <row r="983" spans="1:17" s="72" customFormat="1">
      <c r="A983" s="66"/>
      <c r="B983" s="66" t="s">
        <v>309</v>
      </c>
      <c r="C983" s="225" t="s">
        <v>1746</v>
      </c>
      <c r="D983" s="66" t="s">
        <v>2486</v>
      </c>
      <c r="E983" s="68">
        <v>3.5337499999999999</v>
      </c>
      <c r="F983" s="74">
        <v>1.4</v>
      </c>
      <c r="G983" s="74">
        <v>1</v>
      </c>
      <c r="H983" s="68">
        <f t="shared" si="30"/>
        <v>4.9472500000000004</v>
      </c>
      <c r="I983" s="70">
        <f t="shared" si="31"/>
        <v>3.5337499999999999</v>
      </c>
      <c r="J983" s="71">
        <f>ROUND((H983*'2-Calculator'!$D$26),2)</f>
        <v>32577.64</v>
      </c>
      <c r="K983" s="71">
        <f>ROUND((I983*'2-Calculator'!$D$26),2)</f>
        <v>23269.74</v>
      </c>
      <c r="L983" s="69">
        <v>25.89</v>
      </c>
      <c r="M983" s="66" t="s">
        <v>46</v>
      </c>
      <c r="N983" s="66" t="s">
        <v>46</v>
      </c>
      <c r="O983" s="66"/>
      <c r="P983" s="66" t="s">
        <v>1835</v>
      </c>
      <c r="Q983" s="144">
        <v>83</v>
      </c>
    </row>
    <row r="984" spans="1:17" s="72" customFormat="1">
      <c r="A984" s="66"/>
      <c r="B984" s="66" t="s">
        <v>308</v>
      </c>
      <c r="C984" s="225" t="s">
        <v>1746</v>
      </c>
      <c r="D984" s="66" t="s">
        <v>2486</v>
      </c>
      <c r="E984" s="68">
        <v>4.8434600000000003</v>
      </c>
      <c r="F984" s="74">
        <v>1.4</v>
      </c>
      <c r="G984" s="74">
        <v>1</v>
      </c>
      <c r="H984" s="68">
        <f t="shared" si="30"/>
        <v>6.7808400000000004</v>
      </c>
      <c r="I984" s="70">
        <f t="shared" si="31"/>
        <v>4.8434600000000003</v>
      </c>
      <c r="J984" s="71">
        <f>ROUND((H984*'2-Calculator'!$D$26),2)</f>
        <v>44651.83</v>
      </c>
      <c r="K984" s="71">
        <f>ROUND((I984*'2-Calculator'!$D$26),2)</f>
        <v>31894.18</v>
      </c>
      <c r="L984" s="69">
        <v>33.25</v>
      </c>
      <c r="M984" s="66" t="s">
        <v>46</v>
      </c>
      <c r="N984" s="66" t="s">
        <v>46</v>
      </c>
      <c r="O984" s="66"/>
      <c r="P984" s="66" t="s">
        <v>1835</v>
      </c>
      <c r="Q984" s="144">
        <v>70</v>
      </c>
    </row>
    <row r="985" spans="1:17" s="72" customFormat="1">
      <c r="A985" s="66"/>
      <c r="B985" s="66" t="s">
        <v>307</v>
      </c>
      <c r="C985" s="225" t="s">
        <v>1746</v>
      </c>
      <c r="D985" s="66" t="s">
        <v>2486</v>
      </c>
      <c r="E985" s="68">
        <v>6.8753399999999996</v>
      </c>
      <c r="F985" s="74">
        <v>1.4</v>
      </c>
      <c r="G985" s="74">
        <v>1</v>
      </c>
      <c r="H985" s="68">
        <f t="shared" si="30"/>
        <v>9.6254799999999996</v>
      </c>
      <c r="I985" s="70">
        <f t="shared" si="31"/>
        <v>6.8753399999999996</v>
      </c>
      <c r="J985" s="71">
        <f>ROUND((H985*'2-Calculator'!$D$26),2)</f>
        <v>63383.79</v>
      </c>
      <c r="K985" s="71">
        <f>ROUND((I985*'2-Calculator'!$D$26),2)</f>
        <v>45274.11</v>
      </c>
      <c r="L985" s="69">
        <v>37.46</v>
      </c>
      <c r="M985" s="66" t="s">
        <v>46</v>
      </c>
      <c r="N985" s="66" t="s">
        <v>46</v>
      </c>
      <c r="O985" s="66"/>
      <c r="P985" s="66" t="s">
        <v>1835</v>
      </c>
      <c r="Q985" s="144">
        <v>11</v>
      </c>
    </row>
    <row r="986" spans="1:17" s="72" customFormat="1">
      <c r="A986" s="66"/>
      <c r="B986" s="66" t="s">
        <v>306</v>
      </c>
      <c r="C986" s="225" t="s">
        <v>1747</v>
      </c>
      <c r="D986" s="66" t="s">
        <v>2487</v>
      </c>
      <c r="E986" s="68">
        <v>1.8065899999999999</v>
      </c>
      <c r="F986" s="74">
        <v>1.4</v>
      </c>
      <c r="G986" s="74">
        <v>1</v>
      </c>
      <c r="H986" s="68">
        <f t="shared" si="30"/>
        <v>2.5292300000000001</v>
      </c>
      <c r="I986" s="70">
        <f t="shared" si="31"/>
        <v>1.8065899999999999</v>
      </c>
      <c r="J986" s="71">
        <f>ROUND((H986*'2-Calculator'!$D$26),2)</f>
        <v>16654.98</v>
      </c>
      <c r="K986" s="71">
        <f>ROUND((I986*'2-Calculator'!$D$26),2)</f>
        <v>11896.4</v>
      </c>
      <c r="L986" s="69">
        <v>14.43</v>
      </c>
      <c r="M986" s="66" t="s">
        <v>46</v>
      </c>
      <c r="N986" s="66" t="s">
        <v>46</v>
      </c>
      <c r="O986" s="66"/>
      <c r="P986" s="66" t="s">
        <v>1835</v>
      </c>
      <c r="Q986" s="144">
        <v>9</v>
      </c>
    </row>
    <row r="987" spans="1:17" s="72" customFormat="1">
      <c r="A987" s="66"/>
      <c r="B987" s="66" t="s">
        <v>305</v>
      </c>
      <c r="C987" s="225" t="s">
        <v>1747</v>
      </c>
      <c r="D987" s="66" t="s">
        <v>2487</v>
      </c>
      <c r="E987" s="68">
        <v>2.6649099999999999</v>
      </c>
      <c r="F987" s="74">
        <v>1.4</v>
      </c>
      <c r="G987" s="74">
        <v>1</v>
      </c>
      <c r="H987" s="68">
        <f t="shared" si="30"/>
        <v>3.7308699999999999</v>
      </c>
      <c r="I987" s="70">
        <f t="shared" si="31"/>
        <v>2.6649099999999999</v>
      </c>
      <c r="J987" s="71">
        <f>ROUND((H987*'2-Calculator'!$D$26),2)</f>
        <v>24567.78</v>
      </c>
      <c r="K987" s="71">
        <f>ROUND((I987*'2-Calculator'!$D$26),2)</f>
        <v>17548.43</v>
      </c>
      <c r="L987" s="69">
        <v>22.56</v>
      </c>
      <c r="M987" s="66" t="s">
        <v>46</v>
      </c>
      <c r="N987" s="66" t="s">
        <v>46</v>
      </c>
      <c r="O987" s="66"/>
      <c r="P987" s="66" t="s">
        <v>1835</v>
      </c>
      <c r="Q987" s="144">
        <v>6</v>
      </c>
    </row>
    <row r="988" spans="1:17" s="72" customFormat="1">
      <c r="A988" s="66"/>
      <c r="B988" s="66" t="s">
        <v>304</v>
      </c>
      <c r="C988" s="225" t="s">
        <v>1747</v>
      </c>
      <c r="D988" s="66" t="s">
        <v>2487</v>
      </c>
      <c r="E988" s="68">
        <v>4.73726</v>
      </c>
      <c r="F988" s="74">
        <v>1.4</v>
      </c>
      <c r="G988" s="74">
        <v>1</v>
      </c>
      <c r="H988" s="68">
        <f t="shared" si="30"/>
        <v>6.6321599999999998</v>
      </c>
      <c r="I988" s="70">
        <f t="shared" si="31"/>
        <v>4.73726</v>
      </c>
      <c r="J988" s="71">
        <f>ROUND((H988*'2-Calculator'!$D$26),2)</f>
        <v>43672.77</v>
      </c>
      <c r="K988" s="71">
        <f>ROUND((I988*'2-Calculator'!$D$26),2)</f>
        <v>31194.86</v>
      </c>
      <c r="L988" s="69">
        <v>32.020000000000003</v>
      </c>
      <c r="M988" s="66" t="s">
        <v>46</v>
      </c>
      <c r="N988" s="66" t="s">
        <v>46</v>
      </c>
      <c r="O988" s="66"/>
      <c r="P988" s="66" t="s">
        <v>1835</v>
      </c>
      <c r="Q988" s="144">
        <v>3</v>
      </c>
    </row>
    <row r="989" spans="1:17" s="72" customFormat="1">
      <c r="A989" s="66"/>
      <c r="B989" s="66" t="s">
        <v>303</v>
      </c>
      <c r="C989" s="225" t="s">
        <v>1747</v>
      </c>
      <c r="D989" s="66" t="s">
        <v>2487</v>
      </c>
      <c r="E989" s="68">
        <v>6.2060199999999996</v>
      </c>
      <c r="F989" s="74">
        <v>1.4</v>
      </c>
      <c r="G989" s="74">
        <v>1</v>
      </c>
      <c r="H989" s="68">
        <f t="shared" si="30"/>
        <v>8.6884300000000003</v>
      </c>
      <c r="I989" s="70">
        <f t="shared" si="31"/>
        <v>6.2060199999999996</v>
      </c>
      <c r="J989" s="71">
        <f>ROUND((H989*'2-Calculator'!$D$26),2)</f>
        <v>57213.31</v>
      </c>
      <c r="K989" s="71">
        <f>ROUND((I989*'2-Calculator'!$D$26),2)</f>
        <v>40866.639999999999</v>
      </c>
      <c r="L989" s="69">
        <v>45</v>
      </c>
      <c r="M989" s="66" t="s">
        <v>46</v>
      </c>
      <c r="N989" s="66" t="s">
        <v>46</v>
      </c>
      <c r="O989" s="66"/>
      <c r="P989" s="66" t="s">
        <v>1835</v>
      </c>
      <c r="Q989" s="144">
        <v>0</v>
      </c>
    </row>
    <row r="990" spans="1:17" s="72" customFormat="1">
      <c r="A990" s="66"/>
      <c r="B990" s="66" t="s">
        <v>302</v>
      </c>
      <c r="C990" s="225" t="s">
        <v>1748</v>
      </c>
      <c r="D990" s="66" t="s">
        <v>2488</v>
      </c>
      <c r="E990" s="68">
        <v>0.92986999999999997</v>
      </c>
      <c r="F990" s="74">
        <v>1.4</v>
      </c>
      <c r="G990" s="74">
        <v>1</v>
      </c>
      <c r="H990" s="68">
        <f t="shared" si="30"/>
        <v>1.30182</v>
      </c>
      <c r="I990" s="70">
        <f t="shared" si="31"/>
        <v>0.92986999999999997</v>
      </c>
      <c r="J990" s="71">
        <f>ROUND((H990*'2-Calculator'!$D$26),2)</f>
        <v>8572.48</v>
      </c>
      <c r="K990" s="71">
        <f>ROUND((I990*'2-Calculator'!$D$26),2)</f>
        <v>6123.19</v>
      </c>
      <c r="L990" s="69">
        <v>12.49</v>
      </c>
      <c r="M990" s="66" t="s">
        <v>46</v>
      </c>
      <c r="N990" s="66" t="s">
        <v>46</v>
      </c>
      <c r="O990" s="66"/>
      <c r="P990" s="66" t="s">
        <v>1835</v>
      </c>
      <c r="Q990" s="144">
        <v>142</v>
      </c>
    </row>
    <row r="991" spans="1:17" s="72" customFormat="1">
      <c r="A991" s="66"/>
      <c r="B991" s="66" t="s">
        <v>301</v>
      </c>
      <c r="C991" s="225" t="s">
        <v>1748</v>
      </c>
      <c r="D991" s="66" t="s">
        <v>2488</v>
      </c>
      <c r="E991" s="68">
        <v>2.2805200000000001</v>
      </c>
      <c r="F991" s="74">
        <v>1.4</v>
      </c>
      <c r="G991" s="74">
        <v>1</v>
      </c>
      <c r="H991" s="68">
        <f t="shared" si="30"/>
        <v>3.1927300000000001</v>
      </c>
      <c r="I991" s="70">
        <f t="shared" si="31"/>
        <v>2.2805200000000001</v>
      </c>
      <c r="J991" s="71">
        <f>ROUND((H991*'2-Calculator'!$D$26),2)</f>
        <v>21024.13</v>
      </c>
      <c r="K991" s="71">
        <f>ROUND((I991*'2-Calculator'!$D$26),2)</f>
        <v>15017.22</v>
      </c>
      <c r="L991" s="69">
        <v>18.79</v>
      </c>
      <c r="M991" s="66" t="s">
        <v>46</v>
      </c>
      <c r="N991" s="66" t="s">
        <v>46</v>
      </c>
      <c r="O991" s="66"/>
      <c r="P991" s="66" t="s">
        <v>1835</v>
      </c>
      <c r="Q991" s="144">
        <v>118</v>
      </c>
    </row>
    <row r="992" spans="1:17" s="72" customFormat="1">
      <c r="A992" s="66"/>
      <c r="B992" s="66" t="s">
        <v>300</v>
      </c>
      <c r="C992" s="225" t="s">
        <v>1748</v>
      </c>
      <c r="D992" s="66" t="s">
        <v>2488</v>
      </c>
      <c r="E992" s="68">
        <v>3.8428499999999999</v>
      </c>
      <c r="F992" s="74">
        <v>1.4</v>
      </c>
      <c r="G992" s="74">
        <v>1</v>
      </c>
      <c r="H992" s="68">
        <f t="shared" si="30"/>
        <v>5.3799900000000003</v>
      </c>
      <c r="I992" s="70">
        <f t="shared" si="31"/>
        <v>3.8428499999999999</v>
      </c>
      <c r="J992" s="71">
        <f>ROUND((H992*'2-Calculator'!$D$26),2)</f>
        <v>35427.230000000003</v>
      </c>
      <c r="K992" s="71">
        <f>ROUND((I992*'2-Calculator'!$D$26),2)</f>
        <v>25305.17</v>
      </c>
      <c r="L992" s="69">
        <v>25.59</v>
      </c>
      <c r="M992" s="66" t="s">
        <v>46</v>
      </c>
      <c r="N992" s="66" t="s">
        <v>46</v>
      </c>
      <c r="O992" s="66"/>
      <c r="P992" s="66" t="s">
        <v>1835</v>
      </c>
      <c r="Q992" s="144">
        <v>11</v>
      </c>
    </row>
    <row r="993" spans="1:17" s="72" customFormat="1">
      <c r="A993" s="66"/>
      <c r="B993" s="66" t="s">
        <v>299</v>
      </c>
      <c r="C993" s="225" t="s">
        <v>1748</v>
      </c>
      <c r="D993" s="66" t="s">
        <v>2488</v>
      </c>
      <c r="E993" s="68">
        <v>7.1798900000000003</v>
      </c>
      <c r="F993" s="74">
        <v>1.4</v>
      </c>
      <c r="G993" s="74">
        <v>1</v>
      </c>
      <c r="H993" s="68">
        <f t="shared" si="30"/>
        <v>10.05185</v>
      </c>
      <c r="I993" s="70">
        <f t="shared" si="31"/>
        <v>7.1798900000000003</v>
      </c>
      <c r="J993" s="71">
        <f>ROUND((H993*'2-Calculator'!$D$26),2)</f>
        <v>66191.429999999993</v>
      </c>
      <c r="K993" s="71">
        <f>ROUND((I993*'2-Calculator'!$D$26),2)</f>
        <v>47279.58</v>
      </c>
      <c r="L993" s="69">
        <v>26.52</v>
      </c>
      <c r="M993" s="66" t="s">
        <v>46</v>
      </c>
      <c r="N993" s="66" t="s">
        <v>46</v>
      </c>
      <c r="O993" s="66"/>
      <c r="P993" s="66" t="s">
        <v>1835</v>
      </c>
      <c r="Q993" s="144">
        <v>1</v>
      </c>
    </row>
    <row r="994" spans="1:17" s="72" customFormat="1">
      <c r="A994" s="66"/>
      <c r="B994" s="66" t="s">
        <v>298</v>
      </c>
      <c r="C994" s="225" t="s">
        <v>1749</v>
      </c>
      <c r="D994" s="66" t="s">
        <v>2489</v>
      </c>
      <c r="E994" s="68">
        <v>0.58365</v>
      </c>
      <c r="F994" s="74">
        <v>1.4</v>
      </c>
      <c r="G994" s="74">
        <v>1</v>
      </c>
      <c r="H994" s="68">
        <f t="shared" si="30"/>
        <v>0.81711</v>
      </c>
      <c r="I994" s="70">
        <f t="shared" si="31"/>
        <v>0.58365</v>
      </c>
      <c r="J994" s="71">
        <f>ROUND((H994*'2-Calculator'!$D$26),2)</f>
        <v>5380.67</v>
      </c>
      <c r="K994" s="71">
        <f>ROUND((I994*'2-Calculator'!$D$26),2)</f>
        <v>3843.34</v>
      </c>
      <c r="L994" s="69">
        <v>9.4</v>
      </c>
      <c r="M994" s="66" t="s">
        <v>46</v>
      </c>
      <c r="N994" s="66" t="s">
        <v>46</v>
      </c>
      <c r="O994" s="66"/>
      <c r="P994" s="66" t="s">
        <v>1835</v>
      </c>
      <c r="Q994" s="144">
        <v>13</v>
      </c>
    </row>
    <row r="995" spans="1:17" s="72" customFormat="1">
      <c r="A995" s="66"/>
      <c r="B995" s="66" t="s">
        <v>297</v>
      </c>
      <c r="C995" s="225" t="s">
        <v>1749</v>
      </c>
      <c r="D995" s="66" t="s">
        <v>2489</v>
      </c>
      <c r="E995" s="68">
        <v>1.6168400000000001</v>
      </c>
      <c r="F995" s="74">
        <v>1.4</v>
      </c>
      <c r="G995" s="74">
        <v>1</v>
      </c>
      <c r="H995" s="68">
        <f t="shared" si="30"/>
        <v>2.2635800000000001</v>
      </c>
      <c r="I995" s="70">
        <f t="shared" si="31"/>
        <v>1.6168400000000001</v>
      </c>
      <c r="J995" s="71">
        <f>ROUND((H995*'2-Calculator'!$D$26),2)</f>
        <v>14905.67</v>
      </c>
      <c r="K995" s="71">
        <f>ROUND((I995*'2-Calculator'!$D$26),2)</f>
        <v>10646.89</v>
      </c>
      <c r="L995" s="69">
        <v>15.3</v>
      </c>
      <c r="M995" s="66" t="s">
        <v>46</v>
      </c>
      <c r="N995" s="66" t="s">
        <v>46</v>
      </c>
      <c r="O995" s="66"/>
      <c r="P995" s="66" t="s">
        <v>1835</v>
      </c>
      <c r="Q995" s="144">
        <v>17</v>
      </c>
    </row>
    <row r="996" spans="1:17" s="72" customFormat="1">
      <c r="A996" s="66"/>
      <c r="B996" s="66" t="s">
        <v>296</v>
      </c>
      <c r="C996" s="225" t="s">
        <v>1749</v>
      </c>
      <c r="D996" s="66" t="s">
        <v>2489</v>
      </c>
      <c r="E996" s="68">
        <v>3.2128700000000001</v>
      </c>
      <c r="F996" s="74">
        <v>1.4</v>
      </c>
      <c r="G996" s="74">
        <v>1</v>
      </c>
      <c r="H996" s="68">
        <f t="shared" si="30"/>
        <v>4.4980200000000004</v>
      </c>
      <c r="I996" s="70">
        <f t="shared" si="31"/>
        <v>3.2128700000000001</v>
      </c>
      <c r="J996" s="71">
        <f>ROUND((H996*'2-Calculator'!$D$26),2)</f>
        <v>29619.46</v>
      </c>
      <c r="K996" s="71">
        <f>ROUND((I996*'2-Calculator'!$D$26),2)</f>
        <v>21156.75</v>
      </c>
      <c r="L996" s="69">
        <v>26.29</v>
      </c>
      <c r="M996" s="66" t="s">
        <v>46</v>
      </c>
      <c r="N996" s="66" t="s">
        <v>46</v>
      </c>
      <c r="O996" s="66"/>
      <c r="P996" s="66" t="s">
        <v>1835</v>
      </c>
      <c r="Q996" s="144">
        <v>20</v>
      </c>
    </row>
    <row r="997" spans="1:17" s="72" customFormat="1">
      <c r="A997" s="66"/>
      <c r="B997" s="66" t="s">
        <v>295</v>
      </c>
      <c r="C997" s="225" t="s">
        <v>1749</v>
      </c>
      <c r="D997" s="66" t="s">
        <v>2489</v>
      </c>
      <c r="E997" s="68">
        <v>5.9337099999999996</v>
      </c>
      <c r="F997" s="74">
        <v>1.4</v>
      </c>
      <c r="G997" s="74">
        <v>1</v>
      </c>
      <c r="H997" s="68">
        <f t="shared" si="30"/>
        <v>8.3071900000000003</v>
      </c>
      <c r="I997" s="70">
        <f t="shared" si="31"/>
        <v>5.9337099999999996</v>
      </c>
      <c r="J997" s="71">
        <f>ROUND((H997*'2-Calculator'!$D$26),2)</f>
        <v>54702.85</v>
      </c>
      <c r="K997" s="71">
        <f>ROUND((I997*'2-Calculator'!$D$26),2)</f>
        <v>39073.480000000003</v>
      </c>
      <c r="L997" s="69">
        <v>37.24</v>
      </c>
      <c r="M997" s="66" t="s">
        <v>46</v>
      </c>
      <c r="N997" s="66" t="s">
        <v>46</v>
      </c>
      <c r="O997" s="66"/>
      <c r="P997" s="66" t="s">
        <v>1835</v>
      </c>
      <c r="Q997" s="144">
        <v>8</v>
      </c>
    </row>
    <row r="998" spans="1:17" s="72" customFormat="1">
      <c r="A998" s="66"/>
      <c r="B998" s="66" t="s">
        <v>294</v>
      </c>
      <c r="C998" s="225" t="s">
        <v>1750</v>
      </c>
      <c r="D998" s="66" t="s">
        <v>2490</v>
      </c>
      <c r="E998" s="68">
        <v>1.3970400000000001</v>
      </c>
      <c r="F998" s="74">
        <v>1.4</v>
      </c>
      <c r="G998" s="74">
        <v>1</v>
      </c>
      <c r="H998" s="68">
        <f t="shared" si="30"/>
        <v>1.9558599999999999</v>
      </c>
      <c r="I998" s="70">
        <f t="shared" si="31"/>
        <v>1.3970400000000001</v>
      </c>
      <c r="J998" s="71">
        <f>ROUND((H998*'2-Calculator'!$D$26),2)</f>
        <v>12879.34</v>
      </c>
      <c r="K998" s="71">
        <f>ROUND((I998*'2-Calculator'!$D$26),2)</f>
        <v>9199.51</v>
      </c>
      <c r="L998" s="69">
        <v>12.43</v>
      </c>
      <c r="M998" s="66" t="s">
        <v>46</v>
      </c>
      <c r="N998" s="66" t="s">
        <v>46</v>
      </c>
      <c r="O998" s="66"/>
      <c r="P998" s="66" t="s">
        <v>1835</v>
      </c>
      <c r="Q998" s="144">
        <v>55</v>
      </c>
    </row>
    <row r="999" spans="1:17" s="72" customFormat="1">
      <c r="A999" s="66"/>
      <c r="B999" s="66" t="s">
        <v>293</v>
      </c>
      <c r="C999" s="225" t="s">
        <v>1750</v>
      </c>
      <c r="D999" s="66" t="s">
        <v>2490</v>
      </c>
      <c r="E999" s="68">
        <v>2.13144</v>
      </c>
      <c r="F999" s="74">
        <v>1.4</v>
      </c>
      <c r="G999" s="74">
        <v>1</v>
      </c>
      <c r="H999" s="68">
        <f t="shared" si="30"/>
        <v>2.9840200000000001</v>
      </c>
      <c r="I999" s="70">
        <f t="shared" si="31"/>
        <v>2.13144</v>
      </c>
      <c r="J999" s="71">
        <f>ROUND((H999*'2-Calculator'!$D$26),2)</f>
        <v>19649.77</v>
      </c>
      <c r="K999" s="71">
        <f>ROUND((I999*'2-Calculator'!$D$26),2)</f>
        <v>14035.53</v>
      </c>
      <c r="L999" s="69">
        <v>16.309999999999999</v>
      </c>
      <c r="M999" s="66" t="s">
        <v>46</v>
      </c>
      <c r="N999" s="66" t="s">
        <v>46</v>
      </c>
      <c r="O999" s="66"/>
      <c r="P999" s="66" t="s">
        <v>1835</v>
      </c>
      <c r="Q999" s="144">
        <v>70</v>
      </c>
    </row>
    <row r="1000" spans="1:17" s="72" customFormat="1">
      <c r="A1000" s="66"/>
      <c r="B1000" s="66" t="s">
        <v>292</v>
      </c>
      <c r="C1000" s="225" t="s">
        <v>1750</v>
      </c>
      <c r="D1000" s="66" t="s">
        <v>2490</v>
      </c>
      <c r="E1000" s="68">
        <v>2.93757</v>
      </c>
      <c r="F1000" s="74">
        <v>1.4</v>
      </c>
      <c r="G1000" s="74">
        <v>1</v>
      </c>
      <c r="H1000" s="68">
        <f t="shared" si="30"/>
        <v>4.1125999999999996</v>
      </c>
      <c r="I1000" s="70">
        <f t="shared" si="31"/>
        <v>2.93757</v>
      </c>
      <c r="J1000" s="71">
        <f>ROUND((H1000*'2-Calculator'!$D$26),2)</f>
        <v>27081.47</v>
      </c>
      <c r="K1000" s="71">
        <f>ROUND((I1000*'2-Calculator'!$D$26),2)</f>
        <v>19343.900000000001</v>
      </c>
      <c r="L1000" s="69">
        <v>19.420000000000002</v>
      </c>
      <c r="M1000" s="66" t="s">
        <v>46</v>
      </c>
      <c r="N1000" s="66" t="s">
        <v>46</v>
      </c>
      <c r="O1000" s="66"/>
      <c r="P1000" s="66" t="s">
        <v>1835</v>
      </c>
      <c r="Q1000" s="144">
        <v>42</v>
      </c>
    </row>
    <row r="1001" spans="1:17" s="72" customFormat="1">
      <c r="A1001" s="66"/>
      <c r="B1001" s="66" t="s">
        <v>291</v>
      </c>
      <c r="C1001" s="225" t="s">
        <v>1750</v>
      </c>
      <c r="D1001" s="66" t="s">
        <v>2490</v>
      </c>
      <c r="E1001" s="68">
        <v>4.6005799999999999</v>
      </c>
      <c r="F1001" s="74">
        <v>1.4</v>
      </c>
      <c r="G1001" s="74">
        <v>1</v>
      </c>
      <c r="H1001" s="68">
        <f t="shared" si="30"/>
        <v>6.4408099999999999</v>
      </c>
      <c r="I1001" s="70">
        <f t="shared" si="31"/>
        <v>4.6005799999999999</v>
      </c>
      <c r="J1001" s="71">
        <f>ROUND((H1001*'2-Calculator'!$D$26),2)</f>
        <v>42412.73</v>
      </c>
      <c r="K1001" s="71">
        <f>ROUND((I1001*'2-Calculator'!$D$26),2)</f>
        <v>30294.82</v>
      </c>
      <c r="L1001" s="69">
        <v>25.9</v>
      </c>
      <c r="M1001" s="66" t="s">
        <v>46</v>
      </c>
      <c r="N1001" s="66" t="s">
        <v>46</v>
      </c>
      <c r="O1001" s="66"/>
      <c r="P1001" s="66" t="s">
        <v>1835</v>
      </c>
      <c r="Q1001" s="144">
        <v>9</v>
      </c>
    </row>
    <row r="1002" spans="1:17" s="72" customFormat="1">
      <c r="A1002" s="66"/>
      <c r="B1002" s="66" t="s">
        <v>290</v>
      </c>
      <c r="C1002" s="225" t="s">
        <v>1751</v>
      </c>
      <c r="D1002" s="66" t="s">
        <v>2491</v>
      </c>
      <c r="E1002" s="68">
        <v>1.0330600000000001</v>
      </c>
      <c r="F1002" s="74">
        <v>1.4</v>
      </c>
      <c r="G1002" s="74">
        <v>1</v>
      </c>
      <c r="H1002" s="68">
        <f t="shared" si="30"/>
        <v>1.44628</v>
      </c>
      <c r="I1002" s="70">
        <f t="shared" si="31"/>
        <v>1.0330600000000001</v>
      </c>
      <c r="J1002" s="71">
        <f>ROUND((H1002*'2-Calculator'!$D$26),2)</f>
        <v>9523.75</v>
      </c>
      <c r="K1002" s="71">
        <f>ROUND((I1002*'2-Calculator'!$D$26),2)</f>
        <v>6802.7</v>
      </c>
      <c r="L1002" s="69">
        <v>10.14</v>
      </c>
      <c r="M1002" s="66" t="s">
        <v>46</v>
      </c>
      <c r="N1002" s="66" t="s">
        <v>46</v>
      </c>
      <c r="O1002" s="66"/>
      <c r="P1002" s="66" t="s">
        <v>1835</v>
      </c>
      <c r="Q1002" s="144">
        <v>18</v>
      </c>
    </row>
    <row r="1003" spans="1:17" s="72" customFormat="1">
      <c r="A1003" s="66"/>
      <c r="B1003" s="66" t="s">
        <v>289</v>
      </c>
      <c r="C1003" s="225" t="s">
        <v>1751</v>
      </c>
      <c r="D1003" s="66" t="s">
        <v>2491</v>
      </c>
      <c r="E1003" s="68">
        <v>1.68946</v>
      </c>
      <c r="F1003" s="74">
        <v>1.4</v>
      </c>
      <c r="G1003" s="74">
        <v>1</v>
      </c>
      <c r="H1003" s="68">
        <f t="shared" si="30"/>
        <v>2.36524</v>
      </c>
      <c r="I1003" s="70">
        <f t="shared" si="31"/>
        <v>1.68946</v>
      </c>
      <c r="J1003" s="71">
        <f>ROUND((H1003*'2-Calculator'!$D$26),2)</f>
        <v>15575.11</v>
      </c>
      <c r="K1003" s="71">
        <f>ROUND((I1003*'2-Calculator'!$D$26),2)</f>
        <v>11125.09</v>
      </c>
      <c r="L1003" s="69">
        <v>14.31</v>
      </c>
      <c r="M1003" s="66" t="s">
        <v>46</v>
      </c>
      <c r="N1003" s="66" t="s">
        <v>46</v>
      </c>
      <c r="O1003" s="66"/>
      <c r="P1003" s="66" t="s">
        <v>1835</v>
      </c>
      <c r="Q1003" s="144">
        <v>18</v>
      </c>
    </row>
    <row r="1004" spans="1:17" s="72" customFormat="1">
      <c r="A1004" s="66"/>
      <c r="B1004" s="66" t="s">
        <v>288</v>
      </c>
      <c r="C1004" s="225" t="s">
        <v>1751</v>
      </c>
      <c r="D1004" s="66" t="s">
        <v>2491</v>
      </c>
      <c r="E1004" s="68">
        <v>2.7625299999999999</v>
      </c>
      <c r="F1004" s="74">
        <v>1.4</v>
      </c>
      <c r="G1004" s="74">
        <v>1</v>
      </c>
      <c r="H1004" s="68">
        <f t="shared" si="30"/>
        <v>3.86754</v>
      </c>
      <c r="I1004" s="70">
        <f t="shared" si="31"/>
        <v>2.7625299999999999</v>
      </c>
      <c r="J1004" s="71">
        <f>ROUND((H1004*'2-Calculator'!$D$26),2)</f>
        <v>25467.75</v>
      </c>
      <c r="K1004" s="71">
        <f>ROUND((I1004*'2-Calculator'!$D$26),2)</f>
        <v>18191.259999999998</v>
      </c>
      <c r="L1004" s="69">
        <v>20.49</v>
      </c>
      <c r="M1004" s="66" t="s">
        <v>46</v>
      </c>
      <c r="N1004" s="66" t="s">
        <v>46</v>
      </c>
      <c r="O1004" s="66"/>
      <c r="P1004" s="66" t="s">
        <v>1835</v>
      </c>
      <c r="Q1004" s="144">
        <v>1</v>
      </c>
    </row>
    <row r="1005" spans="1:17" s="72" customFormat="1">
      <c r="A1005" s="66"/>
      <c r="B1005" s="66" t="s">
        <v>287</v>
      </c>
      <c r="C1005" s="225" t="s">
        <v>1751</v>
      </c>
      <c r="D1005" s="66" t="s">
        <v>2491</v>
      </c>
      <c r="E1005" s="68">
        <v>4.0703500000000004</v>
      </c>
      <c r="F1005" s="74">
        <v>1.4</v>
      </c>
      <c r="G1005" s="74">
        <v>1</v>
      </c>
      <c r="H1005" s="68">
        <f t="shared" si="30"/>
        <v>5.6984899999999996</v>
      </c>
      <c r="I1005" s="70">
        <f t="shared" si="31"/>
        <v>4.0703500000000004</v>
      </c>
      <c r="J1005" s="71">
        <f>ROUND((H1005*'2-Calculator'!$D$26),2)</f>
        <v>37524.559999999998</v>
      </c>
      <c r="K1005" s="71">
        <f>ROUND((I1005*'2-Calculator'!$D$26),2)</f>
        <v>26803.25</v>
      </c>
      <c r="L1005" s="69">
        <v>20</v>
      </c>
      <c r="M1005" s="66" t="s">
        <v>46</v>
      </c>
      <c r="N1005" s="66" t="s">
        <v>46</v>
      </c>
      <c r="O1005" s="66"/>
      <c r="P1005" s="66" t="s">
        <v>1835</v>
      </c>
      <c r="Q1005" s="144">
        <v>0</v>
      </c>
    </row>
    <row r="1006" spans="1:17" s="72" customFormat="1">
      <c r="A1006" s="66"/>
      <c r="B1006" s="66" t="s">
        <v>286</v>
      </c>
      <c r="C1006" s="225" t="s">
        <v>1752</v>
      </c>
      <c r="D1006" s="66" t="s">
        <v>2492</v>
      </c>
      <c r="E1006" s="68">
        <v>1.1212899999999999</v>
      </c>
      <c r="F1006" s="74">
        <v>1.4</v>
      </c>
      <c r="G1006" s="74">
        <v>1</v>
      </c>
      <c r="H1006" s="68">
        <f t="shared" si="30"/>
        <v>1.5698099999999999</v>
      </c>
      <c r="I1006" s="70">
        <f t="shared" si="31"/>
        <v>1.1212899999999999</v>
      </c>
      <c r="J1006" s="71">
        <f>ROUND((H1006*'2-Calculator'!$D$26),2)</f>
        <v>10337.200000000001</v>
      </c>
      <c r="K1006" s="71">
        <f>ROUND((I1006*'2-Calculator'!$D$26),2)</f>
        <v>7383.69</v>
      </c>
      <c r="L1006" s="69">
        <v>11.73</v>
      </c>
      <c r="M1006" s="66" t="s">
        <v>46</v>
      </c>
      <c r="N1006" s="66" t="s">
        <v>46</v>
      </c>
      <c r="O1006" s="66"/>
      <c r="P1006" s="66" t="s">
        <v>1835</v>
      </c>
      <c r="Q1006" s="144">
        <v>46</v>
      </c>
    </row>
    <row r="1007" spans="1:17" s="72" customFormat="1">
      <c r="A1007" s="66"/>
      <c r="B1007" s="66" t="s">
        <v>285</v>
      </c>
      <c r="C1007" s="225" t="s">
        <v>1752</v>
      </c>
      <c r="D1007" s="66" t="s">
        <v>2492</v>
      </c>
      <c r="E1007" s="68">
        <v>1.8857900000000001</v>
      </c>
      <c r="F1007" s="74">
        <v>1.4</v>
      </c>
      <c r="G1007" s="74">
        <v>1</v>
      </c>
      <c r="H1007" s="68">
        <f t="shared" si="30"/>
        <v>2.64011</v>
      </c>
      <c r="I1007" s="70">
        <f t="shared" si="31"/>
        <v>1.8857900000000001</v>
      </c>
      <c r="J1007" s="71">
        <f>ROUND((H1007*'2-Calculator'!$D$26),2)</f>
        <v>17385.12</v>
      </c>
      <c r="K1007" s="71">
        <f>ROUND((I1007*'2-Calculator'!$D$26),2)</f>
        <v>12417.93</v>
      </c>
      <c r="L1007" s="69">
        <v>15.09</v>
      </c>
      <c r="M1007" s="66" t="s">
        <v>46</v>
      </c>
      <c r="N1007" s="66" t="s">
        <v>46</v>
      </c>
      <c r="O1007" s="66"/>
      <c r="P1007" s="66" t="s">
        <v>1835</v>
      </c>
      <c r="Q1007" s="144">
        <v>20</v>
      </c>
    </row>
    <row r="1008" spans="1:17" s="72" customFormat="1">
      <c r="A1008" s="66"/>
      <c r="B1008" s="66" t="s">
        <v>284</v>
      </c>
      <c r="C1008" s="225" t="s">
        <v>1752</v>
      </c>
      <c r="D1008" s="66" t="s">
        <v>2492</v>
      </c>
      <c r="E1008" s="68">
        <v>2.6296200000000001</v>
      </c>
      <c r="F1008" s="74">
        <v>1.4</v>
      </c>
      <c r="G1008" s="74">
        <v>1</v>
      </c>
      <c r="H1008" s="68">
        <f t="shared" si="30"/>
        <v>3.68147</v>
      </c>
      <c r="I1008" s="70">
        <f t="shared" si="31"/>
        <v>2.6296200000000001</v>
      </c>
      <c r="J1008" s="71">
        <f>ROUND((H1008*'2-Calculator'!$D$26),2)</f>
        <v>24242.48</v>
      </c>
      <c r="K1008" s="71">
        <f>ROUND((I1008*'2-Calculator'!$D$26),2)</f>
        <v>17316.05</v>
      </c>
      <c r="L1008" s="69">
        <v>19.16</v>
      </c>
      <c r="M1008" s="66" t="s">
        <v>46</v>
      </c>
      <c r="N1008" s="66" t="s">
        <v>46</v>
      </c>
      <c r="O1008" s="66"/>
      <c r="P1008" s="66" t="s">
        <v>1835</v>
      </c>
      <c r="Q1008" s="144">
        <v>4</v>
      </c>
    </row>
    <row r="1009" spans="1:17" s="72" customFormat="1">
      <c r="A1009" s="66"/>
      <c r="B1009" s="66" t="s">
        <v>283</v>
      </c>
      <c r="C1009" s="225" t="s">
        <v>1752</v>
      </c>
      <c r="D1009" s="66" t="s">
        <v>2492</v>
      </c>
      <c r="E1009" s="68">
        <v>3.9312999999999998</v>
      </c>
      <c r="F1009" s="74">
        <v>1.4</v>
      </c>
      <c r="G1009" s="74">
        <v>1</v>
      </c>
      <c r="H1009" s="68">
        <f t="shared" si="30"/>
        <v>5.5038200000000002</v>
      </c>
      <c r="I1009" s="70">
        <f t="shared" si="31"/>
        <v>3.9312999999999998</v>
      </c>
      <c r="J1009" s="71">
        <f>ROUND((H1009*'2-Calculator'!$D$26),2)</f>
        <v>36242.65</v>
      </c>
      <c r="K1009" s="71">
        <f>ROUND((I1009*'2-Calculator'!$D$26),2)</f>
        <v>25887.61</v>
      </c>
      <c r="L1009" s="69">
        <v>25</v>
      </c>
      <c r="M1009" s="66" t="s">
        <v>46</v>
      </c>
      <c r="N1009" s="66" t="s">
        <v>46</v>
      </c>
      <c r="O1009" s="66"/>
      <c r="P1009" s="66" t="s">
        <v>1835</v>
      </c>
      <c r="Q1009" s="144">
        <v>1</v>
      </c>
    </row>
    <row r="1010" spans="1:17" s="72" customFormat="1">
      <c r="A1010" s="66"/>
      <c r="B1010" s="66" t="s">
        <v>282</v>
      </c>
      <c r="C1010" s="225" t="s">
        <v>1753</v>
      </c>
      <c r="D1010" s="66" t="s">
        <v>2493</v>
      </c>
      <c r="E1010" s="68">
        <v>0.13544</v>
      </c>
      <c r="F1010" s="74">
        <v>1.5</v>
      </c>
      <c r="G1010" s="74">
        <v>1</v>
      </c>
      <c r="H1010" s="68">
        <f t="shared" si="30"/>
        <v>0.20316000000000001</v>
      </c>
      <c r="I1010" s="70">
        <f t="shared" si="31"/>
        <v>0.13544</v>
      </c>
      <c r="J1010" s="71">
        <f>ROUND((H1010*'2-Calculator'!$D$26),2)</f>
        <v>1337.81</v>
      </c>
      <c r="K1010" s="71">
        <f>ROUND((I1010*'2-Calculator'!$D$26),2)</f>
        <v>891.87</v>
      </c>
      <c r="L1010" s="69">
        <v>3.56</v>
      </c>
      <c r="M1010" s="66" t="s">
        <v>2556</v>
      </c>
      <c r="N1010" s="66" t="s">
        <v>2556</v>
      </c>
      <c r="O1010" s="66"/>
      <c r="P1010" s="66" t="s">
        <v>1835</v>
      </c>
      <c r="Q1010" s="144">
        <v>354</v>
      </c>
    </row>
    <row r="1011" spans="1:17" s="72" customFormat="1">
      <c r="A1011" s="66"/>
      <c r="B1011" s="66" t="s">
        <v>281</v>
      </c>
      <c r="C1011" s="225" t="s">
        <v>1753</v>
      </c>
      <c r="D1011" s="66" t="s">
        <v>2493</v>
      </c>
      <c r="E1011" s="68">
        <v>0.25097999999999998</v>
      </c>
      <c r="F1011" s="74">
        <v>1.5</v>
      </c>
      <c r="G1011" s="74">
        <v>1</v>
      </c>
      <c r="H1011" s="68">
        <f t="shared" si="30"/>
        <v>0.37647000000000003</v>
      </c>
      <c r="I1011" s="70">
        <f t="shared" si="31"/>
        <v>0.25097999999999998</v>
      </c>
      <c r="J1011" s="71">
        <f>ROUND((H1011*'2-Calculator'!$D$26),2)</f>
        <v>2479.0500000000002</v>
      </c>
      <c r="K1011" s="71">
        <f>ROUND((I1011*'2-Calculator'!$D$26),2)</f>
        <v>1652.7</v>
      </c>
      <c r="L1011" s="69">
        <v>4.1500000000000004</v>
      </c>
      <c r="M1011" s="66" t="s">
        <v>2556</v>
      </c>
      <c r="N1011" s="66" t="s">
        <v>2556</v>
      </c>
      <c r="O1011" s="66"/>
      <c r="P1011" s="66" t="s">
        <v>1835</v>
      </c>
      <c r="Q1011" s="144">
        <v>375</v>
      </c>
    </row>
    <row r="1012" spans="1:17" s="72" customFormat="1">
      <c r="A1012" s="66"/>
      <c r="B1012" s="66" t="s">
        <v>280</v>
      </c>
      <c r="C1012" s="225" t="s">
        <v>1753</v>
      </c>
      <c r="D1012" s="66" t="s">
        <v>2493</v>
      </c>
      <c r="E1012" s="68">
        <v>0.7742</v>
      </c>
      <c r="F1012" s="74">
        <v>1.5</v>
      </c>
      <c r="G1012" s="74">
        <v>1</v>
      </c>
      <c r="H1012" s="68">
        <f t="shared" si="30"/>
        <v>1.1613</v>
      </c>
      <c r="I1012" s="70">
        <f t="shared" si="31"/>
        <v>0.7742</v>
      </c>
      <c r="J1012" s="71">
        <f>ROUND((H1012*'2-Calculator'!$D$26),2)</f>
        <v>7647.16</v>
      </c>
      <c r="K1012" s="71">
        <f>ROUND((I1012*'2-Calculator'!$D$26),2)</f>
        <v>5098.1099999999997</v>
      </c>
      <c r="L1012" s="69">
        <v>7.86</v>
      </c>
      <c r="M1012" s="66" t="s">
        <v>2556</v>
      </c>
      <c r="N1012" s="66" t="s">
        <v>2556</v>
      </c>
      <c r="O1012" s="66"/>
      <c r="P1012" s="66" t="s">
        <v>1835</v>
      </c>
      <c r="Q1012" s="144">
        <v>203</v>
      </c>
    </row>
    <row r="1013" spans="1:17" s="72" customFormat="1">
      <c r="A1013" s="66"/>
      <c r="B1013" s="66" t="s">
        <v>279</v>
      </c>
      <c r="C1013" s="225" t="s">
        <v>1753</v>
      </c>
      <c r="D1013" s="66" t="s">
        <v>2493</v>
      </c>
      <c r="E1013" s="68">
        <v>2.5686900000000001</v>
      </c>
      <c r="F1013" s="74">
        <v>1.5</v>
      </c>
      <c r="G1013" s="74">
        <v>1</v>
      </c>
      <c r="H1013" s="68">
        <f t="shared" si="30"/>
        <v>3.85304</v>
      </c>
      <c r="I1013" s="70">
        <f t="shared" si="31"/>
        <v>2.5686900000000001</v>
      </c>
      <c r="J1013" s="71">
        <f>ROUND((H1013*'2-Calculator'!$D$26),2)</f>
        <v>25372.27</v>
      </c>
      <c r="K1013" s="71">
        <f>ROUND((I1013*'2-Calculator'!$D$26),2)</f>
        <v>16914.82</v>
      </c>
      <c r="L1013" s="69">
        <v>26</v>
      </c>
      <c r="M1013" s="66" t="s">
        <v>2556</v>
      </c>
      <c r="N1013" s="66" t="s">
        <v>2556</v>
      </c>
      <c r="O1013" s="66"/>
      <c r="P1013" s="66" t="s">
        <v>1835</v>
      </c>
      <c r="Q1013" s="144">
        <v>0</v>
      </c>
    </row>
    <row r="1014" spans="1:17" s="72" customFormat="1">
      <c r="A1014" s="66"/>
      <c r="B1014" s="66" t="s">
        <v>278</v>
      </c>
      <c r="C1014" s="225" t="s">
        <v>1754</v>
      </c>
      <c r="D1014" s="66" t="s">
        <v>2494</v>
      </c>
      <c r="E1014" s="68">
        <v>1.8284100000000001</v>
      </c>
      <c r="F1014" s="74">
        <v>1.4</v>
      </c>
      <c r="G1014" s="74">
        <v>1</v>
      </c>
      <c r="H1014" s="68">
        <f t="shared" si="30"/>
        <v>2.5597699999999999</v>
      </c>
      <c r="I1014" s="70">
        <f t="shared" si="31"/>
        <v>1.8284100000000001</v>
      </c>
      <c r="J1014" s="71">
        <f>ROUND((H1014*'2-Calculator'!$D$26),2)</f>
        <v>16856.09</v>
      </c>
      <c r="K1014" s="71">
        <f>ROUND((I1014*'2-Calculator'!$D$26),2)</f>
        <v>12040.08</v>
      </c>
      <c r="L1014" s="69">
        <v>4.12</v>
      </c>
      <c r="M1014" s="66" t="s">
        <v>46</v>
      </c>
      <c r="N1014" s="66" t="s">
        <v>46</v>
      </c>
      <c r="O1014" s="66"/>
      <c r="P1014" s="66" t="s">
        <v>1835</v>
      </c>
      <c r="Q1014" s="144">
        <v>1</v>
      </c>
    </row>
    <row r="1015" spans="1:17" s="72" customFormat="1">
      <c r="A1015" s="66"/>
      <c r="B1015" s="66" t="s">
        <v>277</v>
      </c>
      <c r="C1015" s="225" t="s">
        <v>1754</v>
      </c>
      <c r="D1015" s="66" t="s">
        <v>2494</v>
      </c>
      <c r="E1015" s="68">
        <v>2.5698799999999999</v>
      </c>
      <c r="F1015" s="74">
        <v>1.4</v>
      </c>
      <c r="G1015" s="74">
        <v>1</v>
      </c>
      <c r="H1015" s="68">
        <f t="shared" si="30"/>
        <v>3.5978300000000001</v>
      </c>
      <c r="I1015" s="70">
        <f t="shared" si="31"/>
        <v>2.5698799999999999</v>
      </c>
      <c r="J1015" s="71">
        <f>ROUND((H1015*'2-Calculator'!$D$26),2)</f>
        <v>23691.71</v>
      </c>
      <c r="K1015" s="71">
        <f>ROUND((I1015*'2-Calculator'!$D$26),2)</f>
        <v>16922.66</v>
      </c>
      <c r="L1015" s="69">
        <v>7.53</v>
      </c>
      <c r="M1015" s="66" t="s">
        <v>46</v>
      </c>
      <c r="N1015" s="66" t="s">
        <v>46</v>
      </c>
      <c r="O1015" s="66"/>
      <c r="P1015" s="66" t="s">
        <v>1835</v>
      </c>
      <c r="Q1015" s="144">
        <v>3</v>
      </c>
    </row>
    <row r="1016" spans="1:17" s="72" customFormat="1">
      <c r="A1016" s="66"/>
      <c r="B1016" s="66" t="s">
        <v>276</v>
      </c>
      <c r="C1016" s="225" t="s">
        <v>1754</v>
      </c>
      <c r="D1016" s="66" t="s">
        <v>2494</v>
      </c>
      <c r="E1016" s="68">
        <v>4.1009500000000001</v>
      </c>
      <c r="F1016" s="74">
        <v>1.4</v>
      </c>
      <c r="G1016" s="74">
        <v>1</v>
      </c>
      <c r="H1016" s="68">
        <f t="shared" si="30"/>
        <v>5.7413299999999996</v>
      </c>
      <c r="I1016" s="70">
        <f t="shared" si="31"/>
        <v>4.1009500000000001</v>
      </c>
      <c r="J1016" s="71">
        <f>ROUND((H1016*'2-Calculator'!$D$26),2)</f>
        <v>37806.660000000003</v>
      </c>
      <c r="K1016" s="71">
        <f>ROUND((I1016*'2-Calculator'!$D$26),2)</f>
        <v>27004.76</v>
      </c>
      <c r="L1016" s="69">
        <v>11.32</v>
      </c>
      <c r="M1016" s="66" t="s">
        <v>46</v>
      </c>
      <c r="N1016" s="66" t="s">
        <v>46</v>
      </c>
      <c r="O1016" s="66"/>
      <c r="P1016" s="66" t="s">
        <v>1835</v>
      </c>
      <c r="Q1016" s="144">
        <v>5</v>
      </c>
    </row>
    <row r="1017" spans="1:17" s="72" customFormat="1">
      <c r="A1017" s="66"/>
      <c r="B1017" s="66" t="s">
        <v>275</v>
      </c>
      <c r="C1017" s="225" t="s">
        <v>1754</v>
      </c>
      <c r="D1017" s="66" t="s">
        <v>2494</v>
      </c>
      <c r="E1017" s="68">
        <v>8.5564499999999999</v>
      </c>
      <c r="F1017" s="74">
        <v>1.4</v>
      </c>
      <c r="G1017" s="74">
        <v>1</v>
      </c>
      <c r="H1017" s="68">
        <f t="shared" si="30"/>
        <v>11.97903</v>
      </c>
      <c r="I1017" s="70">
        <f t="shared" si="31"/>
        <v>8.5564499999999999</v>
      </c>
      <c r="J1017" s="71">
        <f>ROUND((H1017*'2-Calculator'!$D$26),2)</f>
        <v>78881.91</v>
      </c>
      <c r="K1017" s="71">
        <f>ROUND((I1017*'2-Calculator'!$D$26),2)</f>
        <v>56344.22</v>
      </c>
      <c r="L1017" s="69">
        <v>33.39</v>
      </c>
      <c r="M1017" s="66" t="s">
        <v>46</v>
      </c>
      <c r="N1017" s="66" t="s">
        <v>46</v>
      </c>
      <c r="O1017" s="66"/>
      <c r="P1017" s="66" t="s">
        <v>1835</v>
      </c>
      <c r="Q1017" s="144">
        <v>17</v>
      </c>
    </row>
    <row r="1018" spans="1:17" s="72" customFormat="1">
      <c r="A1018" s="66"/>
      <c r="B1018" s="66" t="s">
        <v>274</v>
      </c>
      <c r="C1018" s="225" t="s">
        <v>1755</v>
      </c>
      <c r="D1018" s="66" t="s">
        <v>2495</v>
      </c>
      <c r="E1018" s="68">
        <v>0.99560999999999999</v>
      </c>
      <c r="F1018" s="74">
        <v>1.4</v>
      </c>
      <c r="G1018" s="74">
        <v>1</v>
      </c>
      <c r="H1018" s="68">
        <f t="shared" si="30"/>
        <v>1.39385</v>
      </c>
      <c r="I1018" s="70">
        <f t="shared" si="31"/>
        <v>0.99560999999999999</v>
      </c>
      <c r="J1018" s="71">
        <f>ROUND((H1018*'2-Calculator'!$D$26),2)</f>
        <v>9178.5</v>
      </c>
      <c r="K1018" s="71">
        <f>ROUND((I1018*'2-Calculator'!$D$26),2)</f>
        <v>6556.09</v>
      </c>
      <c r="L1018" s="69">
        <v>2.63</v>
      </c>
      <c r="M1018" s="66" t="s">
        <v>46</v>
      </c>
      <c r="N1018" s="66" t="s">
        <v>46</v>
      </c>
      <c r="O1018" s="66"/>
      <c r="P1018" s="66" t="s">
        <v>1835</v>
      </c>
      <c r="Q1018" s="144">
        <v>0</v>
      </c>
    </row>
    <row r="1019" spans="1:17" s="72" customFormat="1">
      <c r="A1019" s="66"/>
      <c r="B1019" s="66" t="s">
        <v>273</v>
      </c>
      <c r="C1019" s="225" t="s">
        <v>1755</v>
      </c>
      <c r="D1019" s="66" t="s">
        <v>2495</v>
      </c>
      <c r="E1019" s="68">
        <v>1.2279599999999999</v>
      </c>
      <c r="F1019" s="74">
        <v>1.4</v>
      </c>
      <c r="G1019" s="74">
        <v>1</v>
      </c>
      <c r="H1019" s="68">
        <f t="shared" si="30"/>
        <v>1.7191399999999999</v>
      </c>
      <c r="I1019" s="70">
        <f t="shared" si="31"/>
        <v>1.2279599999999999</v>
      </c>
      <c r="J1019" s="71">
        <f>ROUND((H1019*'2-Calculator'!$D$26),2)</f>
        <v>11320.54</v>
      </c>
      <c r="K1019" s="71">
        <f>ROUND((I1019*'2-Calculator'!$D$26),2)</f>
        <v>8086.12</v>
      </c>
      <c r="L1019" s="69">
        <v>4.91</v>
      </c>
      <c r="M1019" s="66" t="s">
        <v>46</v>
      </c>
      <c r="N1019" s="66" t="s">
        <v>46</v>
      </c>
      <c r="O1019" s="66"/>
      <c r="P1019" s="66" t="s">
        <v>1835</v>
      </c>
      <c r="Q1019" s="144">
        <v>3</v>
      </c>
    </row>
    <row r="1020" spans="1:17" s="72" customFormat="1">
      <c r="A1020" s="66"/>
      <c r="B1020" s="66" t="s">
        <v>272</v>
      </c>
      <c r="C1020" s="225" t="s">
        <v>1755</v>
      </c>
      <c r="D1020" s="66" t="s">
        <v>2495</v>
      </c>
      <c r="E1020" s="68">
        <v>2.59524</v>
      </c>
      <c r="F1020" s="74">
        <v>1.4</v>
      </c>
      <c r="G1020" s="74">
        <v>1</v>
      </c>
      <c r="H1020" s="68">
        <f t="shared" si="30"/>
        <v>3.63334</v>
      </c>
      <c r="I1020" s="70">
        <f t="shared" si="31"/>
        <v>2.59524</v>
      </c>
      <c r="J1020" s="71">
        <f>ROUND((H1020*'2-Calculator'!$D$26),2)</f>
        <v>23925.54</v>
      </c>
      <c r="K1020" s="71">
        <f>ROUND((I1020*'2-Calculator'!$D$26),2)</f>
        <v>17089.66</v>
      </c>
      <c r="L1020" s="69">
        <v>14.26</v>
      </c>
      <c r="M1020" s="66" t="s">
        <v>46</v>
      </c>
      <c r="N1020" s="66" t="s">
        <v>46</v>
      </c>
      <c r="O1020" s="66"/>
      <c r="P1020" s="66" t="s">
        <v>1835</v>
      </c>
      <c r="Q1020" s="144">
        <v>12</v>
      </c>
    </row>
    <row r="1021" spans="1:17" s="72" customFormat="1">
      <c r="A1021" s="66"/>
      <c r="B1021" s="66" t="s">
        <v>271</v>
      </c>
      <c r="C1021" s="225" t="s">
        <v>1755</v>
      </c>
      <c r="D1021" s="66" t="s">
        <v>2495</v>
      </c>
      <c r="E1021" s="68">
        <v>7.6169200000000004</v>
      </c>
      <c r="F1021" s="74">
        <v>1.4</v>
      </c>
      <c r="G1021" s="74">
        <v>1</v>
      </c>
      <c r="H1021" s="68">
        <f t="shared" si="30"/>
        <v>10.663690000000001</v>
      </c>
      <c r="I1021" s="70">
        <f t="shared" si="31"/>
        <v>7.6169200000000004</v>
      </c>
      <c r="J1021" s="71">
        <f>ROUND((H1021*'2-Calculator'!$D$26),2)</f>
        <v>70220.399999999994</v>
      </c>
      <c r="K1021" s="71">
        <f>ROUND((I1021*'2-Calculator'!$D$26),2)</f>
        <v>50157.42</v>
      </c>
      <c r="L1021" s="69">
        <v>56.15</v>
      </c>
      <c r="M1021" s="66" t="s">
        <v>46</v>
      </c>
      <c r="N1021" s="66" t="s">
        <v>46</v>
      </c>
      <c r="O1021" s="66"/>
      <c r="P1021" s="66" t="s">
        <v>1835</v>
      </c>
      <c r="Q1021" s="144">
        <v>23</v>
      </c>
    </row>
    <row r="1022" spans="1:17" s="72" customFormat="1">
      <c r="A1022" s="66"/>
      <c r="B1022" s="66" t="s">
        <v>270</v>
      </c>
      <c r="C1022" s="225" t="s">
        <v>1756</v>
      </c>
      <c r="D1022" s="66" t="s">
        <v>2496</v>
      </c>
      <c r="E1022" s="68">
        <v>0.20533999999999999</v>
      </c>
      <c r="F1022" s="74">
        <v>1.4</v>
      </c>
      <c r="G1022" s="74">
        <v>1</v>
      </c>
      <c r="H1022" s="68">
        <f t="shared" si="30"/>
        <v>0.28748000000000001</v>
      </c>
      <c r="I1022" s="70">
        <f t="shared" si="31"/>
        <v>0.20533999999999999</v>
      </c>
      <c r="J1022" s="71">
        <f>ROUND((H1022*'2-Calculator'!$D$26),2)</f>
        <v>1893.06</v>
      </c>
      <c r="K1022" s="71">
        <f>ROUND((I1022*'2-Calculator'!$D$26),2)</f>
        <v>1352.16</v>
      </c>
      <c r="L1022" s="69">
        <v>3.22</v>
      </c>
      <c r="M1022" s="66" t="s">
        <v>46</v>
      </c>
      <c r="N1022" s="66" t="s">
        <v>46</v>
      </c>
      <c r="O1022" s="66"/>
      <c r="P1022" s="66" t="s">
        <v>1835</v>
      </c>
      <c r="Q1022" s="144">
        <v>90</v>
      </c>
    </row>
    <row r="1023" spans="1:17" s="72" customFormat="1">
      <c r="A1023" s="66"/>
      <c r="B1023" s="66" t="s">
        <v>269</v>
      </c>
      <c r="C1023" s="225" t="s">
        <v>1756</v>
      </c>
      <c r="D1023" s="66" t="s">
        <v>2496</v>
      </c>
      <c r="E1023" s="68">
        <v>0.52393999999999996</v>
      </c>
      <c r="F1023" s="74">
        <v>1.4</v>
      </c>
      <c r="G1023" s="74">
        <v>1</v>
      </c>
      <c r="H1023" s="68">
        <f t="shared" si="30"/>
        <v>0.73351999999999995</v>
      </c>
      <c r="I1023" s="70">
        <f t="shared" si="31"/>
        <v>0.52393999999999996</v>
      </c>
      <c r="J1023" s="71">
        <f>ROUND((H1023*'2-Calculator'!$D$26),2)</f>
        <v>4830.2299999999996</v>
      </c>
      <c r="K1023" s="71">
        <f>ROUND((I1023*'2-Calculator'!$D$26),2)</f>
        <v>3450.14</v>
      </c>
      <c r="L1023" s="69">
        <v>4.9800000000000004</v>
      </c>
      <c r="M1023" s="66" t="s">
        <v>46</v>
      </c>
      <c r="N1023" s="66" t="s">
        <v>46</v>
      </c>
      <c r="O1023" s="66"/>
      <c r="P1023" s="66" t="s">
        <v>1835</v>
      </c>
      <c r="Q1023" s="144">
        <v>59</v>
      </c>
    </row>
    <row r="1024" spans="1:17" s="72" customFormat="1">
      <c r="A1024" s="66"/>
      <c r="B1024" s="66" t="s">
        <v>268</v>
      </c>
      <c r="C1024" s="225" t="s">
        <v>1756</v>
      </c>
      <c r="D1024" s="66" t="s">
        <v>2496</v>
      </c>
      <c r="E1024" s="68">
        <v>1.11985</v>
      </c>
      <c r="F1024" s="74">
        <v>1.4</v>
      </c>
      <c r="G1024" s="74">
        <v>1</v>
      </c>
      <c r="H1024" s="68">
        <f t="shared" si="30"/>
        <v>1.56779</v>
      </c>
      <c r="I1024" s="70">
        <f t="shared" si="31"/>
        <v>1.11985</v>
      </c>
      <c r="J1024" s="71">
        <f>ROUND((H1024*'2-Calculator'!$D$26),2)</f>
        <v>10323.9</v>
      </c>
      <c r="K1024" s="71">
        <f>ROUND((I1024*'2-Calculator'!$D$26),2)</f>
        <v>7374.21</v>
      </c>
      <c r="L1024" s="69">
        <v>9.1</v>
      </c>
      <c r="M1024" s="66" t="s">
        <v>46</v>
      </c>
      <c r="N1024" s="66" t="s">
        <v>46</v>
      </c>
      <c r="O1024" s="66"/>
      <c r="P1024" s="66" t="s">
        <v>1835</v>
      </c>
      <c r="Q1024" s="144">
        <v>48</v>
      </c>
    </row>
    <row r="1025" spans="1:17" s="72" customFormat="1">
      <c r="A1025" s="66"/>
      <c r="B1025" s="66" t="s">
        <v>267</v>
      </c>
      <c r="C1025" s="225" t="s">
        <v>1756</v>
      </c>
      <c r="D1025" s="66" t="s">
        <v>2496</v>
      </c>
      <c r="E1025" s="68">
        <v>3.16934</v>
      </c>
      <c r="F1025" s="74">
        <v>1.4</v>
      </c>
      <c r="G1025" s="74">
        <v>1</v>
      </c>
      <c r="H1025" s="68">
        <f t="shared" si="30"/>
        <v>4.4370799999999999</v>
      </c>
      <c r="I1025" s="70">
        <f t="shared" si="31"/>
        <v>3.16934</v>
      </c>
      <c r="J1025" s="71">
        <f>ROUND((H1025*'2-Calculator'!$D$26),2)</f>
        <v>29218.17</v>
      </c>
      <c r="K1025" s="71">
        <f>ROUND((I1025*'2-Calculator'!$D$26),2)</f>
        <v>20870.099999999999</v>
      </c>
      <c r="L1025" s="69">
        <v>20.65</v>
      </c>
      <c r="M1025" s="66" t="s">
        <v>46</v>
      </c>
      <c r="N1025" s="66" t="s">
        <v>46</v>
      </c>
      <c r="O1025" s="66"/>
      <c r="P1025" s="66" t="s">
        <v>1835</v>
      </c>
      <c r="Q1025" s="144">
        <v>33</v>
      </c>
    </row>
    <row r="1026" spans="1:17" s="72" customFormat="1">
      <c r="A1026" s="66"/>
      <c r="B1026" s="66" t="s">
        <v>266</v>
      </c>
      <c r="C1026" s="225" t="s">
        <v>1757</v>
      </c>
      <c r="D1026" s="66" t="s">
        <v>2497</v>
      </c>
      <c r="E1026" s="68">
        <v>0.41597000000000001</v>
      </c>
      <c r="F1026" s="74">
        <v>1.4</v>
      </c>
      <c r="G1026" s="74">
        <v>1</v>
      </c>
      <c r="H1026" s="68">
        <f t="shared" si="30"/>
        <v>0.58235999999999999</v>
      </c>
      <c r="I1026" s="70">
        <f t="shared" si="31"/>
        <v>0.41597000000000001</v>
      </c>
      <c r="J1026" s="71">
        <f>ROUND((H1026*'2-Calculator'!$D$26),2)</f>
        <v>3834.84</v>
      </c>
      <c r="K1026" s="71">
        <f>ROUND((I1026*'2-Calculator'!$D$26),2)</f>
        <v>2739.16</v>
      </c>
      <c r="L1026" s="69">
        <v>4.49</v>
      </c>
      <c r="M1026" s="66" t="s">
        <v>46</v>
      </c>
      <c r="N1026" s="66" t="s">
        <v>46</v>
      </c>
      <c r="O1026" s="66"/>
      <c r="P1026" s="66" t="s">
        <v>1835</v>
      </c>
      <c r="Q1026" s="144">
        <v>134</v>
      </c>
    </row>
    <row r="1027" spans="1:17" s="72" customFormat="1">
      <c r="A1027" s="66"/>
      <c r="B1027" s="66" t="s">
        <v>265</v>
      </c>
      <c r="C1027" s="225" t="s">
        <v>1757</v>
      </c>
      <c r="D1027" s="66" t="s">
        <v>2497</v>
      </c>
      <c r="E1027" s="68">
        <v>0.74124000000000001</v>
      </c>
      <c r="F1027" s="74">
        <v>1.4</v>
      </c>
      <c r="G1027" s="74">
        <v>1</v>
      </c>
      <c r="H1027" s="68">
        <f t="shared" si="30"/>
        <v>1.0377400000000001</v>
      </c>
      <c r="I1027" s="70">
        <f t="shared" si="31"/>
        <v>0.74124000000000001</v>
      </c>
      <c r="J1027" s="71">
        <f>ROUND((H1027*'2-Calculator'!$D$26),2)</f>
        <v>6833.52</v>
      </c>
      <c r="K1027" s="71">
        <f>ROUND((I1027*'2-Calculator'!$D$26),2)</f>
        <v>4881.07</v>
      </c>
      <c r="L1027" s="69">
        <v>5.97</v>
      </c>
      <c r="M1027" s="66" t="s">
        <v>46</v>
      </c>
      <c r="N1027" s="66" t="s">
        <v>46</v>
      </c>
      <c r="O1027" s="66"/>
      <c r="P1027" s="66" t="s">
        <v>1835</v>
      </c>
      <c r="Q1027" s="144">
        <v>168</v>
      </c>
    </row>
    <row r="1028" spans="1:17" s="72" customFormat="1">
      <c r="A1028" s="66"/>
      <c r="B1028" s="66" t="s">
        <v>264</v>
      </c>
      <c r="C1028" s="225" t="s">
        <v>1757</v>
      </c>
      <c r="D1028" s="66" t="s">
        <v>2497</v>
      </c>
      <c r="E1028" s="68">
        <v>1.5982799999999999</v>
      </c>
      <c r="F1028" s="74">
        <v>1.4</v>
      </c>
      <c r="G1028" s="74">
        <v>1</v>
      </c>
      <c r="H1028" s="68">
        <f t="shared" si="30"/>
        <v>2.23759</v>
      </c>
      <c r="I1028" s="70">
        <f t="shared" si="31"/>
        <v>1.5982799999999999</v>
      </c>
      <c r="J1028" s="71">
        <f>ROUND((H1028*'2-Calculator'!$D$26),2)</f>
        <v>14734.53</v>
      </c>
      <c r="K1028" s="71">
        <f>ROUND((I1028*'2-Calculator'!$D$26),2)</f>
        <v>10524.67</v>
      </c>
      <c r="L1028" s="69">
        <v>9.6</v>
      </c>
      <c r="M1028" s="66" t="s">
        <v>46</v>
      </c>
      <c r="N1028" s="66" t="s">
        <v>46</v>
      </c>
      <c r="O1028" s="66"/>
      <c r="P1028" s="66" t="s">
        <v>1835</v>
      </c>
      <c r="Q1028" s="144">
        <v>112</v>
      </c>
    </row>
    <row r="1029" spans="1:17" s="72" customFormat="1">
      <c r="A1029" s="66"/>
      <c r="B1029" s="66" t="s">
        <v>263</v>
      </c>
      <c r="C1029" s="225" t="s">
        <v>1757</v>
      </c>
      <c r="D1029" s="66" t="s">
        <v>2497</v>
      </c>
      <c r="E1029" s="68">
        <v>4.4106199999999998</v>
      </c>
      <c r="F1029" s="74">
        <v>1.4</v>
      </c>
      <c r="G1029" s="74">
        <v>1</v>
      </c>
      <c r="H1029" s="68">
        <f t="shared" si="30"/>
        <v>6.1748700000000003</v>
      </c>
      <c r="I1029" s="70">
        <f t="shared" si="31"/>
        <v>4.4106199999999998</v>
      </c>
      <c r="J1029" s="71">
        <f>ROUND((H1029*'2-Calculator'!$D$26),2)</f>
        <v>40661.519999999997</v>
      </c>
      <c r="K1029" s="71">
        <f>ROUND((I1029*'2-Calculator'!$D$26),2)</f>
        <v>29043.93</v>
      </c>
      <c r="L1029" s="69">
        <v>18.059999999999999</v>
      </c>
      <c r="M1029" s="66" t="s">
        <v>46</v>
      </c>
      <c r="N1029" s="66" t="s">
        <v>46</v>
      </c>
      <c r="O1029" s="66"/>
      <c r="P1029" s="66" t="s">
        <v>1835</v>
      </c>
      <c r="Q1029" s="144">
        <v>31</v>
      </c>
    </row>
    <row r="1030" spans="1:17" s="72" customFormat="1">
      <c r="A1030" s="66"/>
      <c r="B1030" s="66" t="s">
        <v>262</v>
      </c>
      <c r="C1030" s="225" t="s">
        <v>1758</v>
      </c>
      <c r="D1030" s="66" t="s">
        <v>2498</v>
      </c>
      <c r="E1030" s="68">
        <v>0.53419000000000005</v>
      </c>
      <c r="F1030" s="74">
        <v>1.4</v>
      </c>
      <c r="G1030" s="74">
        <v>1</v>
      </c>
      <c r="H1030" s="68">
        <f t="shared" si="30"/>
        <v>0.74787000000000003</v>
      </c>
      <c r="I1030" s="70">
        <f t="shared" si="31"/>
        <v>0.53419000000000005</v>
      </c>
      <c r="J1030" s="71">
        <f>ROUND((H1030*'2-Calculator'!$D$26),2)</f>
        <v>4924.72</v>
      </c>
      <c r="K1030" s="71">
        <f>ROUND((I1030*'2-Calculator'!$D$26),2)</f>
        <v>3517.64</v>
      </c>
      <c r="L1030" s="69">
        <v>5.04</v>
      </c>
      <c r="M1030" s="66" t="s">
        <v>46</v>
      </c>
      <c r="N1030" s="66" t="s">
        <v>46</v>
      </c>
      <c r="O1030" s="66"/>
      <c r="P1030" s="66" t="s">
        <v>1835</v>
      </c>
      <c r="Q1030" s="144">
        <v>133</v>
      </c>
    </row>
    <row r="1031" spans="1:17" s="72" customFormat="1">
      <c r="A1031" s="66"/>
      <c r="B1031" s="66" t="s">
        <v>261</v>
      </c>
      <c r="C1031" s="225" t="s">
        <v>1758</v>
      </c>
      <c r="D1031" s="66" t="s">
        <v>2498</v>
      </c>
      <c r="E1031" s="68">
        <v>0.78488999999999998</v>
      </c>
      <c r="F1031" s="74">
        <v>1.4</v>
      </c>
      <c r="G1031" s="74">
        <v>1</v>
      </c>
      <c r="H1031" s="68">
        <f t="shared" si="30"/>
        <v>1.0988500000000001</v>
      </c>
      <c r="I1031" s="70">
        <f t="shared" si="31"/>
        <v>0.78488999999999998</v>
      </c>
      <c r="J1031" s="71">
        <f>ROUND((H1031*'2-Calculator'!$D$26),2)</f>
        <v>7235.93</v>
      </c>
      <c r="K1031" s="71">
        <f>ROUND((I1031*'2-Calculator'!$D$26),2)</f>
        <v>5168.5</v>
      </c>
      <c r="L1031" s="69">
        <v>5.21</v>
      </c>
      <c r="M1031" s="66" t="s">
        <v>46</v>
      </c>
      <c r="N1031" s="66" t="s">
        <v>46</v>
      </c>
      <c r="O1031" s="66"/>
      <c r="P1031" s="66" t="s">
        <v>1835</v>
      </c>
      <c r="Q1031" s="144">
        <v>45</v>
      </c>
    </row>
    <row r="1032" spans="1:17" s="72" customFormat="1">
      <c r="A1032" s="66"/>
      <c r="B1032" s="66" t="s">
        <v>260</v>
      </c>
      <c r="C1032" s="225" t="s">
        <v>1758</v>
      </c>
      <c r="D1032" s="66" t="s">
        <v>2498</v>
      </c>
      <c r="E1032" s="68">
        <v>1.55751</v>
      </c>
      <c r="F1032" s="74">
        <v>1.4</v>
      </c>
      <c r="G1032" s="74">
        <v>1</v>
      </c>
      <c r="H1032" s="68">
        <f t="shared" si="30"/>
        <v>2.1805099999999999</v>
      </c>
      <c r="I1032" s="70">
        <f t="shared" si="31"/>
        <v>1.55751</v>
      </c>
      <c r="J1032" s="71">
        <f>ROUND((H1032*'2-Calculator'!$D$26),2)</f>
        <v>14358.66</v>
      </c>
      <c r="K1032" s="71">
        <f>ROUND((I1032*'2-Calculator'!$D$26),2)</f>
        <v>10256.200000000001</v>
      </c>
      <c r="L1032" s="69">
        <v>11.6</v>
      </c>
      <c r="M1032" s="66" t="s">
        <v>46</v>
      </c>
      <c r="N1032" s="66" t="s">
        <v>46</v>
      </c>
      <c r="O1032" s="66"/>
      <c r="P1032" s="66" t="s">
        <v>1835</v>
      </c>
      <c r="Q1032" s="144">
        <v>5</v>
      </c>
    </row>
    <row r="1033" spans="1:17" s="72" customFormat="1">
      <c r="A1033" s="66"/>
      <c r="B1033" s="66" t="s">
        <v>259</v>
      </c>
      <c r="C1033" s="225" t="s">
        <v>1758</v>
      </c>
      <c r="D1033" s="66" t="s">
        <v>2498</v>
      </c>
      <c r="E1033" s="68">
        <v>3.2803800000000001</v>
      </c>
      <c r="F1033" s="74">
        <v>1.4</v>
      </c>
      <c r="G1033" s="74">
        <v>1</v>
      </c>
      <c r="H1033" s="68">
        <f t="shared" si="30"/>
        <v>4.59253</v>
      </c>
      <c r="I1033" s="70">
        <f t="shared" si="31"/>
        <v>3.2803800000000001</v>
      </c>
      <c r="J1033" s="71">
        <f>ROUND((H1033*'2-Calculator'!$D$26),2)</f>
        <v>30241.81</v>
      </c>
      <c r="K1033" s="71">
        <f>ROUND((I1033*'2-Calculator'!$D$26),2)</f>
        <v>21601.3</v>
      </c>
      <c r="L1033" s="69">
        <v>17.55</v>
      </c>
      <c r="M1033" s="66" t="s">
        <v>46</v>
      </c>
      <c r="N1033" s="66" t="s">
        <v>46</v>
      </c>
      <c r="O1033" s="66"/>
      <c r="P1033" s="66" t="s">
        <v>1835</v>
      </c>
      <c r="Q1033" s="144">
        <v>0</v>
      </c>
    </row>
    <row r="1034" spans="1:17" s="72" customFormat="1">
      <c r="A1034" s="66"/>
      <c r="B1034" s="66" t="s">
        <v>258</v>
      </c>
      <c r="C1034" s="225" t="s">
        <v>1759</v>
      </c>
      <c r="D1034" s="66" t="s">
        <v>2499</v>
      </c>
      <c r="E1034" s="68">
        <v>0.31356000000000001</v>
      </c>
      <c r="F1034" s="74">
        <v>1.4</v>
      </c>
      <c r="G1034" s="74">
        <v>1</v>
      </c>
      <c r="H1034" s="68">
        <f t="shared" si="30"/>
        <v>0.43897999999999998</v>
      </c>
      <c r="I1034" s="70">
        <f t="shared" si="31"/>
        <v>0.31356000000000001</v>
      </c>
      <c r="J1034" s="71">
        <f>ROUND((H1034*'2-Calculator'!$D$26),2)</f>
        <v>2890.68</v>
      </c>
      <c r="K1034" s="71">
        <f>ROUND((I1034*'2-Calculator'!$D$26),2)</f>
        <v>2064.79</v>
      </c>
      <c r="L1034" s="69">
        <v>3.41</v>
      </c>
      <c r="M1034" s="66" t="s">
        <v>46</v>
      </c>
      <c r="N1034" s="66" t="s">
        <v>46</v>
      </c>
      <c r="O1034" s="66"/>
      <c r="P1034" s="66" t="s">
        <v>1835</v>
      </c>
      <c r="Q1034" s="144">
        <v>166</v>
      </c>
    </row>
    <row r="1035" spans="1:17" s="72" customFormat="1">
      <c r="A1035" s="66"/>
      <c r="B1035" s="66" t="s">
        <v>257</v>
      </c>
      <c r="C1035" s="225" t="s">
        <v>1759</v>
      </c>
      <c r="D1035" s="66" t="s">
        <v>2499</v>
      </c>
      <c r="E1035" s="68">
        <v>0.49969999999999998</v>
      </c>
      <c r="F1035" s="74">
        <v>1.4</v>
      </c>
      <c r="G1035" s="74">
        <v>1</v>
      </c>
      <c r="H1035" s="68">
        <f t="shared" si="30"/>
        <v>0.69957999999999998</v>
      </c>
      <c r="I1035" s="70">
        <f t="shared" si="31"/>
        <v>0.49969999999999998</v>
      </c>
      <c r="J1035" s="71">
        <f>ROUND((H1035*'2-Calculator'!$D$26),2)</f>
        <v>4606.7299999999996</v>
      </c>
      <c r="K1035" s="71">
        <f>ROUND((I1035*'2-Calculator'!$D$26),2)</f>
        <v>3290.52</v>
      </c>
      <c r="L1035" s="69">
        <v>4.34</v>
      </c>
      <c r="M1035" s="66" t="s">
        <v>46</v>
      </c>
      <c r="N1035" s="66" t="s">
        <v>46</v>
      </c>
      <c r="O1035" s="66"/>
      <c r="P1035" s="66" t="s">
        <v>1835</v>
      </c>
      <c r="Q1035" s="144">
        <v>105</v>
      </c>
    </row>
    <row r="1036" spans="1:17" s="72" customFormat="1">
      <c r="A1036" s="66"/>
      <c r="B1036" s="66" t="s">
        <v>256</v>
      </c>
      <c r="C1036" s="225" t="s">
        <v>1759</v>
      </c>
      <c r="D1036" s="66" t="s">
        <v>2499</v>
      </c>
      <c r="E1036" s="68">
        <v>0.99868000000000001</v>
      </c>
      <c r="F1036" s="74">
        <v>1.4</v>
      </c>
      <c r="G1036" s="74">
        <v>1</v>
      </c>
      <c r="H1036" s="68">
        <f t="shared" si="30"/>
        <v>1.39815</v>
      </c>
      <c r="I1036" s="70">
        <f t="shared" si="31"/>
        <v>0.99868000000000001</v>
      </c>
      <c r="J1036" s="71">
        <f>ROUND((H1036*'2-Calculator'!$D$26),2)</f>
        <v>9206.82</v>
      </c>
      <c r="K1036" s="71">
        <f>ROUND((I1036*'2-Calculator'!$D$26),2)</f>
        <v>6576.31</v>
      </c>
      <c r="L1036" s="69">
        <v>6.51</v>
      </c>
      <c r="M1036" s="66" t="s">
        <v>46</v>
      </c>
      <c r="N1036" s="66" t="s">
        <v>46</v>
      </c>
      <c r="O1036" s="66"/>
      <c r="P1036" s="66" t="s">
        <v>1835</v>
      </c>
      <c r="Q1036" s="144">
        <v>13</v>
      </c>
    </row>
    <row r="1037" spans="1:17" s="72" customFormat="1">
      <c r="A1037" s="66"/>
      <c r="B1037" s="66" t="s">
        <v>255</v>
      </c>
      <c r="C1037" s="225" t="s">
        <v>1759</v>
      </c>
      <c r="D1037" s="66" t="s">
        <v>2499</v>
      </c>
      <c r="E1037" s="68">
        <v>2.6755100000000001</v>
      </c>
      <c r="F1037" s="74">
        <v>1.4</v>
      </c>
      <c r="G1037" s="74">
        <v>1</v>
      </c>
      <c r="H1037" s="68">
        <f t="shared" si="30"/>
        <v>3.7457099999999999</v>
      </c>
      <c r="I1037" s="70">
        <f t="shared" si="31"/>
        <v>2.6755100000000001</v>
      </c>
      <c r="J1037" s="71">
        <f>ROUND((H1037*'2-Calculator'!$D$26),2)</f>
        <v>24665.5</v>
      </c>
      <c r="K1037" s="71">
        <f>ROUND((I1037*'2-Calculator'!$D$26),2)</f>
        <v>17618.23</v>
      </c>
      <c r="L1037" s="69">
        <v>13.71</v>
      </c>
      <c r="M1037" s="66" t="s">
        <v>46</v>
      </c>
      <c r="N1037" s="66" t="s">
        <v>46</v>
      </c>
      <c r="O1037" s="66"/>
      <c r="P1037" s="66" t="s">
        <v>1835</v>
      </c>
      <c r="Q1037" s="144">
        <v>0</v>
      </c>
    </row>
    <row r="1038" spans="1:17" s="72" customFormat="1">
      <c r="A1038" s="66"/>
      <c r="B1038" s="66" t="s">
        <v>254</v>
      </c>
      <c r="C1038" s="225" t="s">
        <v>1760</v>
      </c>
      <c r="D1038" s="66" t="s">
        <v>2500</v>
      </c>
      <c r="E1038" s="68">
        <v>0.1027</v>
      </c>
      <c r="F1038" s="74">
        <v>1.5</v>
      </c>
      <c r="G1038" s="74">
        <v>1</v>
      </c>
      <c r="H1038" s="68">
        <f t="shared" ref="H1038:H1101" si="32">ROUND(E1038*F1038,5)</f>
        <v>0.15404999999999999</v>
      </c>
      <c r="I1038" s="70">
        <f t="shared" ref="I1038:I1101" si="33">ROUND(E1038*G1038,5)</f>
        <v>0.1027</v>
      </c>
      <c r="J1038" s="71">
        <f>ROUND((H1038*'2-Calculator'!$D$26),2)</f>
        <v>1014.42</v>
      </c>
      <c r="K1038" s="71">
        <f>ROUND((I1038*'2-Calculator'!$D$26),2)</f>
        <v>676.28</v>
      </c>
      <c r="L1038" s="69">
        <v>2.13</v>
      </c>
      <c r="M1038" s="66" t="s">
        <v>2556</v>
      </c>
      <c r="N1038" s="66" t="s">
        <v>2556</v>
      </c>
      <c r="O1038" s="66"/>
      <c r="P1038" s="66" t="s">
        <v>1835</v>
      </c>
      <c r="Q1038" s="144">
        <v>16523</v>
      </c>
    </row>
    <row r="1039" spans="1:17" s="72" customFormat="1">
      <c r="A1039" s="66"/>
      <c r="B1039" s="66" t="s">
        <v>253</v>
      </c>
      <c r="C1039" s="225" t="s">
        <v>1760</v>
      </c>
      <c r="D1039" s="66" t="s">
        <v>2500</v>
      </c>
      <c r="E1039" s="68">
        <v>0.14613000000000001</v>
      </c>
      <c r="F1039" s="74">
        <v>1.5</v>
      </c>
      <c r="G1039" s="74">
        <v>1</v>
      </c>
      <c r="H1039" s="68">
        <f t="shared" si="32"/>
        <v>0.21920000000000001</v>
      </c>
      <c r="I1039" s="70">
        <f t="shared" si="33"/>
        <v>0.14613000000000001</v>
      </c>
      <c r="J1039" s="71">
        <f>ROUND((H1039*'2-Calculator'!$D$26),2)</f>
        <v>1443.43</v>
      </c>
      <c r="K1039" s="71">
        <f>ROUND((I1039*'2-Calculator'!$D$26),2)</f>
        <v>962.27</v>
      </c>
      <c r="L1039" s="69">
        <v>2.4</v>
      </c>
      <c r="M1039" s="66" t="s">
        <v>2556</v>
      </c>
      <c r="N1039" s="66" t="s">
        <v>2556</v>
      </c>
      <c r="O1039" s="66"/>
      <c r="P1039" s="66" t="s">
        <v>1835</v>
      </c>
      <c r="Q1039" s="144">
        <v>3429</v>
      </c>
    </row>
    <row r="1040" spans="1:17" s="72" customFormat="1">
      <c r="A1040" s="66"/>
      <c r="B1040" s="66" t="s">
        <v>252</v>
      </c>
      <c r="C1040" s="225" t="s">
        <v>1760</v>
      </c>
      <c r="D1040" s="66" t="s">
        <v>2500</v>
      </c>
      <c r="E1040" s="68">
        <v>0.28844999999999998</v>
      </c>
      <c r="F1040" s="74">
        <v>1.5</v>
      </c>
      <c r="G1040" s="74">
        <v>1</v>
      </c>
      <c r="H1040" s="68">
        <f t="shared" si="32"/>
        <v>0.43268000000000001</v>
      </c>
      <c r="I1040" s="70">
        <f t="shared" si="33"/>
        <v>0.28844999999999998</v>
      </c>
      <c r="J1040" s="71">
        <f>ROUND((H1040*'2-Calculator'!$D$26),2)</f>
        <v>2849.2</v>
      </c>
      <c r="K1040" s="71">
        <f>ROUND((I1040*'2-Calculator'!$D$26),2)</f>
        <v>1899.44</v>
      </c>
      <c r="L1040" s="69">
        <v>3.55</v>
      </c>
      <c r="M1040" s="66" t="s">
        <v>2556</v>
      </c>
      <c r="N1040" s="66" t="s">
        <v>2556</v>
      </c>
      <c r="O1040" s="66"/>
      <c r="P1040" s="66" t="s">
        <v>1835</v>
      </c>
      <c r="Q1040" s="144">
        <v>800</v>
      </c>
    </row>
    <row r="1041" spans="1:17" s="72" customFormat="1">
      <c r="A1041" s="66"/>
      <c r="B1041" s="66" t="s">
        <v>251</v>
      </c>
      <c r="C1041" s="225" t="s">
        <v>1760</v>
      </c>
      <c r="D1041" s="66" t="s">
        <v>2500</v>
      </c>
      <c r="E1041" s="68">
        <v>1.6311100000000001</v>
      </c>
      <c r="F1041" s="74">
        <v>1.5</v>
      </c>
      <c r="G1041" s="74">
        <v>1</v>
      </c>
      <c r="H1041" s="68">
        <f t="shared" si="32"/>
        <v>2.4466700000000001</v>
      </c>
      <c r="I1041" s="70">
        <f t="shared" si="33"/>
        <v>1.6311100000000001</v>
      </c>
      <c r="J1041" s="71">
        <f>ROUND((H1041*'2-Calculator'!$D$26),2)</f>
        <v>16111.32</v>
      </c>
      <c r="K1041" s="71">
        <f>ROUND((I1041*'2-Calculator'!$D$26),2)</f>
        <v>10740.86</v>
      </c>
      <c r="L1041" s="69">
        <v>19.09</v>
      </c>
      <c r="M1041" s="66" t="s">
        <v>2556</v>
      </c>
      <c r="N1041" s="66" t="s">
        <v>2556</v>
      </c>
      <c r="O1041" s="66"/>
      <c r="P1041" s="66" t="s">
        <v>1835</v>
      </c>
      <c r="Q1041" s="144">
        <v>0</v>
      </c>
    </row>
    <row r="1042" spans="1:17" s="72" customFormat="1">
      <c r="A1042" s="66"/>
      <c r="B1042" s="66" t="s">
        <v>250</v>
      </c>
      <c r="C1042" s="225" t="s">
        <v>1761</v>
      </c>
      <c r="D1042" s="66" t="s">
        <v>2099</v>
      </c>
      <c r="E1042" s="68">
        <v>1.2982100000000001</v>
      </c>
      <c r="F1042" s="74">
        <v>1</v>
      </c>
      <c r="G1042" s="74">
        <v>1</v>
      </c>
      <c r="H1042" s="68">
        <f t="shared" si="32"/>
        <v>1.2982100000000001</v>
      </c>
      <c r="I1042" s="70">
        <f t="shared" si="33"/>
        <v>1.2982100000000001</v>
      </c>
      <c r="J1042" s="71">
        <f>ROUND((H1042*'2-Calculator'!$D$26),2)</f>
        <v>8548.7099999999991</v>
      </c>
      <c r="K1042" s="71">
        <f>ROUND((I1042*'2-Calculator'!$D$26),2)</f>
        <v>8548.7099999999991</v>
      </c>
      <c r="L1042" s="69">
        <v>3.45</v>
      </c>
      <c r="M1042" s="66" t="s">
        <v>2550</v>
      </c>
      <c r="N1042" s="66" t="s">
        <v>2551</v>
      </c>
      <c r="O1042" s="66"/>
      <c r="P1042" s="66" t="s">
        <v>1835</v>
      </c>
      <c r="Q1042" s="144">
        <v>8</v>
      </c>
    </row>
    <row r="1043" spans="1:17" s="72" customFormat="1">
      <c r="A1043" s="66"/>
      <c r="B1043" s="66" t="s">
        <v>249</v>
      </c>
      <c r="C1043" s="225" t="s">
        <v>1761</v>
      </c>
      <c r="D1043" s="66" t="s">
        <v>2099</v>
      </c>
      <c r="E1043" s="68">
        <v>1.7444500000000001</v>
      </c>
      <c r="F1043" s="74">
        <v>1</v>
      </c>
      <c r="G1043" s="74">
        <v>1</v>
      </c>
      <c r="H1043" s="68">
        <f t="shared" si="32"/>
        <v>1.7444500000000001</v>
      </c>
      <c r="I1043" s="70">
        <f t="shared" si="33"/>
        <v>1.7444500000000001</v>
      </c>
      <c r="J1043" s="71">
        <f>ROUND((H1043*'2-Calculator'!$D$26),2)</f>
        <v>11487.2</v>
      </c>
      <c r="K1043" s="71">
        <f>ROUND((I1043*'2-Calculator'!$D$26),2)</f>
        <v>11487.2</v>
      </c>
      <c r="L1043" s="69">
        <v>3.95</v>
      </c>
      <c r="M1043" s="66" t="s">
        <v>2550</v>
      </c>
      <c r="N1043" s="66" t="s">
        <v>2551</v>
      </c>
      <c r="O1043" s="66"/>
      <c r="P1043" s="66" t="s">
        <v>1835</v>
      </c>
      <c r="Q1043" s="144">
        <v>8</v>
      </c>
    </row>
    <row r="1044" spans="1:17" s="72" customFormat="1">
      <c r="A1044" s="66"/>
      <c r="B1044" s="66" t="s">
        <v>248</v>
      </c>
      <c r="C1044" s="225" t="s">
        <v>1761</v>
      </c>
      <c r="D1044" s="66" t="s">
        <v>2099</v>
      </c>
      <c r="E1044" s="68">
        <v>2.4084599999999998</v>
      </c>
      <c r="F1044" s="74">
        <v>1</v>
      </c>
      <c r="G1044" s="74">
        <v>1</v>
      </c>
      <c r="H1044" s="68">
        <f t="shared" si="32"/>
        <v>2.4084599999999998</v>
      </c>
      <c r="I1044" s="70">
        <f t="shared" si="33"/>
        <v>2.4084599999999998</v>
      </c>
      <c r="J1044" s="71">
        <f>ROUND((H1044*'2-Calculator'!$D$26),2)</f>
        <v>15859.71</v>
      </c>
      <c r="K1044" s="71">
        <f>ROUND((I1044*'2-Calculator'!$D$26),2)</f>
        <v>15859.71</v>
      </c>
      <c r="L1044" s="69">
        <v>8.4700000000000006</v>
      </c>
      <c r="M1044" s="66" t="s">
        <v>2550</v>
      </c>
      <c r="N1044" s="66" t="s">
        <v>2551</v>
      </c>
      <c r="O1044" s="66"/>
      <c r="P1044" s="66" t="s">
        <v>1835</v>
      </c>
      <c r="Q1044" s="144">
        <v>0</v>
      </c>
    </row>
    <row r="1045" spans="1:17" s="72" customFormat="1">
      <c r="A1045" s="66"/>
      <c r="B1045" s="66" t="s">
        <v>247</v>
      </c>
      <c r="C1045" s="225" t="s">
        <v>1761</v>
      </c>
      <c r="D1045" s="66" t="s">
        <v>2099</v>
      </c>
      <c r="E1045" s="68">
        <v>4.6288499999999999</v>
      </c>
      <c r="F1045" s="74">
        <v>1</v>
      </c>
      <c r="G1045" s="74">
        <v>1</v>
      </c>
      <c r="H1045" s="68">
        <f t="shared" si="32"/>
        <v>4.6288499999999999</v>
      </c>
      <c r="I1045" s="70">
        <f t="shared" si="33"/>
        <v>4.6288499999999999</v>
      </c>
      <c r="J1045" s="71">
        <f>ROUND((H1045*'2-Calculator'!$D$26),2)</f>
        <v>30480.98</v>
      </c>
      <c r="K1045" s="71">
        <f>ROUND((I1045*'2-Calculator'!$D$26),2)</f>
        <v>30480.98</v>
      </c>
      <c r="L1045" s="69">
        <v>17.77</v>
      </c>
      <c r="M1045" s="66" t="s">
        <v>2550</v>
      </c>
      <c r="N1045" s="66" t="s">
        <v>2551</v>
      </c>
      <c r="O1045" s="66"/>
      <c r="P1045" s="66" t="s">
        <v>1835</v>
      </c>
      <c r="Q1045" s="144">
        <v>1</v>
      </c>
    </row>
    <row r="1046" spans="1:17" s="72" customFormat="1">
      <c r="A1046" s="66"/>
      <c r="B1046" s="66" t="s">
        <v>246</v>
      </c>
      <c r="C1046" s="225" t="s">
        <v>1762</v>
      </c>
      <c r="D1046" s="66" t="s">
        <v>2501</v>
      </c>
      <c r="E1046" s="68">
        <v>0.96475999999999995</v>
      </c>
      <c r="F1046" s="74">
        <v>1</v>
      </c>
      <c r="G1046" s="74">
        <v>1</v>
      </c>
      <c r="H1046" s="68">
        <f t="shared" si="32"/>
        <v>0.96475999999999995</v>
      </c>
      <c r="I1046" s="70">
        <f t="shared" si="33"/>
        <v>0.96475999999999995</v>
      </c>
      <c r="J1046" s="71">
        <f>ROUND((H1046*'2-Calculator'!$D$26),2)</f>
        <v>6352.94</v>
      </c>
      <c r="K1046" s="71">
        <f>ROUND((I1046*'2-Calculator'!$D$26),2)</f>
        <v>6352.94</v>
      </c>
      <c r="L1046" s="69">
        <v>3.37</v>
      </c>
      <c r="M1046" s="66" t="s">
        <v>2550</v>
      </c>
      <c r="N1046" s="66" t="s">
        <v>2551</v>
      </c>
      <c r="O1046" s="66"/>
      <c r="P1046" s="66" t="s">
        <v>1835</v>
      </c>
      <c r="Q1046" s="144">
        <v>5</v>
      </c>
    </row>
    <row r="1047" spans="1:17" s="72" customFormat="1">
      <c r="A1047" s="66"/>
      <c r="B1047" s="66" t="s">
        <v>245</v>
      </c>
      <c r="C1047" s="225" t="s">
        <v>1762</v>
      </c>
      <c r="D1047" s="66" t="s">
        <v>2501</v>
      </c>
      <c r="E1047" s="68">
        <v>1.3786099999999999</v>
      </c>
      <c r="F1047" s="74">
        <v>1</v>
      </c>
      <c r="G1047" s="74">
        <v>1</v>
      </c>
      <c r="H1047" s="68">
        <f t="shared" si="32"/>
        <v>1.3786099999999999</v>
      </c>
      <c r="I1047" s="70">
        <f t="shared" si="33"/>
        <v>1.3786099999999999</v>
      </c>
      <c r="J1047" s="71">
        <f>ROUND((H1047*'2-Calculator'!$D$26),2)</f>
        <v>9078.15</v>
      </c>
      <c r="K1047" s="71">
        <f>ROUND((I1047*'2-Calculator'!$D$26),2)</f>
        <v>9078.15</v>
      </c>
      <c r="L1047" s="69">
        <v>4.22</v>
      </c>
      <c r="M1047" s="66" t="s">
        <v>2550</v>
      </c>
      <c r="N1047" s="66" t="s">
        <v>2551</v>
      </c>
      <c r="O1047" s="66"/>
      <c r="P1047" s="66" t="s">
        <v>1835</v>
      </c>
      <c r="Q1047" s="144">
        <v>2</v>
      </c>
    </row>
    <row r="1048" spans="1:17" s="72" customFormat="1">
      <c r="A1048" s="66"/>
      <c r="B1048" s="66" t="s">
        <v>244</v>
      </c>
      <c r="C1048" s="225" t="s">
        <v>1762</v>
      </c>
      <c r="D1048" s="66" t="s">
        <v>2501</v>
      </c>
      <c r="E1048" s="68">
        <v>2.2208899999999998</v>
      </c>
      <c r="F1048" s="74">
        <v>1</v>
      </c>
      <c r="G1048" s="74">
        <v>1</v>
      </c>
      <c r="H1048" s="68">
        <f t="shared" si="32"/>
        <v>2.2208899999999998</v>
      </c>
      <c r="I1048" s="70">
        <f t="shared" si="33"/>
        <v>2.2208899999999998</v>
      </c>
      <c r="J1048" s="71">
        <f>ROUND((H1048*'2-Calculator'!$D$26),2)</f>
        <v>14624.56</v>
      </c>
      <c r="K1048" s="71">
        <f>ROUND((I1048*'2-Calculator'!$D$26),2)</f>
        <v>14624.56</v>
      </c>
      <c r="L1048" s="69">
        <v>9.93</v>
      </c>
      <c r="M1048" s="66" t="s">
        <v>2550</v>
      </c>
      <c r="N1048" s="66" t="s">
        <v>2551</v>
      </c>
      <c r="O1048" s="66"/>
      <c r="P1048" s="66" t="s">
        <v>1835</v>
      </c>
      <c r="Q1048" s="144">
        <v>0</v>
      </c>
    </row>
    <row r="1049" spans="1:17" s="72" customFormat="1">
      <c r="A1049" s="66"/>
      <c r="B1049" s="66" t="s">
        <v>243</v>
      </c>
      <c r="C1049" s="225" t="s">
        <v>1762</v>
      </c>
      <c r="D1049" s="66" t="s">
        <v>2501</v>
      </c>
      <c r="E1049" s="68">
        <v>4.6690199999999997</v>
      </c>
      <c r="F1049" s="74">
        <v>1</v>
      </c>
      <c r="G1049" s="74">
        <v>1</v>
      </c>
      <c r="H1049" s="68">
        <f t="shared" si="32"/>
        <v>4.6690199999999997</v>
      </c>
      <c r="I1049" s="70">
        <f t="shared" si="33"/>
        <v>4.6690199999999997</v>
      </c>
      <c r="J1049" s="71">
        <f>ROUND((H1049*'2-Calculator'!$D$26),2)</f>
        <v>30745.5</v>
      </c>
      <c r="K1049" s="71">
        <f>ROUND((I1049*'2-Calculator'!$D$26),2)</f>
        <v>30745.5</v>
      </c>
      <c r="L1049" s="69">
        <v>8.89</v>
      </c>
      <c r="M1049" s="66" t="s">
        <v>2550</v>
      </c>
      <c r="N1049" s="66" t="s">
        <v>2551</v>
      </c>
      <c r="O1049" s="66"/>
      <c r="P1049" s="66" t="s">
        <v>1835</v>
      </c>
      <c r="Q1049" s="144">
        <v>2</v>
      </c>
    </row>
    <row r="1050" spans="1:17" s="72" customFormat="1">
      <c r="A1050" s="66"/>
      <c r="B1050" s="66" t="s">
        <v>242</v>
      </c>
      <c r="C1050" s="225" t="s">
        <v>1763</v>
      </c>
      <c r="D1050" s="66" t="s">
        <v>2362</v>
      </c>
      <c r="E1050" s="68">
        <v>0.57992999999999995</v>
      </c>
      <c r="F1050" s="74">
        <v>1</v>
      </c>
      <c r="G1050" s="74">
        <v>1</v>
      </c>
      <c r="H1050" s="68">
        <f t="shared" si="32"/>
        <v>0.57992999999999995</v>
      </c>
      <c r="I1050" s="70">
        <f t="shared" si="33"/>
        <v>0.57992999999999995</v>
      </c>
      <c r="J1050" s="71">
        <f>ROUND((H1050*'2-Calculator'!$D$26),2)</f>
        <v>3818.84</v>
      </c>
      <c r="K1050" s="71">
        <f>ROUND((I1050*'2-Calculator'!$D$26),2)</f>
        <v>3818.84</v>
      </c>
      <c r="L1050" s="69">
        <v>3.2</v>
      </c>
      <c r="M1050" s="66" t="s">
        <v>2550</v>
      </c>
      <c r="N1050" s="66" t="s">
        <v>2551</v>
      </c>
      <c r="O1050" s="66"/>
      <c r="P1050" s="66" t="s">
        <v>1835</v>
      </c>
      <c r="Q1050" s="144">
        <v>13</v>
      </c>
    </row>
    <row r="1051" spans="1:17" s="72" customFormat="1">
      <c r="A1051" s="66"/>
      <c r="B1051" s="66" t="s">
        <v>241</v>
      </c>
      <c r="C1051" s="225" t="s">
        <v>1763</v>
      </c>
      <c r="D1051" s="66" t="s">
        <v>2362</v>
      </c>
      <c r="E1051" s="68">
        <v>0.70426</v>
      </c>
      <c r="F1051" s="74">
        <v>1</v>
      </c>
      <c r="G1051" s="74">
        <v>1</v>
      </c>
      <c r="H1051" s="68">
        <f t="shared" si="32"/>
        <v>0.70426</v>
      </c>
      <c r="I1051" s="70">
        <f t="shared" si="33"/>
        <v>0.70426</v>
      </c>
      <c r="J1051" s="71">
        <f>ROUND((H1051*'2-Calculator'!$D$26),2)</f>
        <v>4637.55</v>
      </c>
      <c r="K1051" s="71">
        <f>ROUND((I1051*'2-Calculator'!$D$26),2)</f>
        <v>4637.55</v>
      </c>
      <c r="L1051" s="69">
        <v>4.0599999999999996</v>
      </c>
      <c r="M1051" s="66" t="s">
        <v>2550</v>
      </c>
      <c r="N1051" s="66" t="s">
        <v>2551</v>
      </c>
      <c r="O1051" s="66"/>
      <c r="P1051" s="66" t="s">
        <v>1835</v>
      </c>
      <c r="Q1051" s="144">
        <v>91</v>
      </c>
    </row>
    <row r="1052" spans="1:17" s="72" customFormat="1">
      <c r="A1052" s="66"/>
      <c r="B1052" s="66" t="s">
        <v>240</v>
      </c>
      <c r="C1052" s="225" t="s">
        <v>1763</v>
      </c>
      <c r="D1052" s="66" t="s">
        <v>2362</v>
      </c>
      <c r="E1052" s="68">
        <v>1.1280600000000001</v>
      </c>
      <c r="F1052" s="74">
        <v>1</v>
      </c>
      <c r="G1052" s="74">
        <v>1</v>
      </c>
      <c r="H1052" s="68">
        <f t="shared" si="32"/>
        <v>1.1280600000000001</v>
      </c>
      <c r="I1052" s="70">
        <f t="shared" si="33"/>
        <v>1.1280600000000001</v>
      </c>
      <c r="J1052" s="71">
        <f>ROUND((H1052*'2-Calculator'!$D$26),2)</f>
        <v>7428.28</v>
      </c>
      <c r="K1052" s="71">
        <f>ROUND((I1052*'2-Calculator'!$D$26),2)</f>
        <v>7428.28</v>
      </c>
      <c r="L1052" s="69">
        <v>5.81</v>
      </c>
      <c r="M1052" s="66" t="s">
        <v>2550</v>
      </c>
      <c r="N1052" s="66" t="s">
        <v>2551</v>
      </c>
      <c r="O1052" s="66"/>
      <c r="P1052" s="66" t="s">
        <v>1835</v>
      </c>
      <c r="Q1052" s="144">
        <v>57</v>
      </c>
    </row>
    <row r="1053" spans="1:17" s="72" customFormat="1">
      <c r="A1053" s="66"/>
      <c r="B1053" s="66" t="s">
        <v>239</v>
      </c>
      <c r="C1053" s="225" t="s">
        <v>1763</v>
      </c>
      <c r="D1053" s="66" t="s">
        <v>2362</v>
      </c>
      <c r="E1053" s="68">
        <v>2.54474</v>
      </c>
      <c r="F1053" s="74">
        <v>1</v>
      </c>
      <c r="G1053" s="74">
        <v>1</v>
      </c>
      <c r="H1053" s="68">
        <f t="shared" si="32"/>
        <v>2.54474</v>
      </c>
      <c r="I1053" s="70">
        <f t="shared" si="33"/>
        <v>2.54474</v>
      </c>
      <c r="J1053" s="71">
        <f>ROUND((H1053*'2-Calculator'!$D$26),2)</f>
        <v>16757.11</v>
      </c>
      <c r="K1053" s="71">
        <f>ROUND((I1053*'2-Calculator'!$D$26),2)</f>
        <v>16757.11</v>
      </c>
      <c r="L1053" s="69">
        <v>12.85</v>
      </c>
      <c r="M1053" s="66" t="s">
        <v>2550</v>
      </c>
      <c r="N1053" s="66" t="s">
        <v>2551</v>
      </c>
      <c r="O1053" s="66"/>
      <c r="P1053" s="66" t="s">
        <v>1835</v>
      </c>
      <c r="Q1053" s="144">
        <v>18</v>
      </c>
    </row>
    <row r="1054" spans="1:17" s="72" customFormat="1">
      <c r="A1054" s="66"/>
      <c r="B1054" s="66" t="s">
        <v>238</v>
      </c>
      <c r="C1054" s="225" t="s">
        <v>1764</v>
      </c>
      <c r="D1054" s="66" t="s">
        <v>2363</v>
      </c>
      <c r="E1054" s="68">
        <v>0.65749000000000002</v>
      </c>
      <c r="F1054" s="74">
        <v>1</v>
      </c>
      <c r="G1054" s="74">
        <v>1</v>
      </c>
      <c r="H1054" s="68">
        <f t="shared" si="32"/>
        <v>0.65749000000000002</v>
      </c>
      <c r="I1054" s="70">
        <f t="shared" si="33"/>
        <v>0.65749000000000002</v>
      </c>
      <c r="J1054" s="71">
        <f>ROUND((H1054*'2-Calculator'!$D$26),2)</f>
        <v>4329.57</v>
      </c>
      <c r="K1054" s="71">
        <f>ROUND((I1054*'2-Calculator'!$D$26),2)</f>
        <v>4329.57</v>
      </c>
      <c r="L1054" s="69">
        <v>2.23</v>
      </c>
      <c r="M1054" s="66" t="s">
        <v>2550</v>
      </c>
      <c r="N1054" s="66" t="s">
        <v>2551</v>
      </c>
      <c r="O1054" s="66"/>
      <c r="P1054" s="66" t="s">
        <v>1835</v>
      </c>
      <c r="Q1054" s="144">
        <v>15</v>
      </c>
    </row>
    <row r="1055" spans="1:17" s="72" customFormat="1">
      <c r="A1055" s="66"/>
      <c r="B1055" s="66" t="s">
        <v>237</v>
      </c>
      <c r="C1055" s="225" t="s">
        <v>1764</v>
      </c>
      <c r="D1055" s="66" t="s">
        <v>2363</v>
      </c>
      <c r="E1055" s="68">
        <v>0.81908999999999998</v>
      </c>
      <c r="F1055" s="74">
        <v>1</v>
      </c>
      <c r="G1055" s="74">
        <v>1</v>
      </c>
      <c r="H1055" s="68">
        <f t="shared" si="32"/>
        <v>0.81908999999999998</v>
      </c>
      <c r="I1055" s="70">
        <f t="shared" si="33"/>
        <v>0.81908999999999998</v>
      </c>
      <c r="J1055" s="71">
        <f>ROUND((H1055*'2-Calculator'!$D$26),2)</f>
        <v>5393.71</v>
      </c>
      <c r="K1055" s="71">
        <f>ROUND((I1055*'2-Calculator'!$D$26),2)</f>
        <v>5393.71</v>
      </c>
      <c r="L1055" s="69">
        <v>3.46</v>
      </c>
      <c r="M1055" s="66" t="s">
        <v>2550</v>
      </c>
      <c r="N1055" s="66" t="s">
        <v>2551</v>
      </c>
      <c r="O1055" s="66"/>
      <c r="P1055" s="66" t="s">
        <v>1835</v>
      </c>
      <c r="Q1055" s="144">
        <v>11</v>
      </c>
    </row>
    <row r="1056" spans="1:17" s="72" customFormat="1">
      <c r="A1056" s="66"/>
      <c r="B1056" s="66" t="s">
        <v>236</v>
      </c>
      <c r="C1056" s="225" t="s">
        <v>1764</v>
      </c>
      <c r="D1056" s="66" t="s">
        <v>2363</v>
      </c>
      <c r="E1056" s="68">
        <v>1.25895</v>
      </c>
      <c r="F1056" s="74">
        <v>1</v>
      </c>
      <c r="G1056" s="74">
        <v>1</v>
      </c>
      <c r="H1056" s="68">
        <f t="shared" si="32"/>
        <v>1.25895</v>
      </c>
      <c r="I1056" s="70">
        <f t="shared" si="33"/>
        <v>1.25895</v>
      </c>
      <c r="J1056" s="71">
        <f>ROUND((H1056*'2-Calculator'!$D$26),2)</f>
        <v>8290.19</v>
      </c>
      <c r="K1056" s="71">
        <f>ROUND((I1056*'2-Calculator'!$D$26),2)</f>
        <v>8290.19</v>
      </c>
      <c r="L1056" s="69">
        <v>5.73</v>
      </c>
      <c r="M1056" s="66" t="s">
        <v>2550</v>
      </c>
      <c r="N1056" s="66" t="s">
        <v>2551</v>
      </c>
      <c r="O1056" s="66"/>
      <c r="P1056" s="66" t="s">
        <v>1835</v>
      </c>
      <c r="Q1056" s="144">
        <v>11</v>
      </c>
    </row>
    <row r="1057" spans="1:17" s="72" customFormat="1">
      <c r="A1057" s="66"/>
      <c r="B1057" s="66" t="s">
        <v>235</v>
      </c>
      <c r="C1057" s="225" t="s">
        <v>1764</v>
      </c>
      <c r="D1057" s="66" t="s">
        <v>2363</v>
      </c>
      <c r="E1057" s="68">
        <v>2.7816100000000001</v>
      </c>
      <c r="F1057" s="74">
        <v>1</v>
      </c>
      <c r="G1057" s="74">
        <v>1</v>
      </c>
      <c r="H1057" s="68">
        <f t="shared" si="32"/>
        <v>2.7816100000000001</v>
      </c>
      <c r="I1057" s="70">
        <f t="shared" si="33"/>
        <v>2.7816100000000001</v>
      </c>
      <c r="J1057" s="71">
        <f>ROUND((H1057*'2-Calculator'!$D$26),2)</f>
        <v>18316.900000000001</v>
      </c>
      <c r="K1057" s="71">
        <f>ROUND((I1057*'2-Calculator'!$D$26),2)</f>
        <v>18316.900000000001</v>
      </c>
      <c r="L1057" s="69">
        <v>13.12</v>
      </c>
      <c r="M1057" s="66" t="s">
        <v>2550</v>
      </c>
      <c r="N1057" s="66" t="s">
        <v>2551</v>
      </c>
      <c r="O1057" s="66"/>
      <c r="P1057" s="66" t="s">
        <v>1835</v>
      </c>
      <c r="Q1057" s="144">
        <v>3</v>
      </c>
    </row>
    <row r="1058" spans="1:17" s="72" customFormat="1">
      <c r="A1058" s="66"/>
      <c r="B1058" s="66" t="s">
        <v>234</v>
      </c>
      <c r="C1058" s="225" t="s">
        <v>1765</v>
      </c>
      <c r="D1058" s="66" t="s">
        <v>2100</v>
      </c>
      <c r="E1058" s="68">
        <v>0.50431000000000004</v>
      </c>
      <c r="F1058" s="74">
        <v>1</v>
      </c>
      <c r="G1058" s="74">
        <v>1</v>
      </c>
      <c r="H1058" s="68">
        <f t="shared" si="32"/>
        <v>0.50431000000000004</v>
      </c>
      <c r="I1058" s="70">
        <f t="shared" si="33"/>
        <v>0.50431000000000004</v>
      </c>
      <c r="J1058" s="71">
        <f>ROUND((H1058*'2-Calculator'!$D$26),2)</f>
        <v>3320.88</v>
      </c>
      <c r="K1058" s="71">
        <f>ROUND((I1058*'2-Calculator'!$D$26),2)</f>
        <v>3320.88</v>
      </c>
      <c r="L1058" s="69">
        <v>3.56</v>
      </c>
      <c r="M1058" s="66" t="s">
        <v>2550</v>
      </c>
      <c r="N1058" s="66" t="s">
        <v>2551</v>
      </c>
      <c r="O1058" s="66"/>
      <c r="P1058" s="66" t="s">
        <v>1835</v>
      </c>
      <c r="Q1058" s="144">
        <v>608</v>
      </c>
    </row>
    <row r="1059" spans="1:17" s="72" customFormat="1">
      <c r="A1059" s="66"/>
      <c r="B1059" s="66" t="s">
        <v>233</v>
      </c>
      <c r="C1059" s="225" t="s">
        <v>1765</v>
      </c>
      <c r="D1059" s="66" t="s">
        <v>2100</v>
      </c>
      <c r="E1059" s="68">
        <v>0.69589999999999996</v>
      </c>
      <c r="F1059" s="74">
        <v>1</v>
      </c>
      <c r="G1059" s="74">
        <v>1</v>
      </c>
      <c r="H1059" s="68">
        <f t="shared" si="32"/>
        <v>0.69589999999999996</v>
      </c>
      <c r="I1059" s="70">
        <f t="shared" si="33"/>
        <v>0.69589999999999996</v>
      </c>
      <c r="J1059" s="71">
        <f>ROUND((H1059*'2-Calculator'!$D$26),2)</f>
        <v>4582.5</v>
      </c>
      <c r="K1059" s="71">
        <f>ROUND((I1059*'2-Calculator'!$D$26),2)</f>
        <v>4582.5</v>
      </c>
      <c r="L1059" s="69">
        <v>4.5</v>
      </c>
      <c r="M1059" s="66" t="s">
        <v>2550</v>
      </c>
      <c r="N1059" s="66" t="s">
        <v>2551</v>
      </c>
      <c r="O1059" s="66"/>
      <c r="P1059" s="66" t="s">
        <v>1835</v>
      </c>
      <c r="Q1059" s="144">
        <v>527</v>
      </c>
    </row>
    <row r="1060" spans="1:17" s="72" customFormat="1">
      <c r="A1060" s="66"/>
      <c r="B1060" s="66" t="s">
        <v>232</v>
      </c>
      <c r="C1060" s="225" t="s">
        <v>1765</v>
      </c>
      <c r="D1060" s="66" t="s">
        <v>2100</v>
      </c>
      <c r="E1060" s="68">
        <v>1.0708200000000001</v>
      </c>
      <c r="F1060" s="74">
        <v>1</v>
      </c>
      <c r="G1060" s="74">
        <v>1</v>
      </c>
      <c r="H1060" s="68">
        <f t="shared" si="32"/>
        <v>1.0708200000000001</v>
      </c>
      <c r="I1060" s="70">
        <f t="shared" si="33"/>
        <v>1.0708200000000001</v>
      </c>
      <c r="J1060" s="71">
        <f>ROUND((H1060*'2-Calculator'!$D$26),2)</f>
        <v>7051.35</v>
      </c>
      <c r="K1060" s="71">
        <f>ROUND((I1060*'2-Calculator'!$D$26),2)</f>
        <v>7051.35</v>
      </c>
      <c r="L1060" s="69">
        <v>6.82</v>
      </c>
      <c r="M1060" s="66" t="s">
        <v>2550</v>
      </c>
      <c r="N1060" s="66" t="s">
        <v>2551</v>
      </c>
      <c r="O1060" s="66"/>
      <c r="P1060" s="66" t="s">
        <v>1835</v>
      </c>
      <c r="Q1060" s="144">
        <v>170</v>
      </c>
    </row>
    <row r="1061" spans="1:17" s="72" customFormat="1">
      <c r="A1061" s="66"/>
      <c r="B1061" s="66" t="s">
        <v>231</v>
      </c>
      <c r="C1061" s="225" t="s">
        <v>1765</v>
      </c>
      <c r="D1061" s="66" t="s">
        <v>2100</v>
      </c>
      <c r="E1061" s="68">
        <v>2.4561500000000001</v>
      </c>
      <c r="F1061" s="74">
        <v>1</v>
      </c>
      <c r="G1061" s="74">
        <v>1</v>
      </c>
      <c r="H1061" s="68">
        <f t="shared" si="32"/>
        <v>2.4561500000000001</v>
      </c>
      <c r="I1061" s="70">
        <f t="shared" si="33"/>
        <v>2.4561500000000001</v>
      </c>
      <c r="J1061" s="71">
        <f>ROUND((H1061*'2-Calculator'!$D$26),2)</f>
        <v>16173.75</v>
      </c>
      <c r="K1061" s="71">
        <f>ROUND((I1061*'2-Calculator'!$D$26),2)</f>
        <v>16173.75</v>
      </c>
      <c r="L1061" s="69">
        <v>9.61</v>
      </c>
      <c r="M1061" s="66" t="s">
        <v>2550</v>
      </c>
      <c r="N1061" s="66" t="s">
        <v>2551</v>
      </c>
      <c r="O1061" s="66"/>
      <c r="P1061" s="66" t="s">
        <v>1835</v>
      </c>
      <c r="Q1061" s="144">
        <v>21</v>
      </c>
    </row>
    <row r="1062" spans="1:17" s="72" customFormat="1">
      <c r="A1062" s="66"/>
      <c r="B1062" s="66" t="s">
        <v>230</v>
      </c>
      <c r="C1062" s="225" t="s">
        <v>1766</v>
      </c>
      <c r="D1062" s="66" t="s">
        <v>2502</v>
      </c>
      <c r="E1062" s="68">
        <v>0.46117999999999998</v>
      </c>
      <c r="F1062" s="74">
        <v>1</v>
      </c>
      <c r="G1062" s="74">
        <v>1</v>
      </c>
      <c r="H1062" s="68">
        <f t="shared" si="32"/>
        <v>0.46117999999999998</v>
      </c>
      <c r="I1062" s="70">
        <f t="shared" si="33"/>
        <v>0.46117999999999998</v>
      </c>
      <c r="J1062" s="71">
        <f>ROUND((H1062*'2-Calculator'!$D$26),2)</f>
        <v>3036.87</v>
      </c>
      <c r="K1062" s="71">
        <f>ROUND((I1062*'2-Calculator'!$D$26),2)</f>
        <v>3036.87</v>
      </c>
      <c r="L1062" s="69">
        <v>2.06</v>
      </c>
      <c r="M1062" s="66" t="s">
        <v>2550</v>
      </c>
      <c r="N1062" s="66" t="s">
        <v>2551</v>
      </c>
      <c r="O1062" s="66"/>
      <c r="P1062" s="66" t="s">
        <v>1835</v>
      </c>
      <c r="Q1062" s="144">
        <v>144</v>
      </c>
    </row>
    <row r="1063" spans="1:17" s="72" customFormat="1">
      <c r="A1063" s="66"/>
      <c r="B1063" s="66" t="s">
        <v>229</v>
      </c>
      <c r="C1063" s="225" t="s">
        <v>1766</v>
      </c>
      <c r="D1063" s="66" t="s">
        <v>2502</v>
      </c>
      <c r="E1063" s="68">
        <v>0.59887000000000001</v>
      </c>
      <c r="F1063" s="74">
        <v>1</v>
      </c>
      <c r="G1063" s="74">
        <v>1</v>
      </c>
      <c r="H1063" s="68">
        <f t="shared" si="32"/>
        <v>0.59887000000000001</v>
      </c>
      <c r="I1063" s="70">
        <f t="shared" si="33"/>
        <v>0.59887000000000001</v>
      </c>
      <c r="J1063" s="71">
        <f>ROUND((H1063*'2-Calculator'!$D$26),2)</f>
        <v>3943.56</v>
      </c>
      <c r="K1063" s="71">
        <f>ROUND((I1063*'2-Calculator'!$D$26),2)</f>
        <v>3943.56</v>
      </c>
      <c r="L1063" s="69">
        <v>2.81</v>
      </c>
      <c r="M1063" s="66" t="s">
        <v>2550</v>
      </c>
      <c r="N1063" s="66" t="s">
        <v>2551</v>
      </c>
      <c r="O1063" s="66"/>
      <c r="P1063" s="66" t="s">
        <v>1835</v>
      </c>
      <c r="Q1063" s="144">
        <v>132</v>
      </c>
    </row>
    <row r="1064" spans="1:17" s="72" customFormat="1">
      <c r="A1064" s="66"/>
      <c r="B1064" s="66" t="s">
        <v>228</v>
      </c>
      <c r="C1064" s="225" t="s">
        <v>1766</v>
      </c>
      <c r="D1064" s="66" t="s">
        <v>2502</v>
      </c>
      <c r="E1064" s="68">
        <v>0.85641</v>
      </c>
      <c r="F1064" s="74">
        <v>1</v>
      </c>
      <c r="G1064" s="74">
        <v>1</v>
      </c>
      <c r="H1064" s="68">
        <f t="shared" si="32"/>
        <v>0.85641</v>
      </c>
      <c r="I1064" s="70">
        <f t="shared" si="33"/>
        <v>0.85641</v>
      </c>
      <c r="J1064" s="71">
        <f>ROUND((H1064*'2-Calculator'!$D$26),2)</f>
        <v>5639.46</v>
      </c>
      <c r="K1064" s="71">
        <f>ROUND((I1064*'2-Calculator'!$D$26),2)</f>
        <v>5639.46</v>
      </c>
      <c r="L1064" s="69">
        <v>4.29</v>
      </c>
      <c r="M1064" s="66" t="s">
        <v>2550</v>
      </c>
      <c r="N1064" s="66" t="s">
        <v>2551</v>
      </c>
      <c r="O1064" s="66"/>
      <c r="P1064" s="66" t="s">
        <v>1835</v>
      </c>
      <c r="Q1064" s="144">
        <v>61</v>
      </c>
    </row>
    <row r="1065" spans="1:17" s="72" customFormat="1">
      <c r="A1065" s="66"/>
      <c r="B1065" s="66" t="s">
        <v>227</v>
      </c>
      <c r="C1065" s="225" t="s">
        <v>1766</v>
      </c>
      <c r="D1065" s="66" t="s">
        <v>2502</v>
      </c>
      <c r="E1065" s="68">
        <v>1.5424599999999999</v>
      </c>
      <c r="F1065" s="74">
        <v>1</v>
      </c>
      <c r="G1065" s="74">
        <v>1</v>
      </c>
      <c r="H1065" s="68">
        <f t="shared" si="32"/>
        <v>1.5424599999999999</v>
      </c>
      <c r="I1065" s="70">
        <f t="shared" si="33"/>
        <v>1.5424599999999999</v>
      </c>
      <c r="J1065" s="71">
        <f>ROUND((H1065*'2-Calculator'!$D$26),2)</f>
        <v>10157.1</v>
      </c>
      <c r="K1065" s="71">
        <f>ROUND((I1065*'2-Calculator'!$D$26),2)</f>
        <v>10157.1</v>
      </c>
      <c r="L1065" s="69">
        <v>7.9</v>
      </c>
      <c r="M1065" s="66" t="s">
        <v>2550</v>
      </c>
      <c r="N1065" s="66" t="s">
        <v>2551</v>
      </c>
      <c r="O1065" s="66"/>
      <c r="P1065" s="66" t="s">
        <v>1835</v>
      </c>
      <c r="Q1065" s="144">
        <v>13</v>
      </c>
    </row>
    <row r="1066" spans="1:17" s="72" customFormat="1">
      <c r="A1066" s="66"/>
      <c r="B1066" s="66" t="s">
        <v>226</v>
      </c>
      <c r="C1066" s="225" t="s">
        <v>1767</v>
      </c>
      <c r="D1066" s="66" t="s">
        <v>2364</v>
      </c>
      <c r="E1066" s="68">
        <v>1.36467</v>
      </c>
      <c r="F1066" s="74">
        <v>1</v>
      </c>
      <c r="G1066" s="74">
        <v>1</v>
      </c>
      <c r="H1066" s="68">
        <f t="shared" si="32"/>
        <v>1.36467</v>
      </c>
      <c r="I1066" s="70">
        <f t="shared" si="33"/>
        <v>1.36467</v>
      </c>
      <c r="J1066" s="71">
        <f>ROUND((H1066*'2-Calculator'!$D$26),2)</f>
        <v>8986.35</v>
      </c>
      <c r="K1066" s="71">
        <f>ROUND((I1066*'2-Calculator'!$D$26),2)</f>
        <v>8986.35</v>
      </c>
      <c r="L1066" s="69">
        <v>4.22</v>
      </c>
      <c r="M1066" s="66" t="s">
        <v>2550</v>
      </c>
      <c r="N1066" s="66" t="s">
        <v>2551</v>
      </c>
      <c r="O1066" s="66"/>
      <c r="P1066" s="66" t="s">
        <v>1835</v>
      </c>
      <c r="Q1066" s="144">
        <v>0</v>
      </c>
    </row>
    <row r="1067" spans="1:17" s="72" customFormat="1">
      <c r="A1067" s="66"/>
      <c r="B1067" s="66" t="s">
        <v>225</v>
      </c>
      <c r="C1067" s="225" t="s">
        <v>1767</v>
      </c>
      <c r="D1067" s="66" t="s">
        <v>2364</v>
      </c>
      <c r="E1067" s="68">
        <v>1.8970899999999999</v>
      </c>
      <c r="F1067" s="74">
        <v>1</v>
      </c>
      <c r="G1067" s="74">
        <v>1</v>
      </c>
      <c r="H1067" s="68">
        <f t="shared" si="32"/>
        <v>1.8970899999999999</v>
      </c>
      <c r="I1067" s="70">
        <f t="shared" si="33"/>
        <v>1.8970899999999999</v>
      </c>
      <c r="J1067" s="71">
        <f>ROUND((H1067*'2-Calculator'!$D$26),2)</f>
        <v>12492.34</v>
      </c>
      <c r="K1067" s="71">
        <f>ROUND((I1067*'2-Calculator'!$D$26),2)</f>
        <v>12492.34</v>
      </c>
      <c r="L1067" s="69">
        <v>5.69</v>
      </c>
      <c r="M1067" s="66" t="s">
        <v>2550</v>
      </c>
      <c r="N1067" s="66" t="s">
        <v>2551</v>
      </c>
      <c r="O1067" s="66"/>
      <c r="P1067" s="66" t="s">
        <v>1835</v>
      </c>
      <c r="Q1067" s="144">
        <v>1</v>
      </c>
    </row>
    <row r="1068" spans="1:17" s="72" customFormat="1">
      <c r="A1068" s="66"/>
      <c r="B1068" s="66" t="s">
        <v>224</v>
      </c>
      <c r="C1068" s="225" t="s">
        <v>1767</v>
      </c>
      <c r="D1068" s="66" t="s">
        <v>2364</v>
      </c>
      <c r="E1068" s="68">
        <v>3.19421</v>
      </c>
      <c r="F1068" s="74">
        <v>1</v>
      </c>
      <c r="G1068" s="74">
        <v>1</v>
      </c>
      <c r="H1068" s="68">
        <f t="shared" si="32"/>
        <v>3.19421</v>
      </c>
      <c r="I1068" s="70">
        <f t="shared" si="33"/>
        <v>3.19421</v>
      </c>
      <c r="J1068" s="71">
        <f>ROUND((H1068*'2-Calculator'!$D$26),2)</f>
        <v>21033.87</v>
      </c>
      <c r="K1068" s="71">
        <f>ROUND((I1068*'2-Calculator'!$D$26),2)</f>
        <v>21033.87</v>
      </c>
      <c r="L1068" s="69">
        <v>9.67</v>
      </c>
      <c r="M1068" s="66" t="s">
        <v>2550</v>
      </c>
      <c r="N1068" s="66" t="s">
        <v>2551</v>
      </c>
      <c r="O1068" s="66"/>
      <c r="P1068" s="66" t="s">
        <v>1835</v>
      </c>
      <c r="Q1068" s="144">
        <v>3</v>
      </c>
    </row>
    <row r="1069" spans="1:17" s="72" customFormat="1">
      <c r="A1069" s="66"/>
      <c r="B1069" s="66" t="s">
        <v>223</v>
      </c>
      <c r="C1069" s="225" t="s">
        <v>1767</v>
      </c>
      <c r="D1069" s="66" t="s">
        <v>2364</v>
      </c>
      <c r="E1069" s="68">
        <v>6.0129099999999998</v>
      </c>
      <c r="F1069" s="74">
        <v>1</v>
      </c>
      <c r="G1069" s="74">
        <v>1</v>
      </c>
      <c r="H1069" s="68">
        <f t="shared" si="32"/>
        <v>6.0129099999999998</v>
      </c>
      <c r="I1069" s="70">
        <f t="shared" si="33"/>
        <v>6.0129099999999998</v>
      </c>
      <c r="J1069" s="71">
        <f>ROUND((H1069*'2-Calculator'!$D$26),2)</f>
        <v>39595.01</v>
      </c>
      <c r="K1069" s="71">
        <f>ROUND((I1069*'2-Calculator'!$D$26),2)</f>
        <v>39595.01</v>
      </c>
      <c r="L1069" s="69">
        <v>19.48</v>
      </c>
      <c r="M1069" s="66" t="s">
        <v>2550</v>
      </c>
      <c r="N1069" s="66" t="s">
        <v>2551</v>
      </c>
      <c r="O1069" s="66"/>
      <c r="P1069" s="66" t="s">
        <v>1835</v>
      </c>
      <c r="Q1069" s="144">
        <v>3</v>
      </c>
    </row>
    <row r="1070" spans="1:17" s="72" customFormat="1">
      <c r="A1070" s="66"/>
      <c r="B1070" s="66" t="s">
        <v>222</v>
      </c>
      <c r="C1070" s="225" t="s">
        <v>1768</v>
      </c>
      <c r="D1070" s="66" t="s">
        <v>2365</v>
      </c>
      <c r="E1070" s="68">
        <v>1.00918</v>
      </c>
      <c r="F1070" s="74">
        <v>1</v>
      </c>
      <c r="G1070" s="74">
        <v>1</v>
      </c>
      <c r="H1070" s="68">
        <f t="shared" si="32"/>
        <v>1.00918</v>
      </c>
      <c r="I1070" s="70">
        <f t="shared" si="33"/>
        <v>1.00918</v>
      </c>
      <c r="J1070" s="71">
        <f>ROUND((H1070*'2-Calculator'!$D$26),2)</f>
        <v>6645.45</v>
      </c>
      <c r="K1070" s="71">
        <f>ROUND((I1070*'2-Calculator'!$D$26),2)</f>
        <v>6645.45</v>
      </c>
      <c r="L1070" s="69">
        <v>2.42</v>
      </c>
      <c r="M1070" s="66" t="s">
        <v>2550</v>
      </c>
      <c r="N1070" s="66" t="s">
        <v>2551</v>
      </c>
      <c r="O1070" s="66"/>
      <c r="P1070" s="66" t="s">
        <v>1835</v>
      </c>
      <c r="Q1070" s="144">
        <v>7</v>
      </c>
    </row>
    <row r="1071" spans="1:17" s="72" customFormat="1">
      <c r="A1071" s="66"/>
      <c r="B1071" s="66" t="s">
        <v>221</v>
      </c>
      <c r="C1071" s="225" t="s">
        <v>1768</v>
      </c>
      <c r="D1071" s="66" t="s">
        <v>2365</v>
      </c>
      <c r="E1071" s="68">
        <v>1.34771</v>
      </c>
      <c r="F1071" s="74">
        <v>1</v>
      </c>
      <c r="G1071" s="74">
        <v>1</v>
      </c>
      <c r="H1071" s="68">
        <f t="shared" si="32"/>
        <v>1.34771</v>
      </c>
      <c r="I1071" s="70">
        <f t="shared" si="33"/>
        <v>1.34771</v>
      </c>
      <c r="J1071" s="71">
        <f>ROUND((H1071*'2-Calculator'!$D$26),2)</f>
        <v>8874.67</v>
      </c>
      <c r="K1071" s="71">
        <f>ROUND((I1071*'2-Calculator'!$D$26),2)</f>
        <v>8874.67</v>
      </c>
      <c r="L1071" s="69">
        <v>4.6399999999999997</v>
      </c>
      <c r="M1071" s="66" t="s">
        <v>2550</v>
      </c>
      <c r="N1071" s="66" t="s">
        <v>2551</v>
      </c>
      <c r="O1071" s="66"/>
      <c r="P1071" s="66" t="s">
        <v>1835</v>
      </c>
      <c r="Q1071" s="144">
        <v>13</v>
      </c>
    </row>
    <row r="1072" spans="1:17" s="72" customFormat="1">
      <c r="A1072" s="66"/>
      <c r="B1072" s="66" t="s">
        <v>220</v>
      </c>
      <c r="C1072" s="225" t="s">
        <v>1768</v>
      </c>
      <c r="D1072" s="66" t="s">
        <v>2365</v>
      </c>
      <c r="E1072" s="68">
        <v>2.4577300000000002</v>
      </c>
      <c r="F1072" s="74">
        <v>1</v>
      </c>
      <c r="G1072" s="74">
        <v>1</v>
      </c>
      <c r="H1072" s="68">
        <f t="shared" si="32"/>
        <v>2.4577300000000002</v>
      </c>
      <c r="I1072" s="70">
        <f t="shared" si="33"/>
        <v>2.4577300000000002</v>
      </c>
      <c r="J1072" s="71">
        <f>ROUND((H1072*'2-Calculator'!$D$26),2)</f>
        <v>16184.15</v>
      </c>
      <c r="K1072" s="71">
        <f>ROUND((I1072*'2-Calculator'!$D$26),2)</f>
        <v>16184.15</v>
      </c>
      <c r="L1072" s="69">
        <v>10.78</v>
      </c>
      <c r="M1072" s="66" t="s">
        <v>2550</v>
      </c>
      <c r="N1072" s="66" t="s">
        <v>2551</v>
      </c>
      <c r="O1072" s="66"/>
      <c r="P1072" s="66" t="s">
        <v>1835</v>
      </c>
      <c r="Q1072" s="144">
        <v>9</v>
      </c>
    </row>
    <row r="1073" spans="1:17" s="72" customFormat="1">
      <c r="A1073" s="66"/>
      <c r="B1073" s="66" t="s">
        <v>219</v>
      </c>
      <c r="C1073" s="225" t="s">
        <v>1768</v>
      </c>
      <c r="D1073" s="66" t="s">
        <v>2365</v>
      </c>
      <c r="E1073" s="68">
        <v>5.5135899999999998</v>
      </c>
      <c r="F1073" s="74">
        <v>1</v>
      </c>
      <c r="G1073" s="74">
        <v>1</v>
      </c>
      <c r="H1073" s="68">
        <f t="shared" si="32"/>
        <v>5.5135899999999998</v>
      </c>
      <c r="I1073" s="70">
        <f t="shared" si="33"/>
        <v>5.5135899999999998</v>
      </c>
      <c r="J1073" s="71">
        <f>ROUND((H1073*'2-Calculator'!$D$26),2)</f>
        <v>36306.99</v>
      </c>
      <c r="K1073" s="71">
        <f>ROUND((I1073*'2-Calculator'!$D$26),2)</f>
        <v>36306.99</v>
      </c>
      <c r="L1073" s="69">
        <v>24.9</v>
      </c>
      <c r="M1073" s="66" t="s">
        <v>2550</v>
      </c>
      <c r="N1073" s="66" t="s">
        <v>2551</v>
      </c>
      <c r="O1073" s="66"/>
      <c r="P1073" s="66" t="s">
        <v>1835</v>
      </c>
      <c r="Q1073" s="144">
        <v>5</v>
      </c>
    </row>
    <row r="1074" spans="1:17" s="72" customFormat="1">
      <c r="A1074" s="66"/>
      <c r="B1074" s="66" t="s">
        <v>218</v>
      </c>
      <c r="C1074" s="225" t="s">
        <v>1769</v>
      </c>
      <c r="D1074" s="66" t="s">
        <v>2101</v>
      </c>
      <c r="E1074" s="68">
        <v>0.75231999999999999</v>
      </c>
      <c r="F1074" s="74">
        <v>1</v>
      </c>
      <c r="G1074" s="74">
        <v>1</v>
      </c>
      <c r="H1074" s="68">
        <f t="shared" si="32"/>
        <v>0.75231999999999999</v>
      </c>
      <c r="I1074" s="70">
        <f t="shared" si="33"/>
        <v>0.75231999999999999</v>
      </c>
      <c r="J1074" s="71">
        <f>ROUND((H1074*'2-Calculator'!$D$26),2)</f>
        <v>4954.03</v>
      </c>
      <c r="K1074" s="71">
        <f>ROUND((I1074*'2-Calculator'!$D$26),2)</f>
        <v>4954.03</v>
      </c>
      <c r="L1074" s="69">
        <v>5.61</v>
      </c>
      <c r="M1074" s="66" t="s">
        <v>2550</v>
      </c>
      <c r="N1074" s="66" t="s">
        <v>2551</v>
      </c>
      <c r="O1074" s="66"/>
      <c r="P1074" s="66" t="s">
        <v>1835</v>
      </c>
      <c r="Q1074" s="144">
        <v>3</v>
      </c>
    </row>
    <row r="1075" spans="1:17" s="72" customFormat="1">
      <c r="A1075" s="66"/>
      <c r="B1075" s="66" t="s">
        <v>217</v>
      </c>
      <c r="C1075" s="225" t="s">
        <v>1769</v>
      </c>
      <c r="D1075" s="66" t="s">
        <v>2101</v>
      </c>
      <c r="E1075" s="68">
        <v>1.3382499999999999</v>
      </c>
      <c r="F1075" s="74">
        <v>1</v>
      </c>
      <c r="G1075" s="74">
        <v>1</v>
      </c>
      <c r="H1075" s="68">
        <f t="shared" si="32"/>
        <v>1.3382499999999999</v>
      </c>
      <c r="I1075" s="70">
        <f t="shared" si="33"/>
        <v>1.3382499999999999</v>
      </c>
      <c r="J1075" s="71">
        <f>ROUND((H1075*'2-Calculator'!$D$26),2)</f>
        <v>8812.3799999999992</v>
      </c>
      <c r="K1075" s="71">
        <f>ROUND((I1075*'2-Calculator'!$D$26),2)</f>
        <v>8812.3799999999992</v>
      </c>
      <c r="L1075" s="69">
        <v>7.15</v>
      </c>
      <c r="M1075" s="66" t="s">
        <v>2550</v>
      </c>
      <c r="N1075" s="66" t="s">
        <v>2551</v>
      </c>
      <c r="O1075" s="66"/>
      <c r="P1075" s="66" t="s">
        <v>1835</v>
      </c>
      <c r="Q1075" s="144">
        <v>17</v>
      </c>
    </row>
    <row r="1076" spans="1:17" s="72" customFormat="1">
      <c r="A1076" s="66"/>
      <c r="B1076" s="66" t="s">
        <v>216</v>
      </c>
      <c r="C1076" s="225" t="s">
        <v>1769</v>
      </c>
      <c r="D1076" s="66" t="s">
        <v>2101</v>
      </c>
      <c r="E1076" s="68">
        <v>2.75441</v>
      </c>
      <c r="F1076" s="74">
        <v>1</v>
      </c>
      <c r="G1076" s="74">
        <v>1</v>
      </c>
      <c r="H1076" s="68">
        <f t="shared" si="32"/>
        <v>2.75441</v>
      </c>
      <c r="I1076" s="70">
        <f t="shared" si="33"/>
        <v>2.75441</v>
      </c>
      <c r="J1076" s="71">
        <f>ROUND((H1076*'2-Calculator'!$D$26),2)</f>
        <v>18137.79</v>
      </c>
      <c r="K1076" s="71">
        <f>ROUND((I1076*'2-Calculator'!$D$26),2)</f>
        <v>18137.79</v>
      </c>
      <c r="L1076" s="69">
        <v>15.38</v>
      </c>
      <c r="M1076" s="66" t="s">
        <v>2550</v>
      </c>
      <c r="N1076" s="66" t="s">
        <v>2551</v>
      </c>
      <c r="O1076" s="66"/>
      <c r="P1076" s="66" t="s">
        <v>1835</v>
      </c>
      <c r="Q1076" s="144">
        <v>14</v>
      </c>
    </row>
    <row r="1077" spans="1:17" s="72" customFormat="1">
      <c r="A1077" s="66"/>
      <c r="B1077" s="66" t="s">
        <v>215</v>
      </c>
      <c r="C1077" s="225" t="s">
        <v>1769</v>
      </c>
      <c r="D1077" s="66" t="s">
        <v>2101</v>
      </c>
      <c r="E1077" s="68">
        <v>6.1699200000000003</v>
      </c>
      <c r="F1077" s="74">
        <v>1</v>
      </c>
      <c r="G1077" s="74">
        <v>1</v>
      </c>
      <c r="H1077" s="68">
        <f t="shared" si="32"/>
        <v>6.1699200000000003</v>
      </c>
      <c r="I1077" s="70">
        <f t="shared" si="33"/>
        <v>6.1699200000000003</v>
      </c>
      <c r="J1077" s="71">
        <f>ROUND((H1077*'2-Calculator'!$D$26),2)</f>
        <v>40628.92</v>
      </c>
      <c r="K1077" s="71">
        <f>ROUND((I1077*'2-Calculator'!$D$26),2)</f>
        <v>40628.92</v>
      </c>
      <c r="L1077" s="69">
        <v>25.62</v>
      </c>
      <c r="M1077" s="66" t="s">
        <v>2550</v>
      </c>
      <c r="N1077" s="66" t="s">
        <v>2551</v>
      </c>
      <c r="O1077" s="66"/>
      <c r="P1077" s="66" t="s">
        <v>1835</v>
      </c>
      <c r="Q1077" s="144">
        <v>7</v>
      </c>
    </row>
    <row r="1078" spans="1:17" s="72" customFormat="1">
      <c r="A1078" s="66"/>
      <c r="B1078" s="66" t="s">
        <v>214</v>
      </c>
      <c r="C1078" s="225" t="s">
        <v>1770</v>
      </c>
      <c r="D1078" s="66" t="s">
        <v>2366</v>
      </c>
      <c r="E1078" s="68">
        <v>0.80122000000000004</v>
      </c>
      <c r="F1078" s="74">
        <v>1</v>
      </c>
      <c r="G1078" s="74">
        <v>1</v>
      </c>
      <c r="H1078" s="68">
        <f t="shared" si="32"/>
        <v>0.80122000000000004</v>
      </c>
      <c r="I1078" s="70">
        <f t="shared" si="33"/>
        <v>0.80122000000000004</v>
      </c>
      <c r="J1078" s="71">
        <f>ROUND((H1078*'2-Calculator'!$D$26),2)</f>
        <v>5276.03</v>
      </c>
      <c r="K1078" s="71">
        <f>ROUND((I1078*'2-Calculator'!$D$26),2)</f>
        <v>5276.03</v>
      </c>
      <c r="L1078" s="69">
        <v>4.18</v>
      </c>
      <c r="M1078" s="66" t="s">
        <v>2550</v>
      </c>
      <c r="N1078" s="66" t="s">
        <v>2551</v>
      </c>
      <c r="O1078" s="66"/>
      <c r="P1078" s="66" t="s">
        <v>1835</v>
      </c>
      <c r="Q1078" s="144">
        <v>4</v>
      </c>
    </row>
    <row r="1079" spans="1:17" s="72" customFormat="1">
      <c r="A1079" s="66"/>
      <c r="B1079" s="66" t="s">
        <v>213</v>
      </c>
      <c r="C1079" s="225" t="s">
        <v>1770</v>
      </c>
      <c r="D1079" s="66" t="s">
        <v>2366</v>
      </c>
      <c r="E1079" s="68">
        <v>1.0210699999999999</v>
      </c>
      <c r="F1079" s="74">
        <v>1</v>
      </c>
      <c r="G1079" s="74">
        <v>1</v>
      </c>
      <c r="H1079" s="68">
        <f t="shared" si="32"/>
        <v>1.0210699999999999</v>
      </c>
      <c r="I1079" s="70">
        <f t="shared" si="33"/>
        <v>1.0210699999999999</v>
      </c>
      <c r="J1079" s="71">
        <f>ROUND((H1079*'2-Calculator'!$D$26),2)</f>
        <v>6723.75</v>
      </c>
      <c r="K1079" s="71">
        <f>ROUND((I1079*'2-Calculator'!$D$26),2)</f>
        <v>6723.75</v>
      </c>
      <c r="L1079" s="69">
        <v>4.5999999999999996</v>
      </c>
      <c r="M1079" s="66" t="s">
        <v>2550</v>
      </c>
      <c r="N1079" s="66" t="s">
        <v>2551</v>
      </c>
      <c r="O1079" s="66"/>
      <c r="P1079" s="66" t="s">
        <v>1835</v>
      </c>
      <c r="Q1079" s="144">
        <v>16</v>
      </c>
    </row>
    <row r="1080" spans="1:17" s="72" customFormat="1">
      <c r="A1080" s="66"/>
      <c r="B1080" s="66" t="s">
        <v>212</v>
      </c>
      <c r="C1080" s="225" t="s">
        <v>1770</v>
      </c>
      <c r="D1080" s="66" t="s">
        <v>2366</v>
      </c>
      <c r="E1080" s="68">
        <v>1.6191</v>
      </c>
      <c r="F1080" s="74">
        <v>1</v>
      </c>
      <c r="G1080" s="74">
        <v>1</v>
      </c>
      <c r="H1080" s="68">
        <f t="shared" si="32"/>
        <v>1.6191</v>
      </c>
      <c r="I1080" s="70">
        <f t="shared" si="33"/>
        <v>1.6191</v>
      </c>
      <c r="J1080" s="71">
        <f>ROUND((H1080*'2-Calculator'!$D$26),2)</f>
        <v>10661.77</v>
      </c>
      <c r="K1080" s="71">
        <f>ROUND((I1080*'2-Calculator'!$D$26),2)</f>
        <v>10661.77</v>
      </c>
      <c r="L1080" s="69">
        <v>8.0299999999999994</v>
      </c>
      <c r="M1080" s="66" t="s">
        <v>2550</v>
      </c>
      <c r="N1080" s="66" t="s">
        <v>2551</v>
      </c>
      <c r="O1080" s="66"/>
      <c r="P1080" s="66" t="s">
        <v>1835</v>
      </c>
      <c r="Q1080" s="144">
        <v>25</v>
      </c>
    </row>
    <row r="1081" spans="1:17" s="72" customFormat="1">
      <c r="A1081" s="66"/>
      <c r="B1081" s="66" t="s">
        <v>211</v>
      </c>
      <c r="C1081" s="225" t="s">
        <v>1770</v>
      </c>
      <c r="D1081" s="66" t="s">
        <v>2366</v>
      </c>
      <c r="E1081" s="68">
        <v>3.31298</v>
      </c>
      <c r="F1081" s="74">
        <v>1</v>
      </c>
      <c r="G1081" s="74">
        <v>1</v>
      </c>
      <c r="H1081" s="68">
        <f t="shared" si="32"/>
        <v>3.31298</v>
      </c>
      <c r="I1081" s="70">
        <f t="shared" si="33"/>
        <v>3.31298</v>
      </c>
      <c r="J1081" s="71">
        <f>ROUND((H1081*'2-Calculator'!$D$26),2)</f>
        <v>21815.97</v>
      </c>
      <c r="K1081" s="71">
        <f>ROUND((I1081*'2-Calculator'!$D$26),2)</f>
        <v>21815.97</v>
      </c>
      <c r="L1081" s="69">
        <v>16.149999999999999</v>
      </c>
      <c r="M1081" s="66" t="s">
        <v>2550</v>
      </c>
      <c r="N1081" s="66" t="s">
        <v>2551</v>
      </c>
      <c r="O1081" s="66"/>
      <c r="P1081" s="66" t="s">
        <v>1835</v>
      </c>
      <c r="Q1081" s="144">
        <v>8</v>
      </c>
    </row>
    <row r="1082" spans="1:17" s="72" customFormat="1">
      <c r="A1082" s="66"/>
      <c r="B1082" s="66" t="s">
        <v>210</v>
      </c>
      <c r="C1082" s="225" t="s">
        <v>1771</v>
      </c>
      <c r="D1082" s="66" t="s">
        <v>2367</v>
      </c>
      <c r="E1082" s="68">
        <v>0.54771999999999998</v>
      </c>
      <c r="F1082" s="74">
        <v>1</v>
      </c>
      <c r="G1082" s="74">
        <v>1</v>
      </c>
      <c r="H1082" s="68">
        <f t="shared" si="32"/>
        <v>0.54771999999999998</v>
      </c>
      <c r="I1082" s="70">
        <f t="shared" si="33"/>
        <v>0.54771999999999998</v>
      </c>
      <c r="J1082" s="71">
        <f>ROUND((H1082*'2-Calculator'!$D$26),2)</f>
        <v>3606.74</v>
      </c>
      <c r="K1082" s="71">
        <f>ROUND((I1082*'2-Calculator'!$D$26),2)</f>
        <v>3606.74</v>
      </c>
      <c r="L1082" s="69">
        <v>2</v>
      </c>
      <c r="M1082" s="66" t="s">
        <v>2550</v>
      </c>
      <c r="N1082" s="66" t="s">
        <v>2551</v>
      </c>
      <c r="O1082" s="66"/>
      <c r="P1082" s="66" t="s">
        <v>1835</v>
      </c>
      <c r="Q1082" s="144">
        <v>1</v>
      </c>
    </row>
    <row r="1083" spans="1:17" s="72" customFormat="1">
      <c r="A1083" s="66"/>
      <c r="B1083" s="66" t="s">
        <v>209</v>
      </c>
      <c r="C1083" s="225" t="s">
        <v>1771</v>
      </c>
      <c r="D1083" s="66" t="s">
        <v>2367</v>
      </c>
      <c r="E1083" s="68">
        <v>1.15547</v>
      </c>
      <c r="F1083" s="74">
        <v>1</v>
      </c>
      <c r="G1083" s="74">
        <v>1</v>
      </c>
      <c r="H1083" s="68">
        <f t="shared" si="32"/>
        <v>1.15547</v>
      </c>
      <c r="I1083" s="70">
        <f t="shared" si="33"/>
        <v>1.15547</v>
      </c>
      <c r="J1083" s="71">
        <f>ROUND((H1083*'2-Calculator'!$D$26),2)</f>
        <v>7608.77</v>
      </c>
      <c r="K1083" s="71">
        <f>ROUND((I1083*'2-Calculator'!$D$26),2)</f>
        <v>7608.77</v>
      </c>
      <c r="L1083" s="69">
        <v>6.84</v>
      </c>
      <c r="M1083" s="66" t="s">
        <v>2550</v>
      </c>
      <c r="N1083" s="66" t="s">
        <v>2551</v>
      </c>
      <c r="O1083" s="66"/>
      <c r="P1083" s="66" t="s">
        <v>1835</v>
      </c>
      <c r="Q1083" s="144">
        <v>0</v>
      </c>
    </row>
    <row r="1084" spans="1:17" s="72" customFormat="1">
      <c r="A1084" s="66"/>
      <c r="B1084" s="66" t="s">
        <v>208</v>
      </c>
      <c r="C1084" s="225" t="s">
        <v>1771</v>
      </c>
      <c r="D1084" s="66" t="s">
        <v>2367</v>
      </c>
      <c r="E1084" s="68">
        <v>1.73448</v>
      </c>
      <c r="F1084" s="74">
        <v>1</v>
      </c>
      <c r="G1084" s="74">
        <v>1</v>
      </c>
      <c r="H1084" s="68">
        <f t="shared" si="32"/>
        <v>1.73448</v>
      </c>
      <c r="I1084" s="70">
        <f t="shared" si="33"/>
        <v>1.73448</v>
      </c>
      <c r="J1084" s="71">
        <f>ROUND((H1084*'2-Calculator'!$D$26),2)</f>
        <v>11421.55</v>
      </c>
      <c r="K1084" s="71">
        <f>ROUND((I1084*'2-Calculator'!$D$26),2)</f>
        <v>11421.55</v>
      </c>
      <c r="L1084" s="69">
        <v>7.79</v>
      </c>
      <c r="M1084" s="66" t="s">
        <v>2550</v>
      </c>
      <c r="N1084" s="66" t="s">
        <v>2551</v>
      </c>
      <c r="O1084" s="66"/>
      <c r="P1084" s="66" t="s">
        <v>1835</v>
      </c>
      <c r="Q1084" s="144">
        <v>0</v>
      </c>
    </row>
    <row r="1085" spans="1:17" s="72" customFormat="1">
      <c r="A1085" s="66"/>
      <c r="B1085" s="66" t="s">
        <v>207</v>
      </c>
      <c r="C1085" s="225" t="s">
        <v>1771</v>
      </c>
      <c r="D1085" s="66" t="s">
        <v>2367</v>
      </c>
      <c r="E1085" s="68">
        <v>3.2812700000000001</v>
      </c>
      <c r="F1085" s="74">
        <v>1</v>
      </c>
      <c r="G1085" s="74">
        <v>1</v>
      </c>
      <c r="H1085" s="68">
        <f t="shared" si="32"/>
        <v>3.2812700000000001</v>
      </c>
      <c r="I1085" s="70">
        <f t="shared" si="33"/>
        <v>3.2812700000000001</v>
      </c>
      <c r="J1085" s="71">
        <f>ROUND((H1085*'2-Calculator'!$D$26),2)</f>
        <v>21607.16</v>
      </c>
      <c r="K1085" s="71">
        <f>ROUND((I1085*'2-Calculator'!$D$26),2)</f>
        <v>21607.16</v>
      </c>
      <c r="L1085" s="69">
        <v>12</v>
      </c>
      <c r="M1085" s="66" t="s">
        <v>2550</v>
      </c>
      <c r="N1085" s="66" t="s">
        <v>2551</v>
      </c>
      <c r="O1085" s="66"/>
      <c r="P1085" s="66" t="s">
        <v>1835</v>
      </c>
      <c r="Q1085" s="144">
        <v>0</v>
      </c>
    </row>
    <row r="1086" spans="1:17" s="72" customFormat="1">
      <c r="A1086" s="66"/>
      <c r="B1086" s="66" t="s">
        <v>206</v>
      </c>
      <c r="C1086" s="225" t="s">
        <v>1772</v>
      </c>
      <c r="D1086" s="66" t="s">
        <v>2368</v>
      </c>
      <c r="E1086" s="68">
        <v>0.55715000000000003</v>
      </c>
      <c r="F1086" s="74">
        <v>1</v>
      </c>
      <c r="G1086" s="74">
        <v>1</v>
      </c>
      <c r="H1086" s="68">
        <f t="shared" si="32"/>
        <v>0.55715000000000003</v>
      </c>
      <c r="I1086" s="70">
        <f t="shared" si="33"/>
        <v>0.55715000000000003</v>
      </c>
      <c r="J1086" s="71">
        <f>ROUND((H1086*'2-Calculator'!$D$26),2)</f>
        <v>3668.83</v>
      </c>
      <c r="K1086" s="71">
        <f>ROUND((I1086*'2-Calculator'!$D$26),2)</f>
        <v>3668.83</v>
      </c>
      <c r="L1086" s="69">
        <v>2.73</v>
      </c>
      <c r="M1086" s="66" t="s">
        <v>2550</v>
      </c>
      <c r="N1086" s="66" t="s">
        <v>2551</v>
      </c>
      <c r="O1086" s="66"/>
      <c r="P1086" s="66" t="s">
        <v>1835</v>
      </c>
      <c r="Q1086" s="144">
        <v>2</v>
      </c>
    </row>
    <row r="1087" spans="1:17" s="72" customFormat="1">
      <c r="A1087" s="66"/>
      <c r="B1087" s="66" t="s">
        <v>205</v>
      </c>
      <c r="C1087" s="225" t="s">
        <v>1772</v>
      </c>
      <c r="D1087" s="66" t="s">
        <v>2368</v>
      </c>
      <c r="E1087" s="68">
        <v>0.73104999999999998</v>
      </c>
      <c r="F1087" s="74">
        <v>1</v>
      </c>
      <c r="G1087" s="74">
        <v>1</v>
      </c>
      <c r="H1087" s="68">
        <f t="shared" si="32"/>
        <v>0.73104999999999998</v>
      </c>
      <c r="I1087" s="70">
        <f t="shared" si="33"/>
        <v>0.73104999999999998</v>
      </c>
      <c r="J1087" s="71">
        <f>ROUND((H1087*'2-Calculator'!$D$26),2)</f>
        <v>4813.96</v>
      </c>
      <c r="K1087" s="71">
        <f>ROUND((I1087*'2-Calculator'!$D$26),2)</f>
        <v>4813.96</v>
      </c>
      <c r="L1087" s="69">
        <v>3.52</v>
      </c>
      <c r="M1087" s="66" t="s">
        <v>2550</v>
      </c>
      <c r="N1087" s="66" t="s">
        <v>2551</v>
      </c>
      <c r="O1087" s="66"/>
      <c r="P1087" s="66" t="s">
        <v>1835</v>
      </c>
      <c r="Q1087" s="144">
        <v>4</v>
      </c>
    </row>
    <row r="1088" spans="1:17" s="72" customFormat="1">
      <c r="A1088" s="66"/>
      <c r="B1088" s="66" t="s">
        <v>204</v>
      </c>
      <c r="C1088" s="225" t="s">
        <v>1772</v>
      </c>
      <c r="D1088" s="66" t="s">
        <v>2368</v>
      </c>
      <c r="E1088" s="68">
        <v>1.1393599999999999</v>
      </c>
      <c r="F1088" s="74">
        <v>1</v>
      </c>
      <c r="G1088" s="74">
        <v>1</v>
      </c>
      <c r="H1088" s="68">
        <f t="shared" si="32"/>
        <v>1.1393599999999999</v>
      </c>
      <c r="I1088" s="70">
        <f t="shared" si="33"/>
        <v>1.1393599999999999</v>
      </c>
      <c r="J1088" s="71">
        <f>ROUND((H1088*'2-Calculator'!$D$26),2)</f>
        <v>7502.69</v>
      </c>
      <c r="K1088" s="71">
        <f>ROUND((I1088*'2-Calculator'!$D$26),2)</f>
        <v>7502.69</v>
      </c>
      <c r="L1088" s="69">
        <v>6.52</v>
      </c>
      <c r="M1088" s="66" t="s">
        <v>2550</v>
      </c>
      <c r="N1088" s="66" t="s">
        <v>2551</v>
      </c>
      <c r="O1088" s="66"/>
      <c r="P1088" s="66" t="s">
        <v>1835</v>
      </c>
      <c r="Q1088" s="144">
        <v>9</v>
      </c>
    </row>
    <row r="1089" spans="1:17" s="72" customFormat="1">
      <c r="A1089" s="66"/>
      <c r="B1089" s="66" t="s">
        <v>203</v>
      </c>
      <c r="C1089" s="225" t="s">
        <v>1772</v>
      </c>
      <c r="D1089" s="66" t="s">
        <v>2368</v>
      </c>
      <c r="E1089" s="68">
        <v>2.2359599999999999</v>
      </c>
      <c r="F1089" s="74">
        <v>1</v>
      </c>
      <c r="G1089" s="74">
        <v>1</v>
      </c>
      <c r="H1089" s="68">
        <f t="shared" si="32"/>
        <v>2.2359599999999999</v>
      </c>
      <c r="I1089" s="70">
        <f t="shared" si="33"/>
        <v>2.2359599999999999</v>
      </c>
      <c r="J1089" s="71">
        <f>ROUND((H1089*'2-Calculator'!$D$26),2)</f>
        <v>14723.8</v>
      </c>
      <c r="K1089" s="71">
        <f>ROUND((I1089*'2-Calculator'!$D$26),2)</f>
        <v>14723.8</v>
      </c>
      <c r="L1089" s="69">
        <v>11.9</v>
      </c>
      <c r="M1089" s="66" t="s">
        <v>2550</v>
      </c>
      <c r="N1089" s="66" t="s">
        <v>2551</v>
      </c>
      <c r="O1089" s="66"/>
      <c r="P1089" s="66" t="s">
        <v>1835</v>
      </c>
      <c r="Q1089" s="144">
        <v>3</v>
      </c>
    </row>
    <row r="1090" spans="1:17" s="72" customFormat="1">
      <c r="A1090" s="66"/>
      <c r="B1090" s="66" t="s">
        <v>2102</v>
      </c>
      <c r="C1090" s="225" t="s">
        <v>2103</v>
      </c>
      <c r="D1090" s="66" t="s">
        <v>2503</v>
      </c>
      <c r="E1090" s="68">
        <v>0.60636999999999996</v>
      </c>
      <c r="F1090" s="74">
        <v>1</v>
      </c>
      <c r="G1090" s="74">
        <v>1</v>
      </c>
      <c r="H1090" s="68">
        <f t="shared" si="32"/>
        <v>0.60636999999999996</v>
      </c>
      <c r="I1090" s="70">
        <f t="shared" si="33"/>
        <v>0.60636999999999996</v>
      </c>
      <c r="J1090" s="71">
        <f>ROUND((H1090*'2-Calculator'!$D$26),2)</f>
        <v>3992.95</v>
      </c>
      <c r="K1090" s="71">
        <f>ROUND((I1090*'2-Calculator'!$D$26),2)</f>
        <v>3992.95</v>
      </c>
      <c r="L1090" s="69">
        <v>2.97</v>
      </c>
      <c r="M1090" s="66" t="s">
        <v>2550</v>
      </c>
      <c r="N1090" s="66" t="s">
        <v>2551</v>
      </c>
      <c r="O1090" s="66"/>
      <c r="P1090" s="66" t="s">
        <v>1835</v>
      </c>
      <c r="Q1090" s="144">
        <v>0</v>
      </c>
    </row>
    <row r="1091" spans="1:17" s="72" customFormat="1">
      <c r="A1091" s="66"/>
      <c r="B1091" s="66" t="s">
        <v>2104</v>
      </c>
      <c r="C1091" s="225" t="s">
        <v>2103</v>
      </c>
      <c r="D1091" s="66" t="s">
        <v>2503</v>
      </c>
      <c r="E1091" s="68">
        <v>0.74658000000000002</v>
      </c>
      <c r="F1091" s="74">
        <v>1</v>
      </c>
      <c r="G1091" s="74">
        <v>1</v>
      </c>
      <c r="H1091" s="68">
        <f t="shared" si="32"/>
        <v>0.74658000000000002</v>
      </c>
      <c r="I1091" s="70">
        <f t="shared" si="33"/>
        <v>0.74658000000000002</v>
      </c>
      <c r="J1091" s="71">
        <f>ROUND((H1091*'2-Calculator'!$D$26),2)</f>
        <v>4916.2299999999996</v>
      </c>
      <c r="K1091" s="71">
        <f>ROUND((I1091*'2-Calculator'!$D$26),2)</f>
        <v>4916.2299999999996</v>
      </c>
      <c r="L1091" s="69">
        <v>4.33</v>
      </c>
      <c r="M1091" s="66" t="s">
        <v>2550</v>
      </c>
      <c r="N1091" s="66" t="s">
        <v>2551</v>
      </c>
      <c r="O1091" s="66"/>
      <c r="P1091" s="66" t="s">
        <v>1835</v>
      </c>
      <c r="Q1091" s="144">
        <v>49</v>
      </c>
    </row>
    <row r="1092" spans="1:17" s="72" customFormat="1">
      <c r="A1092" s="66"/>
      <c r="B1092" s="66" t="s">
        <v>2105</v>
      </c>
      <c r="C1092" s="225" t="s">
        <v>2103</v>
      </c>
      <c r="D1092" s="66" t="s">
        <v>2503</v>
      </c>
      <c r="E1092" s="68">
        <v>1.60663</v>
      </c>
      <c r="F1092" s="74">
        <v>1</v>
      </c>
      <c r="G1092" s="74">
        <v>1</v>
      </c>
      <c r="H1092" s="68">
        <f t="shared" si="32"/>
        <v>1.60663</v>
      </c>
      <c r="I1092" s="70">
        <f t="shared" si="33"/>
        <v>1.60663</v>
      </c>
      <c r="J1092" s="71">
        <f>ROUND((H1092*'2-Calculator'!$D$26),2)</f>
        <v>10579.66</v>
      </c>
      <c r="K1092" s="71">
        <f>ROUND((I1092*'2-Calculator'!$D$26),2)</f>
        <v>10579.66</v>
      </c>
      <c r="L1092" s="69">
        <v>9.89</v>
      </c>
      <c r="M1092" s="66" t="s">
        <v>2550</v>
      </c>
      <c r="N1092" s="66" t="s">
        <v>2551</v>
      </c>
      <c r="O1092" s="66"/>
      <c r="P1092" s="66" t="s">
        <v>1835</v>
      </c>
      <c r="Q1092" s="144">
        <v>36</v>
      </c>
    </row>
    <row r="1093" spans="1:17" s="72" customFormat="1">
      <c r="A1093" s="66"/>
      <c r="B1093" s="66" t="s">
        <v>2106</v>
      </c>
      <c r="C1093" s="225" t="s">
        <v>2103</v>
      </c>
      <c r="D1093" s="66" t="s">
        <v>2503</v>
      </c>
      <c r="E1093" s="68">
        <v>5.1494200000000001</v>
      </c>
      <c r="F1093" s="74">
        <v>1</v>
      </c>
      <c r="G1093" s="74">
        <v>1</v>
      </c>
      <c r="H1093" s="68">
        <f t="shared" si="32"/>
        <v>5.1494200000000001</v>
      </c>
      <c r="I1093" s="70">
        <f t="shared" si="33"/>
        <v>5.1494200000000001</v>
      </c>
      <c r="J1093" s="71">
        <f>ROUND((H1093*'2-Calculator'!$D$26),2)</f>
        <v>33908.93</v>
      </c>
      <c r="K1093" s="71">
        <f>ROUND((I1093*'2-Calculator'!$D$26),2)</f>
        <v>33908.93</v>
      </c>
      <c r="L1093" s="69">
        <v>25.87</v>
      </c>
      <c r="M1093" s="66" t="s">
        <v>2550</v>
      </c>
      <c r="N1093" s="66" t="s">
        <v>2551</v>
      </c>
      <c r="O1093" s="66"/>
      <c r="P1093" s="66" t="s">
        <v>1835</v>
      </c>
      <c r="Q1093" s="144">
        <v>3</v>
      </c>
    </row>
    <row r="1094" spans="1:17" s="72" customFormat="1">
      <c r="A1094" s="66"/>
      <c r="B1094" s="66" t="s">
        <v>2107</v>
      </c>
      <c r="C1094" s="225" t="s">
        <v>2108</v>
      </c>
      <c r="D1094" s="66" t="s">
        <v>2109</v>
      </c>
      <c r="E1094" s="68">
        <v>0.62890999999999997</v>
      </c>
      <c r="F1094" s="74">
        <v>1</v>
      </c>
      <c r="G1094" s="74">
        <v>1</v>
      </c>
      <c r="H1094" s="68">
        <f t="shared" si="32"/>
        <v>0.62890999999999997</v>
      </c>
      <c r="I1094" s="70">
        <f t="shared" si="33"/>
        <v>0.62890999999999997</v>
      </c>
      <c r="J1094" s="71">
        <f>ROUND((H1094*'2-Calculator'!$D$26),2)</f>
        <v>4141.37</v>
      </c>
      <c r="K1094" s="71">
        <f>ROUND((I1094*'2-Calculator'!$D$26),2)</f>
        <v>4141.37</v>
      </c>
      <c r="L1094" s="69">
        <v>2.76</v>
      </c>
      <c r="M1094" s="66" t="s">
        <v>2550</v>
      </c>
      <c r="N1094" s="66" t="s">
        <v>2551</v>
      </c>
      <c r="O1094" s="66"/>
      <c r="P1094" s="66" t="s">
        <v>1835</v>
      </c>
      <c r="Q1094" s="144">
        <v>18</v>
      </c>
    </row>
    <row r="1095" spans="1:17" s="72" customFormat="1">
      <c r="A1095" s="66"/>
      <c r="B1095" s="66" t="s">
        <v>2110</v>
      </c>
      <c r="C1095" s="225" t="s">
        <v>2108</v>
      </c>
      <c r="D1095" s="66" t="s">
        <v>2109</v>
      </c>
      <c r="E1095" s="68">
        <v>0.79727999999999999</v>
      </c>
      <c r="F1095" s="74">
        <v>1</v>
      </c>
      <c r="G1095" s="74">
        <v>1</v>
      </c>
      <c r="H1095" s="68">
        <f t="shared" si="32"/>
        <v>0.79727999999999999</v>
      </c>
      <c r="I1095" s="70">
        <f t="shared" si="33"/>
        <v>0.79727999999999999</v>
      </c>
      <c r="J1095" s="71">
        <f>ROUND((H1095*'2-Calculator'!$D$26),2)</f>
        <v>5250.09</v>
      </c>
      <c r="K1095" s="71">
        <f>ROUND((I1095*'2-Calculator'!$D$26),2)</f>
        <v>5250.09</v>
      </c>
      <c r="L1095" s="69">
        <v>3.71</v>
      </c>
      <c r="M1095" s="66" t="s">
        <v>2550</v>
      </c>
      <c r="N1095" s="66" t="s">
        <v>2551</v>
      </c>
      <c r="O1095" s="66"/>
      <c r="P1095" s="66" t="s">
        <v>1835</v>
      </c>
      <c r="Q1095" s="144">
        <v>250</v>
      </c>
    </row>
    <row r="1096" spans="1:17" s="72" customFormat="1">
      <c r="A1096" s="66"/>
      <c r="B1096" s="66" t="s">
        <v>2111</v>
      </c>
      <c r="C1096" s="225" t="s">
        <v>2108</v>
      </c>
      <c r="D1096" s="66" t="s">
        <v>2109</v>
      </c>
      <c r="E1096" s="68">
        <v>1.20889</v>
      </c>
      <c r="F1096" s="74">
        <v>1</v>
      </c>
      <c r="G1096" s="74">
        <v>1</v>
      </c>
      <c r="H1096" s="68">
        <f t="shared" si="32"/>
        <v>1.20889</v>
      </c>
      <c r="I1096" s="70">
        <f t="shared" si="33"/>
        <v>1.20889</v>
      </c>
      <c r="J1096" s="71">
        <f>ROUND((H1096*'2-Calculator'!$D$26),2)</f>
        <v>7960.54</v>
      </c>
      <c r="K1096" s="71">
        <f>ROUND((I1096*'2-Calculator'!$D$26),2)</f>
        <v>7960.54</v>
      </c>
      <c r="L1096" s="69">
        <v>5.21</v>
      </c>
      <c r="M1096" s="66" t="s">
        <v>2550</v>
      </c>
      <c r="N1096" s="66" t="s">
        <v>2551</v>
      </c>
      <c r="O1096" s="66"/>
      <c r="P1096" s="66" t="s">
        <v>1835</v>
      </c>
      <c r="Q1096" s="144">
        <v>120</v>
      </c>
    </row>
    <row r="1097" spans="1:17" s="72" customFormat="1">
      <c r="A1097" s="66"/>
      <c r="B1097" s="66" t="s">
        <v>2112</v>
      </c>
      <c r="C1097" s="225" t="s">
        <v>2108</v>
      </c>
      <c r="D1097" s="66" t="s">
        <v>2109</v>
      </c>
      <c r="E1097" s="68">
        <v>2.7210700000000001</v>
      </c>
      <c r="F1097" s="74">
        <v>1</v>
      </c>
      <c r="G1097" s="74">
        <v>1</v>
      </c>
      <c r="H1097" s="68">
        <f t="shared" si="32"/>
        <v>2.7210700000000001</v>
      </c>
      <c r="I1097" s="70">
        <f t="shared" si="33"/>
        <v>2.7210700000000001</v>
      </c>
      <c r="J1097" s="71">
        <f>ROUND((H1097*'2-Calculator'!$D$26),2)</f>
        <v>17918.25</v>
      </c>
      <c r="K1097" s="71">
        <f>ROUND((I1097*'2-Calculator'!$D$26),2)</f>
        <v>17918.25</v>
      </c>
      <c r="L1097" s="69">
        <v>14.21</v>
      </c>
      <c r="M1097" s="66" t="s">
        <v>2550</v>
      </c>
      <c r="N1097" s="66" t="s">
        <v>2551</v>
      </c>
      <c r="O1097" s="66"/>
      <c r="P1097" s="66" t="s">
        <v>1835</v>
      </c>
      <c r="Q1097" s="144">
        <v>9</v>
      </c>
    </row>
    <row r="1098" spans="1:17" s="72" customFormat="1">
      <c r="A1098" s="66"/>
      <c r="B1098" s="66" t="s">
        <v>202</v>
      </c>
      <c r="C1098" s="225" t="s">
        <v>1773</v>
      </c>
      <c r="D1098" s="66" t="s">
        <v>2504</v>
      </c>
      <c r="E1098" s="68">
        <v>1.0046900000000001</v>
      </c>
      <c r="F1098" s="74">
        <v>1</v>
      </c>
      <c r="G1098" s="74">
        <v>1</v>
      </c>
      <c r="H1098" s="68">
        <f t="shared" si="32"/>
        <v>1.0046900000000001</v>
      </c>
      <c r="I1098" s="70">
        <f t="shared" si="33"/>
        <v>1.0046900000000001</v>
      </c>
      <c r="J1098" s="71">
        <f>ROUND((H1098*'2-Calculator'!$D$26),2)</f>
        <v>6615.88</v>
      </c>
      <c r="K1098" s="71">
        <f>ROUND((I1098*'2-Calculator'!$D$26),2)</f>
        <v>6615.88</v>
      </c>
      <c r="L1098" s="69">
        <v>3.97</v>
      </c>
      <c r="M1098" s="66" t="s">
        <v>2550</v>
      </c>
      <c r="N1098" s="66" t="s">
        <v>2551</v>
      </c>
      <c r="O1098" s="66"/>
      <c r="P1098" s="66" t="s">
        <v>1835</v>
      </c>
      <c r="Q1098" s="144">
        <v>5</v>
      </c>
    </row>
    <row r="1099" spans="1:17" s="72" customFormat="1">
      <c r="A1099" s="66"/>
      <c r="B1099" s="66" t="s">
        <v>201</v>
      </c>
      <c r="C1099" s="225" t="s">
        <v>1773</v>
      </c>
      <c r="D1099" s="66" t="s">
        <v>2504</v>
      </c>
      <c r="E1099" s="68">
        <v>1.47536</v>
      </c>
      <c r="F1099" s="74">
        <v>1</v>
      </c>
      <c r="G1099" s="74">
        <v>1</v>
      </c>
      <c r="H1099" s="68">
        <f t="shared" si="32"/>
        <v>1.47536</v>
      </c>
      <c r="I1099" s="70">
        <f t="shared" si="33"/>
        <v>1.47536</v>
      </c>
      <c r="J1099" s="71">
        <f>ROUND((H1099*'2-Calculator'!$D$26),2)</f>
        <v>9715.25</v>
      </c>
      <c r="K1099" s="71">
        <f>ROUND((I1099*'2-Calculator'!$D$26),2)</f>
        <v>9715.25</v>
      </c>
      <c r="L1099" s="69">
        <v>5.77</v>
      </c>
      <c r="M1099" s="66" t="s">
        <v>2550</v>
      </c>
      <c r="N1099" s="66" t="s">
        <v>2551</v>
      </c>
      <c r="O1099" s="66"/>
      <c r="P1099" s="66" t="s">
        <v>1835</v>
      </c>
      <c r="Q1099" s="144">
        <v>37</v>
      </c>
    </row>
    <row r="1100" spans="1:17" s="72" customFormat="1">
      <c r="A1100" s="66"/>
      <c r="B1100" s="66" t="s">
        <v>200</v>
      </c>
      <c r="C1100" s="225" t="s">
        <v>1773</v>
      </c>
      <c r="D1100" s="66" t="s">
        <v>2504</v>
      </c>
      <c r="E1100" s="68">
        <v>2.4718100000000001</v>
      </c>
      <c r="F1100" s="74">
        <v>1</v>
      </c>
      <c r="G1100" s="74">
        <v>1</v>
      </c>
      <c r="H1100" s="68">
        <f t="shared" si="32"/>
        <v>2.4718100000000001</v>
      </c>
      <c r="I1100" s="70">
        <f t="shared" si="33"/>
        <v>2.4718100000000001</v>
      </c>
      <c r="J1100" s="71">
        <f>ROUND((H1100*'2-Calculator'!$D$26),2)</f>
        <v>16276.87</v>
      </c>
      <c r="K1100" s="71">
        <f>ROUND((I1100*'2-Calculator'!$D$26),2)</f>
        <v>16276.87</v>
      </c>
      <c r="L1100" s="69">
        <v>10.130000000000001</v>
      </c>
      <c r="M1100" s="66" t="s">
        <v>2550</v>
      </c>
      <c r="N1100" s="66" t="s">
        <v>2551</v>
      </c>
      <c r="O1100" s="66"/>
      <c r="P1100" s="66" t="s">
        <v>1835</v>
      </c>
      <c r="Q1100" s="144">
        <v>98</v>
      </c>
    </row>
    <row r="1101" spans="1:17" s="72" customFormat="1">
      <c r="A1101" s="66"/>
      <c r="B1101" s="66" t="s">
        <v>199</v>
      </c>
      <c r="C1101" s="225" t="s">
        <v>1773</v>
      </c>
      <c r="D1101" s="66" t="s">
        <v>2504</v>
      </c>
      <c r="E1101" s="68">
        <v>4.7015399999999996</v>
      </c>
      <c r="F1101" s="74">
        <v>1</v>
      </c>
      <c r="G1101" s="74">
        <v>1</v>
      </c>
      <c r="H1101" s="68">
        <f t="shared" si="32"/>
        <v>4.7015399999999996</v>
      </c>
      <c r="I1101" s="70">
        <f t="shared" si="33"/>
        <v>4.7015399999999996</v>
      </c>
      <c r="J1101" s="71">
        <f>ROUND((H1101*'2-Calculator'!$D$26),2)</f>
        <v>30959.64</v>
      </c>
      <c r="K1101" s="71">
        <f>ROUND((I1101*'2-Calculator'!$D$26),2)</f>
        <v>30959.64</v>
      </c>
      <c r="L1101" s="69">
        <v>18.57</v>
      </c>
      <c r="M1101" s="66" t="s">
        <v>2550</v>
      </c>
      <c r="N1101" s="66" t="s">
        <v>2551</v>
      </c>
      <c r="O1101" s="66"/>
      <c r="P1101" s="66" t="s">
        <v>1835</v>
      </c>
      <c r="Q1101" s="144">
        <v>128</v>
      </c>
    </row>
    <row r="1102" spans="1:17" s="72" customFormat="1">
      <c r="A1102" s="66"/>
      <c r="B1102" s="66" t="s">
        <v>198</v>
      </c>
      <c r="C1102" s="225" t="s">
        <v>1774</v>
      </c>
      <c r="D1102" s="66" t="s">
        <v>2505</v>
      </c>
      <c r="E1102" s="68">
        <v>0.97682000000000002</v>
      </c>
      <c r="F1102" s="74">
        <v>1</v>
      </c>
      <c r="G1102" s="74">
        <v>1</v>
      </c>
      <c r="H1102" s="68">
        <f t="shared" ref="H1102:H1165" si="34">ROUND(E1102*F1102,5)</f>
        <v>0.97682000000000002</v>
      </c>
      <c r="I1102" s="70">
        <f t="shared" ref="I1102:I1165" si="35">ROUND(E1102*G1102,5)</f>
        <v>0.97682000000000002</v>
      </c>
      <c r="J1102" s="71">
        <f>ROUND((H1102*'2-Calculator'!$D$26),2)</f>
        <v>6432.36</v>
      </c>
      <c r="K1102" s="71">
        <f>ROUND((I1102*'2-Calculator'!$D$26),2)</f>
        <v>6432.36</v>
      </c>
      <c r="L1102" s="69">
        <v>4.22</v>
      </c>
      <c r="M1102" s="66" t="s">
        <v>2550</v>
      </c>
      <c r="N1102" s="66" t="s">
        <v>2551</v>
      </c>
      <c r="O1102" s="66"/>
      <c r="P1102" s="66" t="s">
        <v>1835</v>
      </c>
      <c r="Q1102" s="144">
        <v>9</v>
      </c>
    </row>
    <row r="1103" spans="1:17" s="72" customFormat="1">
      <c r="A1103" s="66"/>
      <c r="B1103" s="66" t="s">
        <v>197</v>
      </c>
      <c r="C1103" s="225" t="s">
        <v>1774</v>
      </c>
      <c r="D1103" s="66" t="s">
        <v>2505</v>
      </c>
      <c r="E1103" s="68">
        <v>1.31277</v>
      </c>
      <c r="F1103" s="74">
        <v>1</v>
      </c>
      <c r="G1103" s="74">
        <v>1</v>
      </c>
      <c r="H1103" s="68">
        <f t="shared" si="34"/>
        <v>1.31277</v>
      </c>
      <c r="I1103" s="70">
        <f t="shared" si="35"/>
        <v>1.31277</v>
      </c>
      <c r="J1103" s="71">
        <f>ROUND((H1103*'2-Calculator'!$D$26),2)</f>
        <v>8644.59</v>
      </c>
      <c r="K1103" s="71">
        <f>ROUND((I1103*'2-Calculator'!$D$26),2)</f>
        <v>8644.59</v>
      </c>
      <c r="L1103" s="69">
        <v>5.93</v>
      </c>
      <c r="M1103" s="66" t="s">
        <v>2550</v>
      </c>
      <c r="N1103" s="66" t="s">
        <v>2551</v>
      </c>
      <c r="O1103" s="66"/>
      <c r="P1103" s="66" t="s">
        <v>1835</v>
      </c>
      <c r="Q1103" s="144">
        <v>40</v>
      </c>
    </row>
    <row r="1104" spans="1:17" s="72" customFormat="1">
      <c r="A1104" s="66"/>
      <c r="B1104" s="66" t="s">
        <v>196</v>
      </c>
      <c r="C1104" s="225" t="s">
        <v>1774</v>
      </c>
      <c r="D1104" s="66" t="s">
        <v>2505</v>
      </c>
      <c r="E1104" s="68">
        <v>2.3311000000000002</v>
      </c>
      <c r="F1104" s="74">
        <v>1</v>
      </c>
      <c r="G1104" s="74">
        <v>1</v>
      </c>
      <c r="H1104" s="68">
        <f t="shared" si="34"/>
        <v>2.3311000000000002</v>
      </c>
      <c r="I1104" s="70">
        <f t="shared" si="35"/>
        <v>2.3311000000000002</v>
      </c>
      <c r="J1104" s="71">
        <f>ROUND((H1104*'2-Calculator'!$D$26),2)</f>
        <v>15350.29</v>
      </c>
      <c r="K1104" s="71">
        <f>ROUND((I1104*'2-Calculator'!$D$26),2)</f>
        <v>15350.29</v>
      </c>
      <c r="L1104" s="69">
        <v>9.61</v>
      </c>
      <c r="M1104" s="66" t="s">
        <v>2550</v>
      </c>
      <c r="N1104" s="66" t="s">
        <v>2551</v>
      </c>
      <c r="O1104" s="66"/>
      <c r="P1104" s="66" t="s">
        <v>1835</v>
      </c>
      <c r="Q1104" s="144">
        <v>35</v>
      </c>
    </row>
    <row r="1105" spans="1:17" s="72" customFormat="1">
      <c r="A1105" s="66"/>
      <c r="B1105" s="66" t="s">
        <v>195</v>
      </c>
      <c r="C1105" s="225" t="s">
        <v>1774</v>
      </c>
      <c r="D1105" s="66" t="s">
        <v>2505</v>
      </c>
      <c r="E1105" s="68">
        <v>4.5266799999999998</v>
      </c>
      <c r="F1105" s="74">
        <v>1</v>
      </c>
      <c r="G1105" s="74">
        <v>1</v>
      </c>
      <c r="H1105" s="68">
        <f t="shared" si="34"/>
        <v>4.5266799999999998</v>
      </c>
      <c r="I1105" s="70">
        <f t="shared" si="35"/>
        <v>4.5266799999999998</v>
      </c>
      <c r="J1105" s="71">
        <f>ROUND((H1105*'2-Calculator'!$D$26),2)</f>
        <v>29808.19</v>
      </c>
      <c r="K1105" s="71">
        <f>ROUND((I1105*'2-Calculator'!$D$26),2)</f>
        <v>29808.19</v>
      </c>
      <c r="L1105" s="69">
        <v>19.29</v>
      </c>
      <c r="M1105" s="66" t="s">
        <v>2550</v>
      </c>
      <c r="N1105" s="66" t="s">
        <v>2551</v>
      </c>
      <c r="O1105" s="66"/>
      <c r="P1105" s="66" t="s">
        <v>1835</v>
      </c>
      <c r="Q1105" s="144">
        <v>16</v>
      </c>
    </row>
    <row r="1106" spans="1:17" s="72" customFormat="1">
      <c r="A1106" s="66"/>
      <c r="B1106" s="66" t="s">
        <v>194</v>
      </c>
      <c r="C1106" s="225" t="s">
        <v>1775</v>
      </c>
      <c r="D1106" s="66" t="s">
        <v>2369</v>
      </c>
      <c r="E1106" s="68">
        <v>0.55156000000000005</v>
      </c>
      <c r="F1106" s="74">
        <v>1</v>
      </c>
      <c r="G1106" s="74">
        <v>1</v>
      </c>
      <c r="H1106" s="68">
        <f t="shared" si="34"/>
        <v>0.55156000000000005</v>
      </c>
      <c r="I1106" s="70">
        <f t="shared" si="35"/>
        <v>0.55156000000000005</v>
      </c>
      <c r="J1106" s="71">
        <f>ROUND((H1106*'2-Calculator'!$D$26),2)</f>
        <v>3632.02</v>
      </c>
      <c r="K1106" s="71">
        <f>ROUND((I1106*'2-Calculator'!$D$26),2)</f>
        <v>3632.02</v>
      </c>
      <c r="L1106" s="69">
        <v>2.89</v>
      </c>
      <c r="M1106" s="66" t="s">
        <v>2550</v>
      </c>
      <c r="N1106" s="66" t="s">
        <v>2551</v>
      </c>
      <c r="O1106" s="66"/>
      <c r="P1106" s="66" t="s">
        <v>1835</v>
      </c>
      <c r="Q1106" s="144">
        <v>96</v>
      </c>
    </row>
    <row r="1107" spans="1:17" s="72" customFormat="1">
      <c r="A1107" s="66"/>
      <c r="B1107" s="66" t="s">
        <v>193</v>
      </c>
      <c r="C1107" s="225" t="s">
        <v>1775</v>
      </c>
      <c r="D1107" s="66" t="s">
        <v>2369</v>
      </c>
      <c r="E1107" s="68">
        <v>0.73851999999999995</v>
      </c>
      <c r="F1107" s="74">
        <v>1</v>
      </c>
      <c r="G1107" s="74">
        <v>1</v>
      </c>
      <c r="H1107" s="68">
        <f t="shared" si="34"/>
        <v>0.73851999999999995</v>
      </c>
      <c r="I1107" s="70">
        <f t="shared" si="35"/>
        <v>0.73851999999999995</v>
      </c>
      <c r="J1107" s="71">
        <f>ROUND((H1107*'2-Calculator'!$D$26),2)</f>
        <v>4863.1499999999996</v>
      </c>
      <c r="K1107" s="71">
        <f>ROUND((I1107*'2-Calculator'!$D$26),2)</f>
        <v>4863.1499999999996</v>
      </c>
      <c r="L1107" s="69">
        <v>3.79</v>
      </c>
      <c r="M1107" s="66" t="s">
        <v>2550</v>
      </c>
      <c r="N1107" s="66" t="s">
        <v>2551</v>
      </c>
      <c r="O1107" s="66"/>
      <c r="P1107" s="66" t="s">
        <v>1835</v>
      </c>
      <c r="Q1107" s="144">
        <v>409</v>
      </c>
    </row>
    <row r="1108" spans="1:17" s="72" customFormat="1">
      <c r="A1108" s="66"/>
      <c r="B1108" s="66" t="s">
        <v>192</v>
      </c>
      <c r="C1108" s="225" t="s">
        <v>1775</v>
      </c>
      <c r="D1108" s="66" t="s">
        <v>2369</v>
      </c>
      <c r="E1108" s="68">
        <v>1.1842299999999999</v>
      </c>
      <c r="F1108" s="74">
        <v>1</v>
      </c>
      <c r="G1108" s="74">
        <v>1</v>
      </c>
      <c r="H1108" s="68">
        <f t="shared" si="34"/>
        <v>1.1842299999999999</v>
      </c>
      <c r="I1108" s="70">
        <f t="shared" si="35"/>
        <v>1.1842299999999999</v>
      </c>
      <c r="J1108" s="71">
        <f>ROUND((H1108*'2-Calculator'!$D$26),2)</f>
        <v>7798.15</v>
      </c>
      <c r="K1108" s="71">
        <f>ROUND((I1108*'2-Calculator'!$D$26),2)</f>
        <v>7798.15</v>
      </c>
      <c r="L1108" s="69">
        <v>5.82</v>
      </c>
      <c r="M1108" s="66" t="s">
        <v>2550</v>
      </c>
      <c r="N1108" s="66" t="s">
        <v>2551</v>
      </c>
      <c r="O1108" s="66"/>
      <c r="P1108" s="66" t="s">
        <v>1835</v>
      </c>
      <c r="Q1108" s="144">
        <v>716</v>
      </c>
    </row>
    <row r="1109" spans="1:17" s="72" customFormat="1">
      <c r="A1109" s="66"/>
      <c r="B1109" s="66" t="s">
        <v>191</v>
      </c>
      <c r="C1109" s="225" t="s">
        <v>1775</v>
      </c>
      <c r="D1109" s="66" t="s">
        <v>2369</v>
      </c>
      <c r="E1109" s="68">
        <v>2.4438300000000002</v>
      </c>
      <c r="F1109" s="74">
        <v>1</v>
      </c>
      <c r="G1109" s="74">
        <v>1</v>
      </c>
      <c r="H1109" s="68">
        <f t="shared" si="34"/>
        <v>2.4438300000000002</v>
      </c>
      <c r="I1109" s="70">
        <f t="shared" si="35"/>
        <v>2.4438300000000002</v>
      </c>
      <c r="J1109" s="71">
        <f>ROUND((H1109*'2-Calculator'!$D$26),2)</f>
        <v>16092.62</v>
      </c>
      <c r="K1109" s="71">
        <f>ROUND((I1109*'2-Calculator'!$D$26),2)</f>
        <v>16092.62</v>
      </c>
      <c r="L1109" s="69">
        <v>10.06</v>
      </c>
      <c r="M1109" s="66" t="s">
        <v>2550</v>
      </c>
      <c r="N1109" s="66" t="s">
        <v>2551</v>
      </c>
      <c r="O1109" s="66"/>
      <c r="P1109" s="66" t="s">
        <v>1835</v>
      </c>
      <c r="Q1109" s="144">
        <v>679</v>
      </c>
    </row>
    <row r="1110" spans="1:17" s="72" customFormat="1">
      <c r="A1110" s="66"/>
      <c r="B1110" s="66" t="s">
        <v>190</v>
      </c>
      <c r="C1110" s="225" t="s">
        <v>1776</v>
      </c>
      <c r="D1110" s="66" t="s">
        <v>2370</v>
      </c>
      <c r="E1110" s="68">
        <v>0.53293999999999997</v>
      </c>
      <c r="F1110" s="74">
        <v>1</v>
      </c>
      <c r="G1110" s="74">
        <v>1</v>
      </c>
      <c r="H1110" s="68">
        <f t="shared" si="34"/>
        <v>0.53293999999999997</v>
      </c>
      <c r="I1110" s="70">
        <f t="shared" si="35"/>
        <v>0.53293999999999997</v>
      </c>
      <c r="J1110" s="71">
        <f>ROUND((H1110*'2-Calculator'!$D$26),2)</f>
        <v>3509.41</v>
      </c>
      <c r="K1110" s="71">
        <f>ROUND((I1110*'2-Calculator'!$D$26),2)</f>
        <v>3509.41</v>
      </c>
      <c r="L1110" s="69">
        <v>3.09</v>
      </c>
      <c r="M1110" s="66" t="s">
        <v>2550</v>
      </c>
      <c r="N1110" s="66" t="s">
        <v>2551</v>
      </c>
      <c r="O1110" s="66"/>
      <c r="P1110" s="66" t="s">
        <v>1835</v>
      </c>
      <c r="Q1110" s="144">
        <v>29</v>
      </c>
    </row>
    <row r="1111" spans="1:17" s="72" customFormat="1">
      <c r="A1111" s="66"/>
      <c r="B1111" s="66" t="s">
        <v>189</v>
      </c>
      <c r="C1111" s="225" t="s">
        <v>1776</v>
      </c>
      <c r="D1111" s="66" t="s">
        <v>2370</v>
      </c>
      <c r="E1111" s="68">
        <v>0.71808000000000005</v>
      </c>
      <c r="F1111" s="74">
        <v>1</v>
      </c>
      <c r="G1111" s="74">
        <v>1</v>
      </c>
      <c r="H1111" s="68">
        <f t="shared" si="34"/>
        <v>0.71808000000000005</v>
      </c>
      <c r="I1111" s="70">
        <f t="shared" si="35"/>
        <v>0.71808000000000005</v>
      </c>
      <c r="J1111" s="71">
        <f>ROUND((H1111*'2-Calculator'!$D$26),2)</f>
        <v>4728.5600000000004</v>
      </c>
      <c r="K1111" s="71">
        <f>ROUND((I1111*'2-Calculator'!$D$26),2)</f>
        <v>4728.5600000000004</v>
      </c>
      <c r="L1111" s="69">
        <v>4.28</v>
      </c>
      <c r="M1111" s="66" t="s">
        <v>2550</v>
      </c>
      <c r="N1111" s="66" t="s">
        <v>2551</v>
      </c>
      <c r="O1111" s="66"/>
      <c r="P1111" s="66" t="s">
        <v>1835</v>
      </c>
      <c r="Q1111" s="144">
        <v>58</v>
      </c>
    </row>
    <row r="1112" spans="1:17" s="72" customFormat="1">
      <c r="A1112" s="66"/>
      <c r="B1112" s="66" t="s">
        <v>188</v>
      </c>
      <c r="C1112" s="225" t="s">
        <v>1776</v>
      </c>
      <c r="D1112" s="66" t="s">
        <v>2370</v>
      </c>
      <c r="E1112" s="68">
        <v>1.2172000000000001</v>
      </c>
      <c r="F1112" s="74">
        <v>1</v>
      </c>
      <c r="G1112" s="74">
        <v>1</v>
      </c>
      <c r="H1112" s="68">
        <f t="shared" si="34"/>
        <v>1.2172000000000001</v>
      </c>
      <c r="I1112" s="70">
        <f t="shared" si="35"/>
        <v>1.2172000000000001</v>
      </c>
      <c r="J1112" s="71">
        <f>ROUND((H1112*'2-Calculator'!$D$26),2)</f>
        <v>8015.26</v>
      </c>
      <c r="K1112" s="71">
        <f>ROUND((I1112*'2-Calculator'!$D$26),2)</f>
        <v>8015.26</v>
      </c>
      <c r="L1112" s="69">
        <v>6.28</v>
      </c>
      <c r="M1112" s="66" t="s">
        <v>2550</v>
      </c>
      <c r="N1112" s="66" t="s">
        <v>2551</v>
      </c>
      <c r="O1112" s="66"/>
      <c r="P1112" s="66" t="s">
        <v>1835</v>
      </c>
      <c r="Q1112" s="144">
        <v>63</v>
      </c>
    </row>
    <row r="1113" spans="1:17" s="72" customFormat="1">
      <c r="A1113" s="66"/>
      <c r="B1113" s="66" t="s">
        <v>187</v>
      </c>
      <c r="C1113" s="225" t="s">
        <v>1776</v>
      </c>
      <c r="D1113" s="66" t="s">
        <v>2370</v>
      </c>
      <c r="E1113" s="68">
        <v>2.4639799999999998</v>
      </c>
      <c r="F1113" s="74">
        <v>1</v>
      </c>
      <c r="G1113" s="74">
        <v>1</v>
      </c>
      <c r="H1113" s="68">
        <f t="shared" si="34"/>
        <v>2.4639799999999998</v>
      </c>
      <c r="I1113" s="70">
        <f t="shared" si="35"/>
        <v>2.4639799999999998</v>
      </c>
      <c r="J1113" s="71">
        <f>ROUND((H1113*'2-Calculator'!$D$26),2)</f>
        <v>16225.31</v>
      </c>
      <c r="K1113" s="71">
        <f>ROUND((I1113*'2-Calculator'!$D$26),2)</f>
        <v>16225.31</v>
      </c>
      <c r="L1113" s="69">
        <v>11.29</v>
      </c>
      <c r="M1113" s="66" t="s">
        <v>2550</v>
      </c>
      <c r="N1113" s="66" t="s">
        <v>2551</v>
      </c>
      <c r="O1113" s="66"/>
      <c r="P1113" s="66" t="s">
        <v>1835</v>
      </c>
      <c r="Q1113" s="144">
        <v>37</v>
      </c>
    </row>
    <row r="1114" spans="1:17" s="72" customFormat="1">
      <c r="A1114" s="66"/>
      <c r="B1114" s="66" t="s">
        <v>186</v>
      </c>
      <c r="C1114" s="225" t="s">
        <v>1777</v>
      </c>
      <c r="D1114" s="66" t="s">
        <v>2113</v>
      </c>
      <c r="E1114" s="68">
        <v>0.39232</v>
      </c>
      <c r="F1114" s="74">
        <v>1</v>
      </c>
      <c r="G1114" s="74">
        <v>1</v>
      </c>
      <c r="H1114" s="68">
        <f t="shared" si="34"/>
        <v>0.39232</v>
      </c>
      <c r="I1114" s="70">
        <f t="shared" si="35"/>
        <v>0.39232</v>
      </c>
      <c r="J1114" s="71">
        <f>ROUND((H1114*'2-Calculator'!$D$26),2)</f>
        <v>2583.4299999999998</v>
      </c>
      <c r="K1114" s="71">
        <f>ROUND((I1114*'2-Calculator'!$D$26),2)</f>
        <v>2583.4299999999998</v>
      </c>
      <c r="L1114" s="69">
        <v>2.21</v>
      </c>
      <c r="M1114" s="66" t="s">
        <v>2550</v>
      </c>
      <c r="N1114" s="66" t="s">
        <v>2551</v>
      </c>
      <c r="O1114" s="66"/>
      <c r="P1114" s="66" t="s">
        <v>1835</v>
      </c>
      <c r="Q1114" s="144">
        <v>122</v>
      </c>
    </row>
    <row r="1115" spans="1:17" s="72" customFormat="1">
      <c r="A1115" s="66"/>
      <c r="B1115" s="66" t="s">
        <v>185</v>
      </c>
      <c r="C1115" s="225" t="s">
        <v>1777</v>
      </c>
      <c r="D1115" s="66" t="s">
        <v>2113</v>
      </c>
      <c r="E1115" s="68">
        <v>0.54361999999999999</v>
      </c>
      <c r="F1115" s="74">
        <v>1</v>
      </c>
      <c r="G1115" s="74">
        <v>1</v>
      </c>
      <c r="H1115" s="68">
        <f t="shared" si="34"/>
        <v>0.54361999999999999</v>
      </c>
      <c r="I1115" s="70">
        <f t="shared" si="35"/>
        <v>0.54361999999999999</v>
      </c>
      <c r="J1115" s="71">
        <f>ROUND((H1115*'2-Calculator'!$D$26),2)</f>
        <v>3579.74</v>
      </c>
      <c r="K1115" s="71">
        <f>ROUND((I1115*'2-Calculator'!$D$26),2)</f>
        <v>3579.74</v>
      </c>
      <c r="L1115" s="69">
        <v>2.64</v>
      </c>
      <c r="M1115" s="66" t="s">
        <v>2550</v>
      </c>
      <c r="N1115" s="66" t="s">
        <v>2551</v>
      </c>
      <c r="O1115" s="66"/>
      <c r="P1115" s="66" t="s">
        <v>1835</v>
      </c>
      <c r="Q1115" s="144">
        <v>48</v>
      </c>
    </row>
    <row r="1116" spans="1:17" s="72" customFormat="1">
      <c r="A1116" s="66"/>
      <c r="B1116" s="66" t="s">
        <v>184</v>
      </c>
      <c r="C1116" s="225" t="s">
        <v>1777</v>
      </c>
      <c r="D1116" s="66" t="s">
        <v>2113</v>
      </c>
      <c r="E1116" s="68">
        <v>0.72916000000000003</v>
      </c>
      <c r="F1116" s="74">
        <v>1</v>
      </c>
      <c r="G1116" s="74">
        <v>1</v>
      </c>
      <c r="H1116" s="68">
        <f t="shared" si="34"/>
        <v>0.72916000000000003</v>
      </c>
      <c r="I1116" s="70">
        <f t="shared" si="35"/>
        <v>0.72916000000000003</v>
      </c>
      <c r="J1116" s="71">
        <f>ROUND((H1116*'2-Calculator'!$D$26),2)</f>
        <v>4801.5200000000004</v>
      </c>
      <c r="K1116" s="71">
        <f>ROUND((I1116*'2-Calculator'!$D$26),2)</f>
        <v>4801.5200000000004</v>
      </c>
      <c r="L1116" s="69">
        <v>4.3499999999999996</v>
      </c>
      <c r="M1116" s="66" t="s">
        <v>2550</v>
      </c>
      <c r="N1116" s="66" t="s">
        <v>2551</v>
      </c>
      <c r="O1116" s="66"/>
      <c r="P1116" s="66" t="s">
        <v>1835</v>
      </c>
      <c r="Q1116" s="144">
        <v>22</v>
      </c>
    </row>
    <row r="1117" spans="1:17" s="72" customFormat="1">
      <c r="A1117" s="66"/>
      <c r="B1117" s="66" t="s">
        <v>183</v>
      </c>
      <c r="C1117" s="225" t="s">
        <v>1777</v>
      </c>
      <c r="D1117" s="66" t="s">
        <v>2113</v>
      </c>
      <c r="E1117" s="68">
        <v>1.2740199999999999</v>
      </c>
      <c r="F1117" s="74">
        <v>1</v>
      </c>
      <c r="G1117" s="74">
        <v>1</v>
      </c>
      <c r="H1117" s="68">
        <f t="shared" si="34"/>
        <v>1.2740199999999999</v>
      </c>
      <c r="I1117" s="70">
        <f t="shared" si="35"/>
        <v>1.2740199999999999</v>
      </c>
      <c r="J1117" s="71">
        <f>ROUND((H1117*'2-Calculator'!$D$26),2)</f>
        <v>8389.42</v>
      </c>
      <c r="K1117" s="71">
        <f>ROUND((I1117*'2-Calculator'!$D$26),2)</f>
        <v>8389.42</v>
      </c>
      <c r="L1117" s="69">
        <v>10.88</v>
      </c>
      <c r="M1117" s="66" t="s">
        <v>2550</v>
      </c>
      <c r="N1117" s="66" t="s">
        <v>2551</v>
      </c>
      <c r="O1117" s="66"/>
      <c r="P1117" s="66" t="s">
        <v>1835</v>
      </c>
      <c r="Q1117" s="144">
        <v>3</v>
      </c>
    </row>
    <row r="1118" spans="1:17" s="72" customFormat="1">
      <c r="A1118" s="66"/>
      <c r="B1118" s="66" t="s">
        <v>182</v>
      </c>
      <c r="C1118" s="225" t="s">
        <v>1778</v>
      </c>
      <c r="D1118" s="66" t="s">
        <v>2114</v>
      </c>
      <c r="E1118" s="68">
        <v>0.33942</v>
      </c>
      <c r="F1118" s="74">
        <v>1</v>
      </c>
      <c r="G1118" s="74">
        <v>1</v>
      </c>
      <c r="H1118" s="68">
        <f t="shared" si="34"/>
        <v>0.33942</v>
      </c>
      <c r="I1118" s="70">
        <f t="shared" si="35"/>
        <v>0.33942</v>
      </c>
      <c r="J1118" s="71">
        <f>ROUND((H1118*'2-Calculator'!$D$26),2)</f>
        <v>2235.08</v>
      </c>
      <c r="K1118" s="71">
        <f>ROUND((I1118*'2-Calculator'!$D$26),2)</f>
        <v>2235.08</v>
      </c>
      <c r="L1118" s="69">
        <v>2.15</v>
      </c>
      <c r="M1118" s="66" t="s">
        <v>2550</v>
      </c>
      <c r="N1118" s="66" t="s">
        <v>2551</v>
      </c>
      <c r="O1118" s="66"/>
      <c r="P1118" s="66" t="s">
        <v>1835</v>
      </c>
      <c r="Q1118" s="144">
        <v>71</v>
      </c>
    </row>
    <row r="1119" spans="1:17" s="72" customFormat="1">
      <c r="A1119" s="66"/>
      <c r="B1119" s="66" t="s">
        <v>181</v>
      </c>
      <c r="C1119" s="225" t="s">
        <v>1778</v>
      </c>
      <c r="D1119" s="66" t="s">
        <v>2114</v>
      </c>
      <c r="E1119" s="68">
        <v>0.47764000000000001</v>
      </c>
      <c r="F1119" s="74">
        <v>1</v>
      </c>
      <c r="G1119" s="74">
        <v>1</v>
      </c>
      <c r="H1119" s="68">
        <f t="shared" si="34"/>
        <v>0.47764000000000001</v>
      </c>
      <c r="I1119" s="70">
        <f t="shared" si="35"/>
        <v>0.47764000000000001</v>
      </c>
      <c r="J1119" s="71">
        <f>ROUND((H1119*'2-Calculator'!$D$26),2)</f>
        <v>3145.26</v>
      </c>
      <c r="K1119" s="71">
        <f>ROUND((I1119*'2-Calculator'!$D$26),2)</f>
        <v>3145.26</v>
      </c>
      <c r="L1119" s="69">
        <v>2.62</v>
      </c>
      <c r="M1119" s="66" t="s">
        <v>2550</v>
      </c>
      <c r="N1119" s="66" t="s">
        <v>2551</v>
      </c>
      <c r="O1119" s="66"/>
      <c r="P1119" s="66" t="s">
        <v>1835</v>
      </c>
      <c r="Q1119" s="144">
        <v>52</v>
      </c>
    </row>
    <row r="1120" spans="1:17" s="72" customFormat="1">
      <c r="A1120" s="66"/>
      <c r="B1120" s="66" t="s">
        <v>180</v>
      </c>
      <c r="C1120" s="225" t="s">
        <v>1778</v>
      </c>
      <c r="D1120" s="66" t="s">
        <v>2114</v>
      </c>
      <c r="E1120" s="68">
        <v>0.75427</v>
      </c>
      <c r="F1120" s="74">
        <v>1</v>
      </c>
      <c r="G1120" s="74">
        <v>1</v>
      </c>
      <c r="H1120" s="68">
        <f t="shared" si="34"/>
        <v>0.75427</v>
      </c>
      <c r="I1120" s="70">
        <f t="shared" si="35"/>
        <v>0.75427</v>
      </c>
      <c r="J1120" s="71">
        <f>ROUND((H1120*'2-Calculator'!$D$26),2)</f>
        <v>4966.87</v>
      </c>
      <c r="K1120" s="71">
        <f>ROUND((I1120*'2-Calculator'!$D$26),2)</f>
        <v>4966.87</v>
      </c>
      <c r="L1120" s="69">
        <v>5.2</v>
      </c>
      <c r="M1120" s="66" t="s">
        <v>2550</v>
      </c>
      <c r="N1120" s="66" t="s">
        <v>2551</v>
      </c>
      <c r="O1120" s="66"/>
      <c r="P1120" s="66" t="s">
        <v>1835</v>
      </c>
      <c r="Q1120" s="144">
        <v>24</v>
      </c>
    </row>
    <row r="1121" spans="1:17" s="72" customFormat="1">
      <c r="A1121" s="66"/>
      <c r="B1121" s="66" t="s">
        <v>179</v>
      </c>
      <c r="C1121" s="225" t="s">
        <v>1778</v>
      </c>
      <c r="D1121" s="66" t="s">
        <v>2114</v>
      </c>
      <c r="E1121" s="68">
        <v>2.11415</v>
      </c>
      <c r="F1121" s="74">
        <v>1</v>
      </c>
      <c r="G1121" s="74">
        <v>1</v>
      </c>
      <c r="H1121" s="68">
        <f t="shared" si="34"/>
        <v>2.11415</v>
      </c>
      <c r="I1121" s="70">
        <f t="shared" si="35"/>
        <v>2.11415</v>
      </c>
      <c r="J1121" s="71">
        <f>ROUND((H1121*'2-Calculator'!$D$26),2)</f>
        <v>13921.68</v>
      </c>
      <c r="K1121" s="71">
        <f>ROUND((I1121*'2-Calculator'!$D$26),2)</f>
        <v>13921.68</v>
      </c>
      <c r="L1121" s="69">
        <v>11.61</v>
      </c>
      <c r="M1121" s="66" t="s">
        <v>2550</v>
      </c>
      <c r="N1121" s="66" t="s">
        <v>2551</v>
      </c>
      <c r="O1121" s="66"/>
      <c r="P1121" s="66" t="s">
        <v>1835</v>
      </c>
      <c r="Q1121" s="144">
        <v>4</v>
      </c>
    </row>
    <row r="1122" spans="1:17" s="72" customFormat="1">
      <c r="A1122" s="66"/>
      <c r="B1122" s="66" t="s">
        <v>178</v>
      </c>
      <c r="C1122" s="225" t="s">
        <v>1779</v>
      </c>
      <c r="D1122" s="66" t="s">
        <v>2371</v>
      </c>
      <c r="E1122" s="68">
        <v>0.59018000000000004</v>
      </c>
      <c r="F1122" s="74">
        <v>1</v>
      </c>
      <c r="G1122" s="74">
        <v>1</v>
      </c>
      <c r="H1122" s="68">
        <f t="shared" si="34"/>
        <v>0.59018000000000004</v>
      </c>
      <c r="I1122" s="70">
        <f t="shared" si="35"/>
        <v>0.59018000000000004</v>
      </c>
      <c r="J1122" s="71">
        <f>ROUND((H1122*'2-Calculator'!$D$26),2)</f>
        <v>3886.34</v>
      </c>
      <c r="K1122" s="71">
        <f>ROUND((I1122*'2-Calculator'!$D$26),2)</f>
        <v>3886.34</v>
      </c>
      <c r="L1122" s="69">
        <v>3.13</v>
      </c>
      <c r="M1122" s="66" t="s">
        <v>2550</v>
      </c>
      <c r="N1122" s="66" t="s">
        <v>2551</v>
      </c>
      <c r="O1122" s="66"/>
      <c r="P1122" s="66" t="s">
        <v>1835</v>
      </c>
      <c r="Q1122" s="144">
        <v>42</v>
      </c>
    </row>
    <row r="1123" spans="1:17" s="72" customFormat="1">
      <c r="A1123" s="66"/>
      <c r="B1123" s="66" t="s">
        <v>177</v>
      </c>
      <c r="C1123" s="225" t="s">
        <v>1779</v>
      </c>
      <c r="D1123" s="66" t="s">
        <v>2371</v>
      </c>
      <c r="E1123" s="68">
        <v>0.72499000000000002</v>
      </c>
      <c r="F1123" s="74">
        <v>1</v>
      </c>
      <c r="G1123" s="74">
        <v>1</v>
      </c>
      <c r="H1123" s="68">
        <f t="shared" si="34"/>
        <v>0.72499000000000002</v>
      </c>
      <c r="I1123" s="70">
        <f t="shared" si="35"/>
        <v>0.72499000000000002</v>
      </c>
      <c r="J1123" s="71">
        <f>ROUND((H1123*'2-Calculator'!$D$26),2)</f>
        <v>4774.0600000000004</v>
      </c>
      <c r="K1123" s="71">
        <f>ROUND((I1123*'2-Calculator'!$D$26),2)</f>
        <v>4774.0600000000004</v>
      </c>
      <c r="L1123" s="69">
        <v>3.72</v>
      </c>
      <c r="M1123" s="66" t="s">
        <v>2550</v>
      </c>
      <c r="N1123" s="66" t="s">
        <v>2551</v>
      </c>
      <c r="O1123" s="66"/>
      <c r="P1123" s="66" t="s">
        <v>1835</v>
      </c>
      <c r="Q1123" s="144">
        <v>27</v>
      </c>
    </row>
    <row r="1124" spans="1:17" s="72" customFormat="1">
      <c r="A1124" s="66"/>
      <c r="B1124" s="66" t="s">
        <v>176</v>
      </c>
      <c r="C1124" s="225" t="s">
        <v>1779</v>
      </c>
      <c r="D1124" s="66" t="s">
        <v>2371</v>
      </c>
      <c r="E1124" s="68">
        <v>1.1407700000000001</v>
      </c>
      <c r="F1124" s="74">
        <v>1</v>
      </c>
      <c r="G1124" s="74">
        <v>1</v>
      </c>
      <c r="H1124" s="68">
        <f t="shared" si="34"/>
        <v>1.1407700000000001</v>
      </c>
      <c r="I1124" s="70">
        <f t="shared" si="35"/>
        <v>1.1407700000000001</v>
      </c>
      <c r="J1124" s="71">
        <f>ROUND((H1124*'2-Calculator'!$D$26),2)</f>
        <v>7511.97</v>
      </c>
      <c r="K1124" s="71">
        <f>ROUND((I1124*'2-Calculator'!$D$26),2)</f>
        <v>7511.97</v>
      </c>
      <c r="L1124" s="69">
        <v>6.58</v>
      </c>
      <c r="M1124" s="66" t="s">
        <v>2550</v>
      </c>
      <c r="N1124" s="66" t="s">
        <v>2551</v>
      </c>
      <c r="O1124" s="66"/>
      <c r="P1124" s="66" t="s">
        <v>1835</v>
      </c>
      <c r="Q1124" s="144">
        <v>16</v>
      </c>
    </row>
    <row r="1125" spans="1:17" s="72" customFormat="1">
      <c r="A1125" s="66"/>
      <c r="B1125" s="66" t="s">
        <v>175</v>
      </c>
      <c r="C1125" s="225" t="s">
        <v>1779</v>
      </c>
      <c r="D1125" s="66" t="s">
        <v>2371</v>
      </c>
      <c r="E1125" s="68">
        <v>2.4371499999999999</v>
      </c>
      <c r="F1125" s="74">
        <v>1</v>
      </c>
      <c r="G1125" s="74">
        <v>1</v>
      </c>
      <c r="H1125" s="68">
        <f t="shared" si="34"/>
        <v>2.4371499999999999</v>
      </c>
      <c r="I1125" s="70">
        <f t="shared" si="35"/>
        <v>2.4371499999999999</v>
      </c>
      <c r="J1125" s="71">
        <f>ROUND((H1125*'2-Calculator'!$D$26),2)</f>
        <v>16048.63</v>
      </c>
      <c r="K1125" s="71">
        <f>ROUND((I1125*'2-Calculator'!$D$26),2)</f>
        <v>16048.63</v>
      </c>
      <c r="L1125" s="69">
        <v>10.98</v>
      </c>
      <c r="M1125" s="66" t="s">
        <v>2550</v>
      </c>
      <c r="N1125" s="66" t="s">
        <v>2551</v>
      </c>
      <c r="O1125" s="66"/>
      <c r="P1125" s="66" t="s">
        <v>1835</v>
      </c>
      <c r="Q1125" s="144">
        <v>7</v>
      </c>
    </row>
    <row r="1126" spans="1:17" s="72" customFormat="1">
      <c r="A1126" s="66"/>
      <c r="B1126" s="66" t="s">
        <v>174</v>
      </c>
      <c r="C1126" s="225" t="s">
        <v>1780</v>
      </c>
      <c r="D1126" s="66" t="s">
        <v>2506</v>
      </c>
      <c r="E1126" s="68">
        <v>0.99002999999999997</v>
      </c>
      <c r="F1126" s="74">
        <v>2</v>
      </c>
      <c r="G1126" s="74">
        <v>1.6</v>
      </c>
      <c r="H1126" s="68">
        <f t="shared" si="34"/>
        <v>1.9800599999999999</v>
      </c>
      <c r="I1126" s="70">
        <f t="shared" si="35"/>
        <v>1.58405</v>
      </c>
      <c r="J1126" s="71">
        <f>ROUND((H1126*'2-Calculator'!$D$26),2)</f>
        <v>13038.7</v>
      </c>
      <c r="K1126" s="71">
        <f>ROUND((I1126*'2-Calculator'!$D$26),2)</f>
        <v>10430.969999999999</v>
      </c>
      <c r="L1126" s="69">
        <v>4.3099999999999996</v>
      </c>
      <c r="M1126" s="66" t="s">
        <v>2557</v>
      </c>
      <c r="N1126" s="66" t="s">
        <v>2558</v>
      </c>
      <c r="O1126" s="66"/>
      <c r="P1126" s="66" t="s">
        <v>1209</v>
      </c>
      <c r="Q1126" s="144">
        <v>4</v>
      </c>
    </row>
    <row r="1127" spans="1:17" s="72" customFormat="1">
      <c r="A1127" s="66"/>
      <c r="B1127" s="66" t="s">
        <v>173</v>
      </c>
      <c r="C1127" s="225" t="s">
        <v>1780</v>
      </c>
      <c r="D1127" s="66" t="s">
        <v>2506</v>
      </c>
      <c r="E1127" s="68">
        <v>1.3410500000000001</v>
      </c>
      <c r="F1127" s="74">
        <v>2</v>
      </c>
      <c r="G1127" s="74">
        <v>1.6</v>
      </c>
      <c r="H1127" s="68">
        <f t="shared" si="34"/>
        <v>2.6821000000000002</v>
      </c>
      <c r="I1127" s="70">
        <f t="shared" si="35"/>
        <v>2.14568</v>
      </c>
      <c r="J1127" s="71">
        <f>ROUND((H1127*'2-Calculator'!$D$26),2)</f>
        <v>17661.63</v>
      </c>
      <c r="K1127" s="71">
        <f>ROUND((I1127*'2-Calculator'!$D$26),2)</f>
        <v>14129.3</v>
      </c>
      <c r="L1127" s="69">
        <v>13.47</v>
      </c>
      <c r="M1127" s="66" t="s">
        <v>2557</v>
      </c>
      <c r="N1127" s="66" t="s">
        <v>2558</v>
      </c>
      <c r="O1127" s="66"/>
      <c r="P1127" s="66" t="s">
        <v>1209</v>
      </c>
      <c r="Q1127" s="144">
        <v>4</v>
      </c>
    </row>
    <row r="1128" spans="1:17" s="72" customFormat="1">
      <c r="A1128" s="66"/>
      <c r="B1128" s="66" t="s">
        <v>172</v>
      </c>
      <c r="C1128" s="225" t="s">
        <v>1780</v>
      </c>
      <c r="D1128" s="66" t="s">
        <v>2506</v>
      </c>
      <c r="E1128" s="68">
        <v>2.42177</v>
      </c>
      <c r="F1128" s="74">
        <v>2</v>
      </c>
      <c r="G1128" s="74">
        <v>1.6</v>
      </c>
      <c r="H1128" s="68">
        <f t="shared" si="34"/>
        <v>4.84354</v>
      </c>
      <c r="I1128" s="70">
        <f t="shared" si="35"/>
        <v>3.8748300000000002</v>
      </c>
      <c r="J1128" s="71">
        <f>ROUND((H1128*'2-Calculator'!$D$26),2)</f>
        <v>31894.71</v>
      </c>
      <c r="K1128" s="71">
        <f>ROUND((I1128*'2-Calculator'!$D$26),2)</f>
        <v>25515.759999999998</v>
      </c>
      <c r="L1128" s="69">
        <v>9.86</v>
      </c>
      <c r="M1128" s="66" t="s">
        <v>2557</v>
      </c>
      <c r="N1128" s="66" t="s">
        <v>2558</v>
      </c>
      <c r="O1128" s="66"/>
      <c r="P1128" s="66" t="s">
        <v>1209</v>
      </c>
      <c r="Q1128" s="144">
        <v>1</v>
      </c>
    </row>
    <row r="1129" spans="1:17" s="72" customFormat="1">
      <c r="A1129" s="66"/>
      <c r="B1129" s="66" t="s">
        <v>171</v>
      </c>
      <c r="C1129" s="225" t="s">
        <v>1780</v>
      </c>
      <c r="D1129" s="66" t="s">
        <v>2506</v>
      </c>
      <c r="E1129" s="68">
        <v>5.0746599999999997</v>
      </c>
      <c r="F1129" s="74">
        <v>2</v>
      </c>
      <c r="G1129" s="74">
        <v>1.6</v>
      </c>
      <c r="H1129" s="68">
        <f t="shared" si="34"/>
        <v>10.149319999999999</v>
      </c>
      <c r="I1129" s="70">
        <f t="shared" si="35"/>
        <v>8.1194600000000001</v>
      </c>
      <c r="J1129" s="71">
        <f>ROUND((H1129*'2-Calculator'!$D$26),2)</f>
        <v>66833.27</v>
      </c>
      <c r="K1129" s="71">
        <f>ROUND((I1129*'2-Calculator'!$D$26),2)</f>
        <v>53466.64</v>
      </c>
      <c r="L1129" s="69">
        <v>55.25</v>
      </c>
      <c r="M1129" s="66" t="s">
        <v>2557</v>
      </c>
      <c r="N1129" s="66" t="s">
        <v>2558</v>
      </c>
      <c r="O1129" s="66"/>
      <c r="P1129" s="66" t="s">
        <v>1209</v>
      </c>
      <c r="Q1129" s="144">
        <v>1</v>
      </c>
    </row>
    <row r="1130" spans="1:17" s="72" customFormat="1">
      <c r="A1130" s="66"/>
      <c r="B1130" s="66" t="s">
        <v>170</v>
      </c>
      <c r="C1130" s="225" t="s">
        <v>1781</v>
      </c>
      <c r="D1130" s="66" t="s">
        <v>2115</v>
      </c>
      <c r="E1130" s="68">
        <v>0.51963999999999999</v>
      </c>
      <c r="F1130" s="74">
        <v>2</v>
      </c>
      <c r="G1130" s="74">
        <v>1.6</v>
      </c>
      <c r="H1130" s="68">
        <f t="shared" si="34"/>
        <v>1.03928</v>
      </c>
      <c r="I1130" s="70">
        <f t="shared" si="35"/>
        <v>0.83142000000000005</v>
      </c>
      <c r="J1130" s="71">
        <f>ROUND((H1130*'2-Calculator'!$D$26),2)</f>
        <v>6843.66</v>
      </c>
      <c r="K1130" s="71">
        <f>ROUND((I1130*'2-Calculator'!$D$26),2)</f>
        <v>5474.9</v>
      </c>
      <c r="L1130" s="69">
        <v>9.18</v>
      </c>
      <c r="M1130" s="66" t="s">
        <v>2557</v>
      </c>
      <c r="N1130" s="66" t="s">
        <v>2558</v>
      </c>
      <c r="O1130" s="66"/>
      <c r="P1130" s="66" t="s">
        <v>1209</v>
      </c>
      <c r="Q1130" s="144">
        <v>339</v>
      </c>
    </row>
    <row r="1131" spans="1:17" s="72" customFormat="1">
      <c r="A1131" s="66"/>
      <c r="B1131" s="66" t="s">
        <v>169</v>
      </c>
      <c r="C1131" s="225" t="s">
        <v>1781</v>
      </c>
      <c r="D1131" s="66" t="s">
        <v>2115</v>
      </c>
      <c r="E1131" s="68">
        <v>0.63631000000000004</v>
      </c>
      <c r="F1131" s="74">
        <v>2</v>
      </c>
      <c r="G1131" s="74">
        <v>1.6</v>
      </c>
      <c r="H1131" s="68">
        <f t="shared" si="34"/>
        <v>1.2726200000000001</v>
      </c>
      <c r="I1131" s="70">
        <f t="shared" si="35"/>
        <v>1.0181</v>
      </c>
      <c r="J1131" s="71">
        <f>ROUND((H1131*'2-Calculator'!$D$26),2)</f>
        <v>8380.2000000000007</v>
      </c>
      <c r="K1131" s="71">
        <f>ROUND((I1131*'2-Calculator'!$D$26),2)</f>
        <v>6704.19</v>
      </c>
      <c r="L1131" s="69">
        <v>10.76</v>
      </c>
      <c r="M1131" s="66" t="s">
        <v>2557</v>
      </c>
      <c r="N1131" s="66" t="s">
        <v>2558</v>
      </c>
      <c r="O1131" s="66"/>
      <c r="P1131" s="66" t="s">
        <v>1209</v>
      </c>
      <c r="Q1131" s="144">
        <v>1145</v>
      </c>
    </row>
    <row r="1132" spans="1:17" s="72" customFormat="1">
      <c r="A1132" s="66"/>
      <c r="B1132" s="66" t="s">
        <v>168</v>
      </c>
      <c r="C1132" s="225" t="s">
        <v>1781</v>
      </c>
      <c r="D1132" s="66" t="s">
        <v>2115</v>
      </c>
      <c r="E1132" s="68">
        <v>0.89581999999999995</v>
      </c>
      <c r="F1132" s="74">
        <v>2</v>
      </c>
      <c r="G1132" s="74">
        <v>1.6</v>
      </c>
      <c r="H1132" s="68">
        <f t="shared" si="34"/>
        <v>1.7916399999999999</v>
      </c>
      <c r="I1132" s="70">
        <f t="shared" si="35"/>
        <v>1.4333100000000001</v>
      </c>
      <c r="J1132" s="71">
        <f>ROUND((H1132*'2-Calculator'!$D$26),2)</f>
        <v>11797.95</v>
      </c>
      <c r="K1132" s="71">
        <f>ROUND((I1132*'2-Calculator'!$D$26),2)</f>
        <v>9438.35</v>
      </c>
      <c r="L1132" s="69">
        <v>14.34</v>
      </c>
      <c r="M1132" s="66" t="s">
        <v>2557</v>
      </c>
      <c r="N1132" s="66" t="s">
        <v>2558</v>
      </c>
      <c r="O1132" s="66"/>
      <c r="P1132" s="66" t="s">
        <v>1209</v>
      </c>
      <c r="Q1132" s="144">
        <v>67</v>
      </c>
    </row>
    <row r="1133" spans="1:17" s="72" customFormat="1">
      <c r="A1133" s="66"/>
      <c r="B1133" s="66" t="s">
        <v>167</v>
      </c>
      <c r="C1133" s="225" t="s">
        <v>1781</v>
      </c>
      <c r="D1133" s="66" t="s">
        <v>2115</v>
      </c>
      <c r="E1133" s="68">
        <v>1.98109</v>
      </c>
      <c r="F1133" s="74">
        <v>2</v>
      </c>
      <c r="G1133" s="74">
        <v>1.6</v>
      </c>
      <c r="H1133" s="68">
        <f t="shared" si="34"/>
        <v>3.96218</v>
      </c>
      <c r="I1133" s="70">
        <f t="shared" si="35"/>
        <v>3.16974</v>
      </c>
      <c r="J1133" s="71">
        <f>ROUND((H1133*'2-Calculator'!$D$26),2)</f>
        <v>26090.959999999999</v>
      </c>
      <c r="K1133" s="71">
        <f>ROUND((I1133*'2-Calculator'!$D$26),2)</f>
        <v>20872.740000000002</v>
      </c>
      <c r="L1133" s="69">
        <v>43.88</v>
      </c>
      <c r="M1133" s="66" t="s">
        <v>2557</v>
      </c>
      <c r="N1133" s="66" t="s">
        <v>2558</v>
      </c>
      <c r="O1133" s="66"/>
      <c r="P1133" s="66" t="s">
        <v>1209</v>
      </c>
      <c r="Q1133" s="144">
        <v>1</v>
      </c>
    </row>
    <row r="1134" spans="1:17" s="72" customFormat="1">
      <c r="A1134" s="66"/>
      <c r="B1134" s="66" t="s">
        <v>166</v>
      </c>
      <c r="C1134" s="225" t="s">
        <v>1782</v>
      </c>
      <c r="D1134" s="66" t="s">
        <v>2372</v>
      </c>
      <c r="E1134" s="68">
        <v>0.35642000000000001</v>
      </c>
      <c r="F1134" s="74">
        <v>2</v>
      </c>
      <c r="G1134" s="74">
        <v>1.6</v>
      </c>
      <c r="H1134" s="68">
        <f t="shared" si="34"/>
        <v>0.71284000000000003</v>
      </c>
      <c r="I1134" s="70">
        <f t="shared" si="35"/>
        <v>0.57027000000000005</v>
      </c>
      <c r="J1134" s="71">
        <f>ROUND((H1134*'2-Calculator'!$D$26),2)</f>
        <v>4694.05</v>
      </c>
      <c r="K1134" s="71">
        <f>ROUND((I1134*'2-Calculator'!$D$26),2)</f>
        <v>3755.23</v>
      </c>
      <c r="L1134" s="69">
        <v>5.16</v>
      </c>
      <c r="M1134" s="66" t="s">
        <v>2557</v>
      </c>
      <c r="N1134" s="66" t="s">
        <v>2558</v>
      </c>
      <c r="O1134" s="66"/>
      <c r="P1134" s="66" t="s">
        <v>1209</v>
      </c>
      <c r="Q1134" s="144">
        <v>723</v>
      </c>
    </row>
    <row r="1135" spans="1:17" s="72" customFormat="1">
      <c r="A1135" s="66"/>
      <c r="B1135" s="66" t="s">
        <v>165</v>
      </c>
      <c r="C1135" s="225" t="s">
        <v>1782</v>
      </c>
      <c r="D1135" s="66" t="s">
        <v>2372</v>
      </c>
      <c r="E1135" s="68">
        <v>0.47985</v>
      </c>
      <c r="F1135" s="74">
        <v>2</v>
      </c>
      <c r="G1135" s="74">
        <v>1.6</v>
      </c>
      <c r="H1135" s="68">
        <f t="shared" si="34"/>
        <v>0.9597</v>
      </c>
      <c r="I1135" s="70">
        <f t="shared" si="35"/>
        <v>0.76776</v>
      </c>
      <c r="J1135" s="71">
        <f>ROUND((H1135*'2-Calculator'!$D$26),2)</f>
        <v>6319.62</v>
      </c>
      <c r="K1135" s="71">
        <f>ROUND((I1135*'2-Calculator'!$D$26),2)</f>
        <v>5055.7</v>
      </c>
      <c r="L1135" s="69">
        <v>6.93</v>
      </c>
      <c r="M1135" s="66" t="s">
        <v>2557</v>
      </c>
      <c r="N1135" s="66" t="s">
        <v>2558</v>
      </c>
      <c r="O1135" s="66"/>
      <c r="P1135" s="66" t="s">
        <v>1209</v>
      </c>
      <c r="Q1135" s="144">
        <v>1348</v>
      </c>
    </row>
    <row r="1136" spans="1:17" s="72" customFormat="1">
      <c r="A1136" s="66"/>
      <c r="B1136" s="66" t="s">
        <v>164</v>
      </c>
      <c r="C1136" s="225" t="s">
        <v>1782</v>
      </c>
      <c r="D1136" s="66" t="s">
        <v>2372</v>
      </c>
      <c r="E1136" s="68">
        <v>0.81637999999999999</v>
      </c>
      <c r="F1136" s="74">
        <v>2</v>
      </c>
      <c r="G1136" s="74">
        <v>1.6</v>
      </c>
      <c r="H1136" s="68">
        <f t="shared" si="34"/>
        <v>1.63276</v>
      </c>
      <c r="I1136" s="70">
        <f t="shared" si="35"/>
        <v>1.3062100000000001</v>
      </c>
      <c r="J1136" s="71">
        <f>ROUND((H1136*'2-Calculator'!$D$26),2)</f>
        <v>10751.72</v>
      </c>
      <c r="K1136" s="71">
        <f>ROUND((I1136*'2-Calculator'!$D$26),2)</f>
        <v>8601.39</v>
      </c>
      <c r="L1136" s="69">
        <v>11.03</v>
      </c>
      <c r="M1136" s="66" t="s">
        <v>2557</v>
      </c>
      <c r="N1136" s="66" t="s">
        <v>2558</v>
      </c>
      <c r="O1136" s="66"/>
      <c r="P1136" s="66" t="s">
        <v>1209</v>
      </c>
      <c r="Q1136" s="144">
        <v>84</v>
      </c>
    </row>
    <row r="1137" spans="1:17" s="72" customFormat="1">
      <c r="A1137" s="66"/>
      <c r="B1137" s="66" t="s">
        <v>163</v>
      </c>
      <c r="C1137" s="225" t="s">
        <v>1782</v>
      </c>
      <c r="D1137" s="66" t="s">
        <v>2372</v>
      </c>
      <c r="E1137" s="68">
        <v>1.66442</v>
      </c>
      <c r="F1137" s="74">
        <v>2</v>
      </c>
      <c r="G1137" s="74">
        <v>1.6</v>
      </c>
      <c r="H1137" s="68">
        <f t="shared" si="34"/>
        <v>3.32884</v>
      </c>
      <c r="I1137" s="70">
        <f t="shared" si="35"/>
        <v>2.6630699999999998</v>
      </c>
      <c r="J1137" s="71">
        <f>ROUND((H1137*'2-Calculator'!$D$26),2)</f>
        <v>21920.41</v>
      </c>
      <c r="K1137" s="71">
        <f>ROUND((I1137*'2-Calculator'!$D$26),2)</f>
        <v>17536.32</v>
      </c>
      <c r="L1137" s="69">
        <v>32.049999999999997</v>
      </c>
      <c r="M1137" s="66" t="s">
        <v>2557</v>
      </c>
      <c r="N1137" s="66" t="s">
        <v>2558</v>
      </c>
      <c r="O1137" s="66"/>
      <c r="P1137" s="66" t="s">
        <v>1209</v>
      </c>
      <c r="Q1137" s="144">
        <v>5</v>
      </c>
    </row>
    <row r="1138" spans="1:17" s="72" customFormat="1">
      <c r="A1138" s="66"/>
      <c r="B1138" s="66" t="s">
        <v>162</v>
      </c>
      <c r="C1138" s="225" t="s">
        <v>1783</v>
      </c>
      <c r="D1138" s="66" t="s">
        <v>2373</v>
      </c>
      <c r="E1138" s="68">
        <v>0.31801000000000001</v>
      </c>
      <c r="F1138" s="74">
        <v>2</v>
      </c>
      <c r="G1138" s="74">
        <v>1.6</v>
      </c>
      <c r="H1138" s="68">
        <f t="shared" si="34"/>
        <v>0.63602000000000003</v>
      </c>
      <c r="I1138" s="70">
        <f t="shared" si="35"/>
        <v>0.50882000000000005</v>
      </c>
      <c r="J1138" s="71">
        <f>ROUND((H1138*'2-Calculator'!$D$26),2)</f>
        <v>4188.1899999999996</v>
      </c>
      <c r="K1138" s="71">
        <f>ROUND((I1138*'2-Calculator'!$D$26),2)</f>
        <v>3350.58</v>
      </c>
      <c r="L1138" s="69">
        <v>4.75</v>
      </c>
      <c r="M1138" s="66" t="s">
        <v>2557</v>
      </c>
      <c r="N1138" s="66" t="s">
        <v>2558</v>
      </c>
      <c r="O1138" s="66"/>
      <c r="P1138" s="66" t="s">
        <v>1209</v>
      </c>
      <c r="Q1138" s="144">
        <v>4</v>
      </c>
    </row>
    <row r="1139" spans="1:17" s="72" customFormat="1">
      <c r="A1139" s="66"/>
      <c r="B1139" s="66" t="s">
        <v>161</v>
      </c>
      <c r="C1139" s="225" t="s">
        <v>1783</v>
      </c>
      <c r="D1139" s="66" t="s">
        <v>2373</v>
      </c>
      <c r="E1139" s="68">
        <v>0.42091000000000001</v>
      </c>
      <c r="F1139" s="74">
        <v>2</v>
      </c>
      <c r="G1139" s="74">
        <v>1.6</v>
      </c>
      <c r="H1139" s="68">
        <f t="shared" si="34"/>
        <v>0.84182000000000001</v>
      </c>
      <c r="I1139" s="70">
        <f t="shared" si="35"/>
        <v>0.67345999999999995</v>
      </c>
      <c r="J1139" s="71">
        <f>ROUND((H1139*'2-Calculator'!$D$26),2)</f>
        <v>5543.38</v>
      </c>
      <c r="K1139" s="71">
        <f>ROUND((I1139*'2-Calculator'!$D$26),2)</f>
        <v>4434.7299999999996</v>
      </c>
      <c r="L1139" s="69">
        <v>5.2</v>
      </c>
      <c r="M1139" s="66" t="s">
        <v>2557</v>
      </c>
      <c r="N1139" s="66" t="s">
        <v>2558</v>
      </c>
      <c r="O1139" s="66"/>
      <c r="P1139" s="66" t="s">
        <v>1209</v>
      </c>
      <c r="Q1139" s="144">
        <v>10</v>
      </c>
    </row>
    <row r="1140" spans="1:17" s="72" customFormat="1">
      <c r="A1140" s="66"/>
      <c r="B1140" s="66" t="s">
        <v>160</v>
      </c>
      <c r="C1140" s="225" t="s">
        <v>1783</v>
      </c>
      <c r="D1140" s="66" t="s">
        <v>2373</v>
      </c>
      <c r="E1140" s="68">
        <v>0.72058999999999995</v>
      </c>
      <c r="F1140" s="74">
        <v>2</v>
      </c>
      <c r="G1140" s="74">
        <v>1.6</v>
      </c>
      <c r="H1140" s="68">
        <f t="shared" si="34"/>
        <v>1.4411799999999999</v>
      </c>
      <c r="I1140" s="70">
        <f t="shared" si="35"/>
        <v>1.1529400000000001</v>
      </c>
      <c r="J1140" s="71">
        <f>ROUND((H1140*'2-Calculator'!$D$26),2)</f>
        <v>9490.17</v>
      </c>
      <c r="K1140" s="71">
        <f>ROUND((I1140*'2-Calculator'!$D$26),2)</f>
        <v>7592.11</v>
      </c>
      <c r="L1140" s="69">
        <v>10.18</v>
      </c>
      <c r="M1140" s="66" t="s">
        <v>2557</v>
      </c>
      <c r="N1140" s="66" t="s">
        <v>2558</v>
      </c>
      <c r="O1140" s="66"/>
      <c r="P1140" s="66" t="s">
        <v>1209</v>
      </c>
      <c r="Q1140" s="144">
        <v>1</v>
      </c>
    </row>
    <row r="1141" spans="1:17" s="72" customFormat="1">
      <c r="A1141" s="66"/>
      <c r="B1141" s="66" t="s">
        <v>159</v>
      </c>
      <c r="C1141" s="225" t="s">
        <v>1783</v>
      </c>
      <c r="D1141" s="66" t="s">
        <v>2373</v>
      </c>
      <c r="E1141" s="68">
        <v>1.18771</v>
      </c>
      <c r="F1141" s="74">
        <v>2</v>
      </c>
      <c r="G1141" s="74">
        <v>1.6</v>
      </c>
      <c r="H1141" s="68">
        <f t="shared" si="34"/>
        <v>2.3754200000000001</v>
      </c>
      <c r="I1141" s="70">
        <f t="shared" si="35"/>
        <v>1.9003399999999999</v>
      </c>
      <c r="J1141" s="71">
        <f>ROUND((H1141*'2-Calculator'!$D$26),2)</f>
        <v>15642.14</v>
      </c>
      <c r="K1141" s="71">
        <f>ROUND((I1141*'2-Calculator'!$D$26),2)</f>
        <v>12513.74</v>
      </c>
      <c r="L1141" s="69">
        <v>20.5</v>
      </c>
      <c r="M1141" s="66" t="s">
        <v>2557</v>
      </c>
      <c r="N1141" s="66" t="s">
        <v>2558</v>
      </c>
      <c r="O1141" s="66"/>
      <c r="P1141" s="66" t="s">
        <v>1209</v>
      </c>
      <c r="Q1141" s="144">
        <v>0</v>
      </c>
    </row>
    <row r="1142" spans="1:17" s="72" customFormat="1">
      <c r="A1142" s="66"/>
      <c r="B1142" s="66" t="s">
        <v>158</v>
      </c>
      <c r="C1142" s="225" t="s">
        <v>1784</v>
      </c>
      <c r="D1142" s="66" t="s">
        <v>2374</v>
      </c>
      <c r="E1142" s="68">
        <v>0.38582</v>
      </c>
      <c r="F1142" s="74">
        <v>2</v>
      </c>
      <c r="G1142" s="74">
        <v>1.6</v>
      </c>
      <c r="H1142" s="68">
        <f t="shared" si="34"/>
        <v>0.77163999999999999</v>
      </c>
      <c r="I1142" s="70">
        <f t="shared" si="35"/>
        <v>0.61731000000000003</v>
      </c>
      <c r="J1142" s="71">
        <f>ROUND((H1142*'2-Calculator'!$D$26),2)</f>
        <v>5081.25</v>
      </c>
      <c r="K1142" s="71">
        <f>ROUND((I1142*'2-Calculator'!$D$26),2)</f>
        <v>4064.99</v>
      </c>
      <c r="L1142" s="69">
        <v>5.7</v>
      </c>
      <c r="M1142" s="66" t="s">
        <v>2557</v>
      </c>
      <c r="N1142" s="66" t="s">
        <v>2558</v>
      </c>
      <c r="O1142" s="66"/>
      <c r="P1142" s="66" t="s">
        <v>1209</v>
      </c>
      <c r="Q1142" s="144">
        <v>934</v>
      </c>
    </row>
    <row r="1143" spans="1:17" s="72" customFormat="1">
      <c r="A1143" s="66"/>
      <c r="B1143" s="66" t="s">
        <v>157</v>
      </c>
      <c r="C1143" s="225" t="s">
        <v>1784</v>
      </c>
      <c r="D1143" s="66" t="s">
        <v>2374</v>
      </c>
      <c r="E1143" s="68">
        <v>0.51</v>
      </c>
      <c r="F1143" s="74">
        <v>2</v>
      </c>
      <c r="G1143" s="74">
        <v>1.6</v>
      </c>
      <c r="H1143" s="68">
        <f t="shared" si="34"/>
        <v>1.02</v>
      </c>
      <c r="I1143" s="70">
        <f t="shared" si="35"/>
        <v>0.81599999999999995</v>
      </c>
      <c r="J1143" s="71">
        <f>ROUND((H1143*'2-Calculator'!$D$26),2)</f>
        <v>6716.7</v>
      </c>
      <c r="K1143" s="71">
        <f>ROUND((I1143*'2-Calculator'!$D$26),2)</f>
        <v>5373.36</v>
      </c>
      <c r="L1143" s="69">
        <v>7.13</v>
      </c>
      <c r="M1143" s="66" t="s">
        <v>2557</v>
      </c>
      <c r="N1143" s="66" t="s">
        <v>2558</v>
      </c>
      <c r="O1143" s="66"/>
      <c r="P1143" s="66" t="s">
        <v>1209</v>
      </c>
      <c r="Q1143" s="144">
        <v>2273</v>
      </c>
    </row>
    <row r="1144" spans="1:17" s="72" customFormat="1">
      <c r="A1144" s="66"/>
      <c r="B1144" s="66" t="s">
        <v>156</v>
      </c>
      <c r="C1144" s="225" t="s">
        <v>1784</v>
      </c>
      <c r="D1144" s="66" t="s">
        <v>2374</v>
      </c>
      <c r="E1144" s="68">
        <v>0.78081999999999996</v>
      </c>
      <c r="F1144" s="74">
        <v>2</v>
      </c>
      <c r="G1144" s="74">
        <v>1.6</v>
      </c>
      <c r="H1144" s="68">
        <f t="shared" si="34"/>
        <v>1.5616399999999999</v>
      </c>
      <c r="I1144" s="70">
        <f t="shared" si="35"/>
        <v>1.2493099999999999</v>
      </c>
      <c r="J1144" s="71">
        <f>ROUND((H1144*'2-Calculator'!$D$26),2)</f>
        <v>10283.4</v>
      </c>
      <c r="K1144" s="71">
        <f>ROUND((I1144*'2-Calculator'!$D$26),2)</f>
        <v>8226.7099999999991</v>
      </c>
      <c r="L1144" s="69">
        <v>9.8699999999999992</v>
      </c>
      <c r="M1144" s="66" t="s">
        <v>2557</v>
      </c>
      <c r="N1144" s="66" t="s">
        <v>2558</v>
      </c>
      <c r="O1144" s="66"/>
      <c r="P1144" s="66" t="s">
        <v>1209</v>
      </c>
      <c r="Q1144" s="144">
        <v>103</v>
      </c>
    </row>
    <row r="1145" spans="1:17" s="72" customFormat="1">
      <c r="A1145" s="66"/>
      <c r="B1145" s="66" t="s">
        <v>155</v>
      </c>
      <c r="C1145" s="225" t="s">
        <v>1784</v>
      </c>
      <c r="D1145" s="66" t="s">
        <v>2374</v>
      </c>
      <c r="E1145" s="68">
        <v>1.6809499999999999</v>
      </c>
      <c r="F1145" s="74">
        <v>2</v>
      </c>
      <c r="G1145" s="74">
        <v>1.6</v>
      </c>
      <c r="H1145" s="68">
        <f t="shared" si="34"/>
        <v>3.3618999999999999</v>
      </c>
      <c r="I1145" s="70">
        <f t="shared" si="35"/>
        <v>2.6895199999999999</v>
      </c>
      <c r="J1145" s="71">
        <f>ROUND((H1145*'2-Calculator'!$D$26),2)</f>
        <v>22138.11</v>
      </c>
      <c r="K1145" s="71">
        <f>ROUND((I1145*'2-Calculator'!$D$26),2)</f>
        <v>17710.490000000002</v>
      </c>
      <c r="L1145" s="69">
        <v>28.91</v>
      </c>
      <c r="M1145" s="66" t="s">
        <v>2557</v>
      </c>
      <c r="N1145" s="66" t="s">
        <v>2558</v>
      </c>
      <c r="O1145" s="66"/>
      <c r="P1145" s="66" t="s">
        <v>1209</v>
      </c>
      <c r="Q1145" s="144">
        <v>1</v>
      </c>
    </row>
    <row r="1146" spans="1:17" s="72" customFormat="1">
      <c r="A1146" s="66"/>
      <c r="B1146" s="66" t="s">
        <v>154</v>
      </c>
      <c r="C1146" s="225" t="s">
        <v>1785</v>
      </c>
      <c r="D1146" s="66" t="s">
        <v>2375</v>
      </c>
      <c r="E1146" s="68">
        <v>0.29304000000000002</v>
      </c>
      <c r="F1146" s="74">
        <v>2</v>
      </c>
      <c r="G1146" s="74">
        <v>1.6</v>
      </c>
      <c r="H1146" s="68">
        <f t="shared" si="34"/>
        <v>0.58608000000000005</v>
      </c>
      <c r="I1146" s="70">
        <f t="shared" si="35"/>
        <v>0.46886</v>
      </c>
      <c r="J1146" s="71">
        <f>ROUND((H1146*'2-Calculator'!$D$26),2)</f>
        <v>3859.34</v>
      </c>
      <c r="K1146" s="71">
        <f>ROUND((I1146*'2-Calculator'!$D$26),2)</f>
        <v>3087.44</v>
      </c>
      <c r="L1146" s="69">
        <v>4.26</v>
      </c>
      <c r="M1146" s="66" t="s">
        <v>2557</v>
      </c>
      <c r="N1146" s="66" t="s">
        <v>2558</v>
      </c>
      <c r="O1146" s="66"/>
      <c r="P1146" s="66" t="s">
        <v>1209</v>
      </c>
      <c r="Q1146" s="144">
        <v>428</v>
      </c>
    </row>
    <row r="1147" spans="1:17" s="72" customFormat="1">
      <c r="A1147" s="66"/>
      <c r="B1147" s="66" t="s">
        <v>153</v>
      </c>
      <c r="C1147" s="225" t="s">
        <v>1785</v>
      </c>
      <c r="D1147" s="66" t="s">
        <v>2375</v>
      </c>
      <c r="E1147" s="68">
        <v>0.38708999999999999</v>
      </c>
      <c r="F1147" s="74">
        <v>2</v>
      </c>
      <c r="G1147" s="74">
        <v>1.6</v>
      </c>
      <c r="H1147" s="68">
        <f t="shared" si="34"/>
        <v>0.77417999999999998</v>
      </c>
      <c r="I1147" s="70">
        <f t="shared" si="35"/>
        <v>0.61934</v>
      </c>
      <c r="J1147" s="71">
        <f>ROUND((H1147*'2-Calculator'!$D$26),2)</f>
        <v>5097.9799999999996</v>
      </c>
      <c r="K1147" s="71">
        <f>ROUND((I1147*'2-Calculator'!$D$26),2)</f>
        <v>4078.35</v>
      </c>
      <c r="L1147" s="69">
        <v>5.19</v>
      </c>
      <c r="M1147" s="66" t="s">
        <v>2557</v>
      </c>
      <c r="N1147" s="66" t="s">
        <v>2558</v>
      </c>
      <c r="O1147" s="66"/>
      <c r="P1147" s="66" t="s">
        <v>1209</v>
      </c>
      <c r="Q1147" s="144">
        <v>247</v>
      </c>
    </row>
    <row r="1148" spans="1:17" s="72" customFormat="1">
      <c r="A1148" s="66"/>
      <c r="B1148" s="66" t="s">
        <v>152</v>
      </c>
      <c r="C1148" s="225" t="s">
        <v>1785</v>
      </c>
      <c r="D1148" s="66" t="s">
        <v>2375</v>
      </c>
      <c r="E1148" s="68">
        <v>0.59463999999999995</v>
      </c>
      <c r="F1148" s="74">
        <v>2</v>
      </c>
      <c r="G1148" s="74">
        <v>1.6</v>
      </c>
      <c r="H1148" s="68">
        <f t="shared" si="34"/>
        <v>1.1892799999999999</v>
      </c>
      <c r="I1148" s="70">
        <f t="shared" si="35"/>
        <v>0.95142000000000004</v>
      </c>
      <c r="J1148" s="71">
        <f>ROUND((H1148*'2-Calculator'!$D$26),2)</f>
        <v>7831.41</v>
      </c>
      <c r="K1148" s="71">
        <f>ROUND((I1148*'2-Calculator'!$D$26),2)</f>
        <v>6265.1</v>
      </c>
      <c r="L1148" s="69">
        <v>6.98</v>
      </c>
      <c r="M1148" s="66" t="s">
        <v>2557</v>
      </c>
      <c r="N1148" s="66" t="s">
        <v>2558</v>
      </c>
      <c r="O1148" s="66"/>
      <c r="P1148" s="66" t="s">
        <v>1209</v>
      </c>
      <c r="Q1148" s="144">
        <v>21</v>
      </c>
    </row>
    <row r="1149" spans="1:17" s="72" customFormat="1">
      <c r="A1149" s="66"/>
      <c r="B1149" s="66" t="s">
        <v>151</v>
      </c>
      <c r="C1149" s="225" t="s">
        <v>1785</v>
      </c>
      <c r="D1149" s="66" t="s">
        <v>2375</v>
      </c>
      <c r="E1149" s="68">
        <v>1.1056299999999999</v>
      </c>
      <c r="F1149" s="74">
        <v>2</v>
      </c>
      <c r="G1149" s="74">
        <v>1.6</v>
      </c>
      <c r="H1149" s="68">
        <f t="shared" si="34"/>
        <v>2.2112599999999998</v>
      </c>
      <c r="I1149" s="70">
        <f t="shared" si="35"/>
        <v>1.76901</v>
      </c>
      <c r="J1149" s="71">
        <f>ROUND((H1149*'2-Calculator'!$D$26),2)</f>
        <v>14561.15</v>
      </c>
      <c r="K1149" s="71">
        <f>ROUND((I1149*'2-Calculator'!$D$26),2)</f>
        <v>11648.93</v>
      </c>
      <c r="L1149" s="69">
        <v>12.6</v>
      </c>
      <c r="M1149" s="66" t="s">
        <v>2557</v>
      </c>
      <c r="N1149" s="66" t="s">
        <v>2558</v>
      </c>
      <c r="O1149" s="66"/>
      <c r="P1149" s="66" t="s">
        <v>1209</v>
      </c>
      <c r="Q1149" s="144">
        <v>0</v>
      </c>
    </row>
    <row r="1150" spans="1:17" s="72" customFormat="1">
      <c r="A1150" s="66"/>
      <c r="B1150" s="66" t="s">
        <v>150</v>
      </c>
      <c r="C1150" s="225" t="s">
        <v>1786</v>
      </c>
      <c r="D1150" s="66" t="s">
        <v>2376</v>
      </c>
      <c r="E1150" s="68">
        <v>0.26945000000000002</v>
      </c>
      <c r="F1150" s="74">
        <v>2</v>
      </c>
      <c r="G1150" s="74">
        <v>1.6</v>
      </c>
      <c r="H1150" s="68">
        <f t="shared" si="34"/>
        <v>0.53890000000000005</v>
      </c>
      <c r="I1150" s="70">
        <f t="shared" si="35"/>
        <v>0.43112</v>
      </c>
      <c r="J1150" s="71">
        <f>ROUND((H1150*'2-Calculator'!$D$26),2)</f>
        <v>3548.66</v>
      </c>
      <c r="K1150" s="71">
        <f>ROUND((I1150*'2-Calculator'!$D$26),2)</f>
        <v>2838.93</v>
      </c>
      <c r="L1150" s="69">
        <v>3.81</v>
      </c>
      <c r="M1150" s="66" t="s">
        <v>2557</v>
      </c>
      <c r="N1150" s="66" t="s">
        <v>2558</v>
      </c>
      <c r="O1150" s="66"/>
      <c r="P1150" s="66" t="s">
        <v>1209</v>
      </c>
      <c r="Q1150" s="144">
        <v>294</v>
      </c>
    </row>
    <row r="1151" spans="1:17" s="72" customFormat="1">
      <c r="A1151" s="66"/>
      <c r="B1151" s="66" t="s">
        <v>149</v>
      </c>
      <c r="C1151" s="225" t="s">
        <v>1786</v>
      </c>
      <c r="D1151" s="66" t="s">
        <v>2376</v>
      </c>
      <c r="E1151" s="68">
        <v>0.41697000000000001</v>
      </c>
      <c r="F1151" s="74">
        <v>2</v>
      </c>
      <c r="G1151" s="74">
        <v>1.6</v>
      </c>
      <c r="H1151" s="68">
        <f t="shared" si="34"/>
        <v>0.83394000000000001</v>
      </c>
      <c r="I1151" s="70">
        <f t="shared" si="35"/>
        <v>0.66715000000000002</v>
      </c>
      <c r="J1151" s="71">
        <f>ROUND((H1151*'2-Calculator'!$D$26),2)</f>
        <v>5491.49</v>
      </c>
      <c r="K1151" s="71">
        <f>ROUND((I1151*'2-Calculator'!$D$26),2)</f>
        <v>4393.18</v>
      </c>
      <c r="L1151" s="69">
        <v>5.52</v>
      </c>
      <c r="M1151" s="66" t="s">
        <v>2557</v>
      </c>
      <c r="N1151" s="66" t="s">
        <v>2558</v>
      </c>
      <c r="O1151" s="66"/>
      <c r="P1151" s="66" t="s">
        <v>1209</v>
      </c>
      <c r="Q1151" s="144">
        <v>175</v>
      </c>
    </row>
    <row r="1152" spans="1:17" s="72" customFormat="1">
      <c r="A1152" s="66"/>
      <c r="B1152" s="66" t="s">
        <v>148</v>
      </c>
      <c r="C1152" s="225" t="s">
        <v>1786</v>
      </c>
      <c r="D1152" s="66" t="s">
        <v>2376</v>
      </c>
      <c r="E1152" s="68">
        <v>0.56427000000000005</v>
      </c>
      <c r="F1152" s="74">
        <v>2</v>
      </c>
      <c r="G1152" s="74">
        <v>1.6</v>
      </c>
      <c r="H1152" s="68">
        <f t="shared" si="34"/>
        <v>1.1285400000000001</v>
      </c>
      <c r="I1152" s="70">
        <f t="shared" si="35"/>
        <v>0.90283000000000002</v>
      </c>
      <c r="J1152" s="71">
        <f>ROUND((H1152*'2-Calculator'!$D$26),2)</f>
        <v>7431.44</v>
      </c>
      <c r="K1152" s="71">
        <f>ROUND((I1152*'2-Calculator'!$D$26),2)</f>
        <v>5945.14</v>
      </c>
      <c r="L1152" s="69">
        <v>8.18</v>
      </c>
      <c r="M1152" s="66" t="s">
        <v>2557</v>
      </c>
      <c r="N1152" s="66" t="s">
        <v>2558</v>
      </c>
      <c r="O1152" s="66"/>
      <c r="P1152" s="66" t="s">
        <v>1209</v>
      </c>
      <c r="Q1152" s="144">
        <v>91</v>
      </c>
    </row>
    <row r="1153" spans="1:17" s="72" customFormat="1">
      <c r="A1153" s="66"/>
      <c r="B1153" s="66" t="s">
        <v>147</v>
      </c>
      <c r="C1153" s="225" t="s">
        <v>1786</v>
      </c>
      <c r="D1153" s="66" t="s">
        <v>2376</v>
      </c>
      <c r="E1153" s="68">
        <v>0.79464000000000001</v>
      </c>
      <c r="F1153" s="74">
        <v>2</v>
      </c>
      <c r="G1153" s="74">
        <v>1.6</v>
      </c>
      <c r="H1153" s="68">
        <f t="shared" si="34"/>
        <v>1.58928</v>
      </c>
      <c r="I1153" s="70">
        <f t="shared" si="35"/>
        <v>1.27142</v>
      </c>
      <c r="J1153" s="71">
        <f>ROUND((H1153*'2-Calculator'!$D$26),2)</f>
        <v>10465.41</v>
      </c>
      <c r="K1153" s="71">
        <f>ROUND((I1153*'2-Calculator'!$D$26),2)</f>
        <v>8372.2999999999993</v>
      </c>
      <c r="L1153" s="69">
        <v>25</v>
      </c>
      <c r="M1153" s="66" t="s">
        <v>2557</v>
      </c>
      <c r="N1153" s="66" t="s">
        <v>2558</v>
      </c>
      <c r="O1153" s="66"/>
      <c r="P1153" s="66" t="s">
        <v>1209</v>
      </c>
      <c r="Q1153" s="144">
        <v>0</v>
      </c>
    </row>
    <row r="1154" spans="1:17" s="72" customFormat="1">
      <c r="A1154" s="66"/>
      <c r="B1154" s="66" t="s">
        <v>146</v>
      </c>
      <c r="C1154" s="225" t="s">
        <v>1787</v>
      </c>
      <c r="D1154" s="66" t="s">
        <v>2116</v>
      </c>
      <c r="E1154" s="68">
        <v>0.39739000000000002</v>
      </c>
      <c r="F1154" s="74">
        <v>2</v>
      </c>
      <c r="G1154" s="74">
        <v>1.6</v>
      </c>
      <c r="H1154" s="68">
        <f t="shared" si="34"/>
        <v>0.79478000000000004</v>
      </c>
      <c r="I1154" s="70">
        <f t="shared" si="35"/>
        <v>0.63582000000000005</v>
      </c>
      <c r="J1154" s="71">
        <f>ROUND((H1154*'2-Calculator'!$D$26),2)</f>
        <v>5233.63</v>
      </c>
      <c r="K1154" s="71">
        <f>ROUND((I1154*'2-Calculator'!$D$26),2)</f>
        <v>4186.87</v>
      </c>
      <c r="L1154" s="69">
        <v>3.82</v>
      </c>
      <c r="M1154" s="66" t="s">
        <v>2557</v>
      </c>
      <c r="N1154" s="66" t="s">
        <v>2558</v>
      </c>
      <c r="O1154" s="66"/>
      <c r="P1154" s="66" t="s">
        <v>1209</v>
      </c>
      <c r="Q1154" s="144">
        <v>44</v>
      </c>
    </row>
    <row r="1155" spans="1:17" s="72" customFormat="1">
      <c r="A1155" s="66"/>
      <c r="B1155" s="66" t="s">
        <v>145</v>
      </c>
      <c r="C1155" s="225" t="s">
        <v>1787</v>
      </c>
      <c r="D1155" s="66" t="s">
        <v>2116</v>
      </c>
      <c r="E1155" s="68">
        <v>0.51285999999999998</v>
      </c>
      <c r="F1155" s="74">
        <v>2</v>
      </c>
      <c r="G1155" s="74">
        <v>1.6</v>
      </c>
      <c r="H1155" s="68">
        <f t="shared" si="34"/>
        <v>1.02572</v>
      </c>
      <c r="I1155" s="70">
        <f t="shared" si="35"/>
        <v>0.82057999999999998</v>
      </c>
      <c r="J1155" s="71">
        <f>ROUND((H1155*'2-Calculator'!$D$26),2)</f>
        <v>6754.37</v>
      </c>
      <c r="K1155" s="71">
        <f>ROUND((I1155*'2-Calculator'!$D$26),2)</f>
        <v>5403.52</v>
      </c>
      <c r="L1155" s="69">
        <v>4.92</v>
      </c>
      <c r="M1155" s="66" t="s">
        <v>2557</v>
      </c>
      <c r="N1155" s="66" t="s">
        <v>2558</v>
      </c>
      <c r="O1155" s="66"/>
      <c r="P1155" s="66" t="s">
        <v>1209</v>
      </c>
      <c r="Q1155" s="144">
        <v>45</v>
      </c>
    </row>
    <row r="1156" spans="1:17" s="72" customFormat="1">
      <c r="A1156" s="66"/>
      <c r="B1156" s="66" t="s">
        <v>144</v>
      </c>
      <c r="C1156" s="225" t="s">
        <v>1787</v>
      </c>
      <c r="D1156" s="66" t="s">
        <v>2116</v>
      </c>
      <c r="E1156" s="68">
        <v>0.58950000000000002</v>
      </c>
      <c r="F1156" s="74">
        <v>2</v>
      </c>
      <c r="G1156" s="74">
        <v>1.6</v>
      </c>
      <c r="H1156" s="68">
        <f t="shared" si="34"/>
        <v>1.179</v>
      </c>
      <c r="I1156" s="70">
        <f t="shared" si="35"/>
        <v>0.94320000000000004</v>
      </c>
      <c r="J1156" s="71">
        <f>ROUND((H1156*'2-Calculator'!$D$26),2)</f>
        <v>7763.72</v>
      </c>
      <c r="K1156" s="71">
        <f>ROUND((I1156*'2-Calculator'!$D$26),2)</f>
        <v>6210.97</v>
      </c>
      <c r="L1156" s="69">
        <v>5.68</v>
      </c>
      <c r="M1156" s="66" t="s">
        <v>2557</v>
      </c>
      <c r="N1156" s="66" t="s">
        <v>2558</v>
      </c>
      <c r="O1156" s="66"/>
      <c r="P1156" s="66" t="s">
        <v>1209</v>
      </c>
      <c r="Q1156" s="144">
        <v>15</v>
      </c>
    </row>
    <row r="1157" spans="1:17" s="72" customFormat="1">
      <c r="A1157" s="66"/>
      <c r="B1157" s="66" t="s">
        <v>143</v>
      </c>
      <c r="C1157" s="225" t="s">
        <v>1787</v>
      </c>
      <c r="D1157" s="66" t="s">
        <v>2116</v>
      </c>
      <c r="E1157" s="68">
        <v>1.3179099999999999</v>
      </c>
      <c r="F1157" s="74">
        <v>2</v>
      </c>
      <c r="G1157" s="74">
        <v>1.6</v>
      </c>
      <c r="H1157" s="68">
        <f t="shared" si="34"/>
        <v>2.6358199999999998</v>
      </c>
      <c r="I1157" s="70">
        <f t="shared" si="35"/>
        <v>2.10866</v>
      </c>
      <c r="J1157" s="71">
        <f>ROUND((H1157*'2-Calculator'!$D$26),2)</f>
        <v>17356.87</v>
      </c>
      <c r="K1157" s="71">
        <f>ROUND((I1157*'2-Calculator'!$D$26),2)</f>
        <v>13885.53</v>
      </c>
      <c r="L1157" s="69">
        <v>7.43</v>
      </c>
      <c r="M1157" s="66" t="s">
        <v>2557</v>
      </c>
      <c r="N1157" s="66" t="s">
        <v>2558</v>
      </c>
      <c r="O1157" s="66"/>
      <c r="P1157" s="66" t="s">
        <v>1209</v>
      </c>
      <c r="Q1157" s="144">
        <v>0</v>
      </c>
    </row>
    <row r="1158" spans="1:17" s="72" customFormat="1">
      <c r="A1158" s="66"/>
      <c r="B1158" s="66" t="s">
        <v>142</v>
      </c>
      <c r="C1158" s="225" t="s">
        <v>1788</v>
      </c>
      <c r="D1158" s="66" t="s">
        <v>2377</v>
      </c>
      <c r="E1158" s="68">
        <v>0.60614000000000001</v>
      </c>
      <c r="F1158" s="74">
        <v>2</v>
      </c>
      <c r="G1158" s="74">
        <v>1.6</v>
      </c>
      <c r="H1158" s="68">
        <f t="shared" si="34"/>
        <v>1.21228</v>
      </c>
      <c r="I1158" s="70">
        <f t="shared" si="35"/>
        <v>0.96982000000000002</v>
      </c>
      <c r="J1158" s="71">
        <f>ROUND((H1158*'2-Calculator'!$D$26),2)</f>
        <v>7982.86</v>
      </c>
      <c r="K1158" s="71">
        <f>ROUND((I1158*'2-Calculator'!$D$26),2)</f>
        <v>6386.26</v>
      </c>
      <c r="L1158" s="69">
        <v>10.3</v>
      </c>
      <c r="M1158" s="66" t="s">
        <v>2557</v>
      </c>
      <c r="N1158" s="66" t="s">
        <v>2558</v>
      </c>
      <c r="O1158" s="66"/>
      <c r="P1158" s="66" t="s">
        <v>1209</v>
      </c>
      <c r="Q1158" s="144">
        <v>41</v>
      </c>
    </row>
    <row r="1159" spans="1:17" s="72" customFormat="1">
      <c r="A1159" s="66"/>
      <c r="B1159" s="66" t="s">
        <v>141</v>
      </c>
      <c r="C1159" s="225" t="s">
        <v>1788</v>
      </c>
      <c r="D1159" s="66" t="s">
        <v>2377</v>
      </c>
      <c r="E1159" s="68">
        <v>0.72243999999999997</v>
      </c>
      <c r="F1159" s="74">
        <v>2</v>
      </c>
      <c r="G1159" s="74">
        <v>1.6</v>
      </c>
      <c r="H1159" s="68">
        <f t="shared" si="34"/>
        <v>1.4448799999999999</v>
      </c>
      <c r="I1159" s="70">
        <f t="shared" si="35"/>
        <v>1.1558999999999999</v>
      </c>
      <c r="J1159" s="71">
        <f>ROUND((H1159*'2-Calculator'!$D$26),2)</f>
        <v>9514.5300000000007</v>
      </c>
      <c r="K1159" s="71">
        <f>ROUND((I1159*'2-Calculator'!$D$26),2)</f>
        <v>7611.6</v>
      </c>
      <c r="L1159" s="69">
        <v>13.25</v>
      </c>
      <c r="M1159" s="66" t="s">
        <v>2557</v>
      </c>
      <c r="N1159" s="66" t="s">
        <v>2558</v>
      </c>
      <c r="O1159" s="66"/>
      <c r="P1159" s="66" t="s">
        <v>1209</v>
      </c>
      <c r="Q1159" s="144">
        <v>97</v>
      </c>
    </row>
    <row r="1160" spans="1:17" s="72" customFormat="1">
      <c r="A1160" s="66"/>
      <c r="B1160" s="66" t="s">
        <v>140</v>
      </c>
      <c r="C1160" s="225" t="s">
        <v>1788</v>
      </c>
      <c r="D1160" s="66" t="s">
        <v>2377</v>
      </c>
      <c r="E1160" s="68">
        <v>0.89890999999999999</v>
      </c>
      <c r="F1160" s="74">
        <v>2</v>
      </c>
      <c r="G1160" s="74">
        <v>1.6</v>
      </c>
      <c r="H1160" s="68">
        <f t="shared" si="34"/>
        <v>1.79782</v>
      </c>
      <c r="I1160" s="70">
        <f t="shared" si="35"/>
        <v>1.4382600000000001</v>
      </c>
      <c r="J1160" s="71">
        <f>ROUND((H1160*'2-Calculator'!$D$26),2)</f>
        <v>11838.64</v>
      </c>
      <c r="K1160" s="71">
        <f>ROUND((I1160*'2-Calculator'!$D$26),2)</f>
        <v>9470.94</v>
      </c>
      <c r="L1160" s="69">
        <v>12.33</v>
      </c>
      <c r="M1160" s="66" t="s">
        <v>2557</v>
      </c>
      <c r="N1160" s="66" t="s">
        <v>2558</v>
      </c>
      <c r="O1160" s="66"/>
      <c r="P1160" s="66" t="s">
        <v>1209</v>
      </c>
      <c r="Q1160" s="144">
        <v>5</v>
      </c>
    </row>
    <row r="1161" spans="1:17" s="72" customFormat="1">
      <c r="A1161" s="66"/>
      <c r="B1161" s="66" t="s">
        <v>139</v>
      </c>
      <c r="C1161" s="225" t="s">
        <v>1788</v>
      </c>
      <c r="D1161" s="66" t="s">
        <v>2377</v>
      </c>
      <c r="E1161" s="68">
        <v>1.5660700000000001</v>
      </c>
      <c r="F1161" s="74">
        <v>2</v>
      </c>
      <c r="G1161" s="74">
        <v>1.6</v>
      </c>
      <c r="H1161" s="68">
        <f t="shared" si="34"/>
        <v>3.1321400000000001</v>
      </c>
      <c r="I1161" s="70">
        <f t="shared" si="35"/>
        <v>2.5057100000000001</v>
      </c>
      <c r="J1161" s="71">
        <f>ROUND((H1161*'2-Calculator'!$D$26),2)</f>
        <v>20625.14</v>
      </c>
      <c r="K1161" s="71">
        <f>ROUND((I1161*'2-Calculator'!$D$26),2)</f>
        <v>16500.099999999999</v>
      </c>
      <c r="L1161" s="69">
        <v>13.44</v>
      </c>
      <c r="M1161" s="66" t="s">
        <v>2557</v>
      </c>
      <c r="N1161" s="66" t="s">
        <v>2558</v>
      </c>
      <c r="O1161" s="66"/>
      <c r="P1161" s="66" t="s">
        <v>1209</v>
      </c>
      <c r="Q1161" s="144">
        <v>0</v>
      </c>
    </row>
    <row r="1162" spans="1:17" s="72" customFormat="1">
      <c r="A1162" s="66"/>
      <c r="B1162" s="66" t="s">
        <v>138</v>
      </c>
      <c r="C1162" s="225" t="s">
        <v>1789</v>
      </c>
      <c r="D1162" s="66" t="s">
        <v>2117</v>
      </c>
      <c r="E1162" s="68">
        <v>0.36336000000000002</v>
      </c>
      <c r="F1162" s="74">
        <v>2</v>
      </c>
      <c r="G1162" s="74">
        <v>1.6</v>
      </c>
      <c r="H1162" s="68">
        <f t="shared" si="34"/>
        <v>0.72672000000000003</v>
      </c>
      <c r="I1162" s="70">
        <f t="shared" si="35"/>
        <v>0.58138000000000001</v>
      </c>
      <c r="J1162" s="71">
        <f>ROUND((H1162*'2-Calculator'!$D$26),2)</f>
        <v>4785.45</v>
      </c>
      <c r="K1162" s="71">
        <f>ROUND((I1162*'2-Calculator'!$D$26),2)</f>
        <v>3828.39</v>
      </c>
      <c r="L1162" s="69">
        <v>5.85</v>
      </c>
      <c r="M1162" s="66" t="s">
        <v>2557</v>
      </c>
      <c r="N1162" s="66" t="s">
        <v>2558</v>
      </c>
      <c r="O1162" s="66"/>
      <c r="P1162" s="66" t="s">
        <v>1209</v>
      </c>
      <c r="Q1162" s="144">
        <v>173</v>
      </c>
    </row>
    <row r="1163" spans="1:17" s="72" customFormat="1">
      <c r="A1163" s="66"/>
      <c r="B1163" s="66" t="s">
        <v>137</v>
      </c>
      <c r="C1163" s="225" t="s">
        <v>1789</v>
      </c>
      <c r="D1163" s="66" t="s">
        <v>2117</v>
      </c>
      <c r="E1163" s="68">
        <v>0.45362999999999998</v>
      </c>
      <c r="F1163" s="74">
        <v>2</v>
      </c>
      <c r="G1163" s="74">
        <v>1.6</v>
      </c>
      <c r="H1163" s="68">
        <f t="shared" si="34"/>
        <v>0.90725999999999996</v>
      </c>
      <c r="I1163" s="70">
        <f t="shared" si="35"/>
        <v>0.72580999999999996</v>
      </c>
      <c r="J1163" s="71">
        <f>ROUND((H1163*'2-Calculator'!$D$26),2)</f>
        <v>5974.31</v>
      </c>
      <c r="K1163" s="71">
        <f>ROUND((I1163*'2-Calculator'!$D$26),2)</f>
        <v>4779.46</v>
      </c>
      <c r="L1163" s="69">
        <v>7.67</v>
      </c>
      <c r="M1163" s="66" t="s">
        <v>2557</v>
      </c>
      <c r="N1163" s="66" t="s">
        <v>2558</v>
      </c>
      <c r="O1163" s="66"/>
      <c r="P1163" s="66" t="s">
        <v>1209</v>
      </c>
      <c r="Q1163" s="144">
        <v>745</v>
      </c>
    </row>
    <row r="1164" spans="1:17" s="72" customFormat="1">
      <c r="A1164" s="66"/>
      <c r="B1164" s="66" t="s">
        <v>136</v>
      </c>
      <c r="C1164" s="225" t="s">
        <v>1789</v>
      </c>
      <c r="D1164" s="66" t="s">
        <v>2117</v>
      </c>
      <c r="E1164" s="68">
        <v>0.63717999999999997</v>
      </c>
      <c r="F1164" s="74">
        <v>2</v>
      </c>
      <c r="G1164" s="74">
        <v>1.6</v>
      </c>
      <c r="H1164" s="68">
        <f t="shared" si="34"/>
        <v>1.2743599999999999</v>
      </c>
      <c r="I1164" s="70">
        <f t="shared" si="35"/>
        <v>1.01949</v>
      </c>
      <c r="J1164" s="71">
        <f>ROUND((H1164*'2-Calculator'!$D$26),2)</f>
        <v>8391.66</v>
      </c>
      <c r="K1164" s="71">
        <f>ROUND((I1164*'2-Calculator'!$D$26),2)</f>
        <v>6713.34</v>
      </c>
      <c r="L1164" s="69">
        <v>8.44</v>
      </c>
      <c r="M1164" s="66" t="s">
        <v>2557</v>
      </c>
      <c r="N1164" s="66" t="s">
        <v>2558</v>
      </c>
      <c r="O1164" s="66"/>
      <c r="P1164" s="66" t="s">
        <v>1209</v>
      </c>
      <c r="Q1164" s="144">
        <v>63</v>
      </c>
    </row>
    <row r="1165" spans="1:17" s="72" customFormat="1">
      <c r="A1165" s="66"/>
      <c r="B1165" s="66" t="s">
        <v>135</v>
      </c>
      <c r="C1165" s="225" t="s">
        <v>1789</v>
      </c>
      <c r="D1165" s="66" t="s">
        <v>2117</v>
      </c>
      <c r="E1165" s="68">
        <v>0.96009</v>
      </c>
      <c r="F1165" s="74">
        <v>2</v>
      </c>
      <c r="G1165" s="74">
        <v>1.6</v>
      </c>
      <c r="H1165" s="68">
        <f t="shared" si="34"/>
        <v>1.92018</v>
      </c>
      <c r="I1165" s="70">
        <f t="shared" si="35"/>
        <v>1.5361400000000001</v>
      </c>
      <c r="J1165" s="71">
        <f>ROUND((H1165*'2-Calculator'!$D$26),2)</f>
        <v>12644.39</v>
      </c>
      <c r="K1165" s="71">
        <f>ROUND((I1165*'2-Calculator'!$D$26),2)</f>
        <v>10115.48</v>
      </c>
      <c r="L1165" s="69">
        <v>11.15</v>
      </c>
      <c r="M1165" s="66" t="s">
        <v>2557</v>
      </c>
      <c r="N1165" s="66" t="s">
        <v>2558</v>
      </c>
      <c r="O1165" s="66"/>
      <c r="P1165" s="66" t="s">
        <v>1209</v>
      </c>
      <c r="Q1165" s="144">
        <v>0</v>
      </c>
    </row>
    <row r="1166" spans="1:17" s="72" customFormat="1">
      <c r="A1166" s="66"/>
      <c r="B1166" s="66" t="s">
        <v>134</v>
      </c>
      <c r="C1166" s="225" t="s">
        <v>1790</v>
      </c>
      <c r="D1166" s="66" t="s">
        <v>2378</v>
      </c>
      <c r="E1166" s="68">
        <v>0.69006000000000001</v>
      </c>
      <c r="F1166" s="74">
        <v>2</v>
      </c>
      <c r="G1166" s="74">
        <v>1.6</v>
      </c>
      <c r="H1166" s="68">
        <f t="shared" ref="H1166:H1229" si="36">ROUND(E1166*F1166,5)</f>
        <v>1.38012</v>
      </c>
      <c r="I1166" s="70">
        <f t="shared" ref="I1166:I1229" si="37">ROUND(E1166*G1166,5)</f>
        <v>1.1041000000000001</v>
      </c>
      <c r="J1166" s="71">
        <f>ROUND((H1166*'2-Calculator'!$D$26),2)</f>
        <v>9088.09</v>
      </c>
      <c r="K1166" s="71">
        <f>ROUND((I1166*'2-Calculator'!$D$26),2)</f>
        <v>7270.5</v>
      </c>
      <c r="L1166" s="69">
        <v>21.71</v>
      </c>
      <c r="M1166" s="66" t="s">
        <v>2557</v>
      </c>
      <c r="N1166" s="66" t="s">
        <v>2558</v>
      </c>
      <c r="O1166" s="66"/>
      <c r="P1166" s="66" t="s">
        <v>1209</v>
      </c>
      <c r="Q1166" s="144">
        <v>0</v>
      </c>
    </row>
    <row r="1167" spans="1:17" s="72" customFormat="1">
      <c r="A1167" s="66"/>
      <c r="B1167" s="66" t="s">
        <v>133</v>
      </c>
      <c r="C1167" s="225" t="s">
        <v>1790</v>
      </c>
      <c r="D1167" s="66" t="s">
        <v>2378</v>
      </c>
      <c r="E1167" s="68">
        <v>0.87444</v>
      </c>
      <c r="F1167" s="74">
        <v>2</v>
      </c>
      <c r="G1167" s="74">
        <v>1.6</v>
      </c>
      <c r="H1167" s="68">
        <f t="shared" si="36"/>
        <v>1.74888</v>
      </c>
      <c r="I1167" s="70">
        <f t="shared" si="37"/>
        <v>1.3991</v>
      </c>
      <c r="J1167" s="71">
        <f>ROUND((H1167*'2-Calculator'!$D$26),2)</f>
        <v>11516.37</v>
      </c>
      <c r="K1167" s="71">
        <f>ROUND((I1167*'2-Calculator'!$D$26),2)</f>
        <v>9213.07</v>
      </c>
      <c r="L1167" s="69">
        <v>11.45</v>
      </c>
      <c r="M1167" s="66" t="s">
        <v>2557</v>
      </c>
      <c r="N1167" s="66" t="s">
        <v>2558</v>
      </c>
      <c r="O1167" s="66"/>
      <c r="P1167" s="66" t="s">
        <v>1209</v>
      </c>
      <c r="Q1167" s="144">
        <v>2</v>
      </c>
    </row>
    <row r="1168" spans="1:17" s="72" customFormat="1">
      <c r="A1168" s="66"/>
      <c r="B1168" s="66" t="s">
        <v>132</v>
      </c>
      <c r="C1168" s="225" t="s">
        <v>1790</v>
      </c>
      <c r="D1168" s="66" t="s">
        <v>2378</v>
      </c>
      <c r="E1168" s="68">
        <v>1.0717000000000001</v>
      </c>
      <c r="F1168" s="74">
        <v>2</v>
      </c>
      <c r="G1168" s="74">
        <v>1.6</v>
      </c>
      <c r="H1168" s="68">
        <f t="shared" si="36"/>
        <v>2.1434000000000002</v>
      </c>
      <c r="I1168" s="70">
        <f t="shared" si="37"/>
        <v>1.71472</v>
      </c>
      <c r="J1168" s="71">
        <f>ROUND((H1168*'2-Calculator'!$D$26),2)</f>
        <v>14114.29</v>
      </c>
      <c r="K1168" s="71">
        <f>ROUND((I1168*'2-Calculator'!$D$26),2)</f>
        <v>11291.43</v>
      </c>
      <c r="L1168" s="69">
        <v>17.73</v>
      </c>
      <c r="M1168" s="66" t="s">
        <v>2557</v>
      </c>
      <c r="N1168" s="66" t="s">
        <v>2558</v>
      </c>
      <c r="O1168" s="66"/>
      <c r="P1168" s="66" t="s">
        <v>1209</v>
      </c>
      <c r="Q1168" s="144">
        <v>0</v>
      </c>
    </row>
    <row r="1169" spans="1:17" s="72" customFormat="1">
      <c r="A1169" s="66"/>
      <c r="B1169" s="66" t="s">
        <v>131</v>
      </c>
      <c r="C1169" s="225" t="s">
        <v>1790</v>
      </c>
      <c r="D1169" s="66" t="s">
        <v>2378</v>
      </c>
      <c r="E1169" s="68">
        <v>2.1444899999999998</v>
      </c>
      <c r="F1169" s="74">
        <v>2</v>
      </c>
      <c r="G1169" s="74">
        <v>1.6</v>
      </c>
      <c r="H1169" s="68">
        <f t="shared" si="36"/>
        <v>4.2889799999999996</v>
      </c>
      <c r="I1169" s="70">
        <f t="shared" si="37"/>
        <v>3.4311799999999999</v>
      </c>
      <c r="J1169" s="71">
        <f>ROUND((H1169*'2-Calculator'!$D$26),2)</f>
        <v>28242.93</v>
      </c>
      <c r="K1169" s="71">
        <f>ROUND((I1169*'2-Calculator'!$D$26),2)</f>
        <v>22594.32</v>
      </c>
      <c r="L1169" s="69">
        <v>33.6</v>
      </c>
      <c r="M1169" s="66" t="s">
        <v>2557</v>
      </c>
      <c r="N1169" s="66" t="s">
        <v>2558</v>
      </c>
      <c r="O1169" s="66"/>
      <c r="P1169" s="66" t="s">
        <v>1209</v>
      </c>
      <c r="Q1169" s="144">
        <v>0</v>
      </c>
    </row>
    <row r="1170" spans="1:17" s="72" customFormat="1">
      <c r="A1170" s="66"/>
      <c r="B1170" s="66" t="s">
        <v>130</v>
      </c>
      <c r="C1170" s="225" t="s">
        <v>1791</v>
      </c>
      <c r="D1170" s="66" t="s">
        <v>2379</v>
      </c>
      <c r="E1170" s="68">
        <v>0.44274999999999998</v>
      </c>
      <c r="F1170" s="74">
        <v>2</v>
      </c>
      <c r="G1170" s="74">
        <v>1.6</v>
      </c>
      <c r="H1170" s="68">
        <f t="shared" si="36"/>
        <v>0.88549999999999995</v>
      </c>
      <c r="I1170" s="70">
        <f t="shared" si="37"/>
        <v>0.70840000000000003</v>
      </c>
      <c r="J1170" s="71">
        <f>ROUND((H1170*'2-Calculator'!$D$26),2)</f>
        <v>5831.02</v>
      </c>
      <c r="K1170" s="71">
        <f>ROUND((I1170*'2-Calculator'!$D$26),2)</f>
        <v>4664.8100000000004</v>
      </c>
      <c r="L1170" s="69">
        <v>4.6399999999999997</v>
      </c>
      <c r="M1170" s="66" t="s">
        <v>2557</v>
      </c>
      <c r="N1170" s="66" t="s">
        <v>2558</v>
      </c>
      <c r="O1170" s="66"/>
      <c r="P1170" s="66" t="s">
        <v>1209</v>
      </c>
      <c r="Q1170" s="144">
        <v>13</v>
      </c>
    </row>
    <row r="1171" spans="1:17" s="72" customFormat="1">
      <c r="A1171" s="66"/>
      <c r="B1171" s="66" t="s">
        <v>129</v>
      </c>
      <c r="C1171" s="225" t="s">
        <v>1791</v>
      </c>
      <c r="D1171" s="66" t="s">
        <v>2379</v>
      </c>
      <c r="E1171" s="68">
        <v>0.58945999999999998</v>
      </c>
      <c r="F1171" s="74">
        <v>2</v>
      </c>
      <c r="G1171" s="74">
        <v>1.6</v>
      </c>
      <c r="H1171" s="68">
        <f t="shared" si="36"/>
        <v>1.17892</v>
      </c>
      <c r="I1171" s="70">
        <f t="shared" si="37"/>
        <v>0.94313999999999998</v>
      </c>
      <c r="J1171" s="71">
        <f>ROUND((H1171*'2-Calculator'!$D$26),2)</f>
        <v>7763.19</v>
      </c>
      <c r="K1171" s="71">
        <f>ROUND((I1171*'2-Calculator'!$D$26),2)</f>
        <v>6210.58</v>
      </c>
      <c r="L1171" s="69">
        <v>7.4</v>
      </c>
      <c r="M1171" s="66" t="s">
        <v>2557</v>
      </c>
      <c r="N1171" s="66" t="s">
        <v>2558</v>
      </c>
      <c r="O1171" s="66"/>
      <c r="P1171" s="66" t="s">
        <v>1209</v>
      </c>
      <c r="Q1171" s="144">
        <v>17</v>
      </c>
    </row>
    <row r="1172" spans="1:17" s="72" customFormat="1">
      <c r="A1172" s="66"/>
      <c r="B1172" s="66" t="s">
        <v>128</v>
      </c>
      <c r="C1172" s="225" t="s">
        <v>1791</v>
      </c>
      <c r="D1172" s="66" t="s">
        <v>2379</v>
      </c>
      <c r="E1172" s="68">
        <v>0.84989000000000003</v>
      </c>
      <c r="F1172" s="74">
        <v>2</v>
      </c>
      <c r="G1172" s="74">
        <v>1.6</v>
      </c>
      <c r="H1172" s="68">
        <f t="shared" si="36"/>
        <v>1.6997800000000001</v>
      </c>
      <c r="I1172" s="70">
        <f t="shared" si="37"/>
        <v>1.35982</v>
      </c>
      <c r="J1172" s="71">
        <f>ROUND((H1172*'2-Calculator'!$D$26),2)</f>
        <v>11193.05</v>
      </c>
      <c r="K1172" s="71">
        <f>ROUND((I1172*'2-Calculator'!$D$26),2)</f>
        <v>8954.41</v>
      </c>
      <c r="L1172" s="69">
        <v>14.48</v>
      </c>
      <c r="M1172" s="66" t="s">
        <v>2557</v>
      </c>
      <c r="N1172" s="66" t="s">
        <v>2558</v>
      </c>
      <c r="O1172" s="66"/>
      <c r="P1172" s="66" t="s">
        <v>1209</v>
      </c>
      <c r="Q1172" s="144">
        <v>2</v>
      </c>
    </row>
    <row r="1173" spans="1:17" s="72" customFormat="1">
      <c r="A1173" s="66"/>
      <c r="B1173" s="66" t="s">
        <v>127</v>
      </c>
      <c r="C1173" s="225" t="s">
        <v>1791</v>
      </c>
      <c r="D1173" s="66" t="s">
        <v>2379</v>
      </c>
      <c r="E1173" s="68">
        <v>1.9042300000000001</v>
      </c>
      <c r="F1173" s="74">
        <v>2</v>
      </c>
      <c r="G1173" s="74">
        <v>1.6</v>
      </c>
      <c r="H1173" s="68">
        <f t="shared" si="36"/>
        <v>3.8084600000000002</v>
      </c>
      <c r="I1173" s="70">
        <f t="shared" si="37"/>
        <v>3.04677</v>
      </c>
      <c r="J1173" s="71">
        <f>ROUND((H1173*'2-Calculator'!$D$26),2)</f>
        <v>25078.71</v>
      </c>
      <c r="K1173" s="71">
        <f>ROUND((I1173*'2-Calculator'!$D$26),2)</f>
        <v>20062.98</v>
      </c>
      <c r="L1173" s="69">
        <v>21</v>
      </c>
      <c r="M1173" s="66" t="s">
        <v>2557</v>
      </c>
      <c r="N1173" s="66" t="s">
        <v>2558</v>
      </c>
      <c r="O1173" s="66"/>
      <c r="P1173" s="66" t="s">
        <v>1209</v>
      </c>
      <c r="Q1173" s="144">
        <v>0</v>
      </c>
    </row>
    <row r="1174" spans="1:17" s="72" customFormat="1">
      <c r="A1174" s="66"/>
      <c r="B1174" s="66" t="s">
        <v>126</v>
      </c>
      <c r="C1174" s="225" t="s">
        <v>1792</v>
      </c>
      <c r="D1174" s="66" t="s">
        <v>2507</v>
      </c>
      <c r="E1174" s="68">
        <v>0.22661999999999999</v>
      </c>
      <c r="F1174" s="74">
        <v>2</v>
      </c>
      <c r="G1174" s="74">
        <v>1.6</v>
      </c>
      <c r="H1174" s="68">
        <f t="shared" si="36"/>
        <v>0.45323999999999998</v>
      </c>
      <c r="I1174" s="70">
        <f t="shared" si="37"/>
        <v>0.36259000000000002</v>
      </c>
      <c r="J1174" s="71">
        <f>ROUND((H1174*'2-Calculator'!$D$26),2)</f>
        <v>2984.59</v>
      </c>
      <c r="K1174" s="71">
        <f>ROUND((I1174*'2-Calculator'!$D$26),2)</f>
        <v>2387.66</v>
      </c>
      <c r="L1174" s="69">
        <v>2.88</v>
      </c>
      <c r="M1174" s="66" t="s">
        <v>2557</v>
      </c>
      <c r="N1174" s="66" t="s">
        <v>2558</v>
      </c>
      <c r="O1174" s="66"/>
      <c r="P1174" s="66" t="s">
        <v>1209</v>
      </c>
      <c r="Q1174" s="144">
        <v>66</v>
      </c>
    </row>
    <row r="1175" spans="1:17" s="72" customFormat="1">
      <c r="A1175" s="66"/>
      <c r="B1175" s="66" t="s">
        <v>125</v>
      </c>
      <c r="C1175" s="225" t="s">
        <v>1792</v>
      </c>
      <c r="D1175" s="66" t="s">
        <v>2507</v>
      </c>
      <c r="E1175" s="68">
        <v>0.28473999999999999</v>
      </c>
      <c r="F1175" s="74">
        <v>2</v>
      </c>
      <c r="G1175" s="74">
        <v>1.6</v>
      </c>
      <c r="H1175" s="68">
        <f t="shared" si="36"/>
        <v>0.56947999999999999</v>
      </c>
      <c r="I1175" s="70">
        <f t="shared" si="37"/>
        <v>0.45557999999999998</v>
      </c>
      <c r="J1175" s="71">
        <f>ROUND((H1175*'2-Calculator'!$D$26),2)</f>
        <v>3750.03</v>
      </c>
      <c r="K1175" s="71">
        <f>ROUND((I1175*'2-Calculator'!$D$26),2)</f>
        <v>2999.99</v>
      </c>
      <c r="L1175" s="69">
        <v>3.03</v>
      </c>
      <c r="M1175" s="66" t="s">
        <v>2557</v>
      </c>
      <c r="N1175" s="66" t="s">
        <v>2558</v>
      </c>
      <c r="O1175" s="66"/>
      <c r="P1175" s="66" t="s">
        <v>1209</v>
      </c>
      <c r="Q1175" s="144">
        <v>27</v>
      </c>
    </row>
    <row r="1176" spans="1:17" s="72" customFormat="1">
      <c r="A1176" s="66"/>
      <c r="B1176" s="66" t="s">
        <v>124</v>
      </c>
      <c r="C1176" s="225" t="s">
        <v>1792</v>
      </c>
      <c r="D1176" s="66" t="s">
        <v>2507</v>
      </c>
      <c r="E1176" s="68">
        <v>0.56503999999999999</v>
      </c>
      <c r="F1176" s="74">
        <v>2</v>
      </c>
      <c r="G1176" s="74">
        <v>1.6</v>
      </c>
      <c r="H1176" s="68">
        <f t="shared" si="36"/>
        <v>1.13008</v>
      </c>
      <c r="I1176" s="70">
        <f t="shared" si="37"/>
        <v>0.90405999999999997</v>
      </c>
      <c r="J1176" s="71">
        <f>ROUND((H1176*'2-Calculator'!$D$26),2)</f>
        <v>7441.58</v>
      </c>
      <c r="K1176" s="71">
        <f>ROUND((I1176*'2-Calculator'!$D$26),2)</f>
        <v>5953.24</v>
      </c>
      <c r="L1176" s="69">
        <v>2.81</v>
      </c>
      <c r="M1176" s="66" t="s">
        <v>2557</v>
      </c>
      <c r="N1176" s="66" t="s">
        <v>2558</v>
      </c>
      <c r="O1176" s="66"/>
      <c r="P1176" s="66" t="s">
        <v>1209</v>
      </c>
      <c r="Q1176" s="144">
        <v>6</v>
      </c>
    </row>
    <row r="1177" spans="1:17" s="72" customFormat="1">
      <c r="A1177" s="66"/>
      <c r="B1177" s="66" t="s">
        <v>123</v>
      </c>
      <c r="C1177" s="225" t="s">
        <v>1792</v>
      </c>
      <c r="D1177" s="66" t="s">
        <v>2507</v>
      </c>
      <c r="E1177" s="68">
        <v>1.6143799999999999</v>
      </c>
      <c r="F1177" s="74">
        <v>2</v>
      </c>
      <c r="G1177" s="74">
        <v>1.6</v>
      </c>
      <c r="H1177" s="68">
        <f t="shared" si="36"/>
        <v>3.2287599999999999</v>
      </c>
      <c r="I1177" s="70">
        <f t="shared" si="37"/>
        <v>2.5830099999999998</v>
      </c>
      <c r="J1177" s="71">
        <f>ROUND((H1177*'2-Calculator'!$D$26),2)</f>
        <v>21261.38</v>
      </c>
      <c r="K1177" s="71">
        <f>ROUND((I1177*'2-Calculator'!$D$26),2)</f>
        <v>17009.12</v>
      </c>
      <c r="L1177" s="69">
        <v>6.29</v>
      </c>
      <c r="M1177" s="66" t="s">
        <v>2557</v>
      </c>
      <c r="N1177" s="66" t="s">
        <v>2558</v>
      </c>
      <c r="O1177" s="66"/>
      <c r="P1177" s="66" t="s">
        <v>1209</v>
      </c>
      <c r="Q1177" s="144">
        <v>1</v>
      </c>
    </row>
    <row r="1178" spans="1:17" s="72" customFormat="1">
      <c r="A1178" s="66"/>
      <c r="B1178" s="66" t="s">
        <v>122</v>
      </c>
      <c r="C1178" s="225" t="s">
        <v>1793</v>
      </c>
      <c r="D1178" s="66" t="s">
        <v>2508</v>
      </c>
      <c r="E1178" s="68">
        <v>0.53519000000000005</v>
      </c>
      <c r="F1178" s="74">
        <v>2</v>
      </c>
      <c r="G1178" s="74">
        <v>1.6</v>
      </c>
      <c r="H1178" s="68">
        <f t="shared" si="36"/>
        <v>1.0703800000000001</v>
      </c>
      <c r="I1178" s="70">
        <f t="shared" si="37"/>
        <v>0.85629999999999995</v>
      </c>
      <c r="J1178" s="71">
        <f>ROUND((H1178*'2-Calculator'!$D$26),2)</f>
        <v>7048.45</v>
      </c>
      <c r="K1178" s="71">
        <f>ROUND((I1178*'2-Calculator'!$D$26),2)</f>
        <v>5638.74</v>
      </c>
      <c r="L1178" s="69">
        <v>11.1</v>
      </c>
      <c r="M1178" s="66" t="s">
        <v>2557</v>
      </c>
      <c r="N1178" s="66" t="s">
        <v>2558</v>
      </c>
      <c r="O1178" s="66"/>
      <c r="P1178" s="66" t="s">
        <v>1209</v>
      </c>
      <c r="Q1178" s="144">
        <v>60</v>
      </c>
    </row>
    <row r="1179" spans="1:17" s="72" customFormat="1">
      <c r="A1179" s="66"/>
      <c r="B1179" s="66" t="s">
        <v>121</v>
      </c>
      <c r="C1179" s="225" t="s">
        <v>1793</v>
      </c>
      <c r="D1179" s="66" t="s">
        <v>2508</v>
      </c>
      <c r="E1179" s="68">
        <v>0.61845000000000006</v>
      </c>
      <c r="F1179" s="74">
        <v>2</v>
      </c>
      <c r="G1179" s="74">
        <v>1.6</v>
      </c>
      <c r="H1179" s="68">
        <f t="shared" si="36"/>
        <v>1.2369000000000001</v>
      </c>
      <c r="I1179" s="70">
        <f t="shared" si="37"/>
        <v>0.98951999999999996</v>
      </c>
      <c r="J1179" s="71">
        <f>ROUND((H1179*'2-Calculator'!$D$26),2)</f>
        <v>8144.99</v>
      </c>
      <c r="K1179" s="71">
        <f>ROUND((I1179*'2-Calculator'!$D$26),2)</f>
        <v>6515.99</v>
      </c>
      <c r="L1179" s="69">
        <v>12.81</v>
      </c>
      <c r="M1179" s="66" t="s">
        <v>2557</v>
      </c>
      <c r="N1179" s="66" t="s">
        <v>2558</v>
      </c>
      <c r="O1179" s="66"/>
      <c r="P1179" s="66" t="s">
        <v>1209</v>
      </c>
      <c r="Q1179" s="144">
        <v>139</v>
      </c>
    </row>
    <row r="1180" spans="1:17" s="72" customFormat="1">
      <c r="A1180" s="66"/>
      <c r="B1180" s="66" t="s">
        <v>120</v>
      </c>
      <c r="C1180" s="225" t="s">
        <v>1793</v>
      </c>
      <c r="D1180" s="66" t="s">
        <v>2508</v>
      </c>
      <c r="E1180" s="68">
        <v>0.74965999999999999</v>
      </c>
      <c r="F1180" s="74">
        <v>2</v>
      </c>
      <c r="G1180" s="74">
        <v>1.6</v>
      </c>
      <c r="H1180" s="68">
        <f t="shared" si="36"/>
        <v>1.49932</v>
      </c>
      <c r="I1180" s="70">
        <f t="shared" si="37"/>
        <v>1.19946</v>
      </c>
      <c r="J1180" s="71">
        <f>ROUND((H1180*'2-Calculator'!$D$26),2)</f>
        <v>9873.02</v>
      </c>
      <c r="K1180" s="71">
        <f>ROUND((I1180*'2-Calculator'!$D$26),2)</f>
        <v>7898.44</v>
      </c>
      <c r="L1180" s="69">
        <v>9.4600000000000009</v>
      </c>
      <c r="M1180" s="66" t="s">
        <v>2557</v>
      </c>
      <c r="N1180" s="66" t="s">
        <v>2558</v>
      </c>
      <c r="O1180" s="66"/>
      <c r="P1180" s="66" t="s">
        <v>1209</v>
      </c>
      <c r="Q1180" s="144">
        <v>3</v>
      </c>
    </row>
    <row r="1181" spans="1:17" s="72" customFormat="1">
      <c r="A1181" s="66"/>
      <c r="B1181" s="66" t="s">
        <v>119</v>
      </c>
      <c r="C1181" s="225" t="s">
        <v>1793</v>
      </c>
      <c r="D1181" s="66" t="s">
        <v>2508</v>
      </c>
      <c r="E1181" s="68">
        <v>2.6237900000000001</v>
      </c>
      <c r="F1181" s="74">
        <v>2</v>
      </c>
      <c r="G1181" s="74">
        <v>1.6</v>
      </c>
      <c r="H1181" s="68">
        <f t="shared" si="36"/>
        <v>5.2475800000000001</v>
      </c>
      <c r="I1181" s="70">
        <f t="shared" si="37"/>
        <v>4.1980599999999999</v>
      </c>
      <c r="J1181" s="71">
        <f>ROUND((H1181*'2-Calculator'!$D$26),2)</f>
        <v>34555.31</v>
      </c>
      <c r="K1181" s="71">
        <f>ROUND((I1181*'2-Calculator'!$D$26),2)</f>
        <v>27644.23</v>
      </c>
      <c r="L1181" s="69">
        <v>11.75</v>
      </c>
      <c r="M1181" s="66" t="s">
        <v>2557</v>
      </c>
      <c r="N1181" s="66" t="s">
        <v>2558</v>
      </c>
      <c r="O1181" s="66"/>
      <c r="P1181" s="66" t="s">
        <v>1209</v>
      </c>
      <c r="Q1181" s="144">
        <v>0</v>
      </c>
    </row>
    <row r="1182" spans="1:17" s="72" customFormat="1">
      <c r="A1182" s="66"/>
      <c r="B1182" s="66" t="s">
        <v>118</v>
      </c>
      <c r="C1182" s="225" t="s">
        <v>1794</v>
      </c>
      <c r="D1182" s="66" t="s">
        <v>2118</v>
      </c>
      <c r="E1182" s="68">
        <v>0.28416999999999998</v>
      </c>
      <c r="F1182" s="74">
        <v>2</v>
      </c>
      <c r="G1182" s="74">
        <v>1.6</v>
      </c>
      <c r="H1182" s="68">
        <f t="shared" si="36"/>
        <v>0.56833999999999996</v>
      </c>
      <c r="I1182" s="70">
        <f t="shared" si="37"/>
        <v>0.45467000000000002</v>
      </c>
      <c r="J1182" s="71">
        <f>ROUND((H1182*'2-Calculator'!$D$26),2)</f>
        <v>3742.52</v>
      </c>
      <c r="K1182" s="71">
        <f>ROUND((I1182*'2-Calculator'!$D$26),2)</f>
        <v>2994</v>
      </c>
      <c r="L1182" s="69">
        <v>6.44</v>
      </c>
      <c r="M1182" s="66" t="s">
        <v>2557</v>
      </c>
      <c r="N1182" s="66" t="s">
        <v>2558</v>
      </c>
      <c r="O1182" s="66"/>
      <c r="P1182" s="66" t="s">
        <v>1209</v>
      </c>
      <c r="Q1182" s="144">
        <v>87</v>
      </c>
    </row>
    <row r="1183" spans="1:17" s="72" customFormat="1">
      <c r="A1183" s="66"/>
      <c r="B1183" s="66" t="s">
        <v>117</v>
      </c>
      <c r="C1183" s="225" t="s">
        <v>1794</v>
      </c>
      <c r="D1183" s="66" t="s">
        <v>2118</v>
      </c>
      <c r="E1183" s="68">
        <v>0.36325000000000002</v>
      </c>
      <c r="F1183" s="74">
        <v>2</v>
      </c>
      <c r="G1183" s="74">
        <v>1.6</v>
      </c>
      <c r="H1183" s="68">
        <f t="shared" si="36"/>
        <v>0.72650000000000003</v>
      </c>
      <c r="I1183" s="70">
        <f t="shared" si="37"/>
        <v>0.58120000000000005</v>
      </c>
      <c r="J1183" s="71">
        <f>ROUND((H1183*'2-Calculator'!$D$26),2)</f>
        <v>4784</v>
      </c>
      <c r="K1183" s="71">
        <f>ROUND((I1183*'2-Calculator'!$D$26),2)</f>
        <v>3827.2</v>
      </c>
      <c r="L1183" s="69">
        <v>5.79</v>
      </c>
      <c r="M1183" s="66" t="s">
        <v>2557</v>
      </c>
      <c r="N1183" s="66" t="s">
        <v>2558</v>
      </c>
      <c r="O1183" s="66"/>
      <c r="P1183" s="66" t="s">
        <v>1209</v>
      </c>
      <c r="Q1183" s="144">
        <v>286</v>
      </c>
    </row>
    <row r="1184" spans="1:17" s="72" customFormat="1">
      <c r="A1184" s="66"/>
      <c r="B1184" s="66" t="s">
        <v>116</v>
      </c>
      <c r="C1184" s="225" t="s">
        <v>1794</v>
      </c>
      <c r="D1184" s="66" t="s">
        <v>2118</v>
      </c>
      <c r="E1184" s="68">
        <v>0.65905000000000002</v>
      </c>
      <c r="F1184" s="74">
        <v>2</v>
      </c>
      <c r="G1184" s="74">
        <v>1.6</v>
      </c>
      <c r="H1184" s="68">
        <f t="shared" si="36"/>
        <v>1.3181</v>
      </c>
      <c r="I1184" s="70">
        <f t="shared" si="37"/>
        <v>1.0544800000000001</v>
      </c>
      <c r="J1184" s="71">
        <f>ROUND((H1184*'2-Calculator'!$D$26),2)</f>
        <v>8679.69</v>
      </c>
      <c r="K1184" s="71">
        <f>ROUND((I1184*'2-Calculator'!$D$26),2)</f>
        <v>6943.75</v>
      </c>
      <c r="L1184" s="69">
        <v>4.8499999999999996</v>
      </c>
      <c r="M1184" s="66" t="s">
        <v>2557</v>
      </c>
      <c r="N1184" s="66" t="s">
        <v>2558</v>
      </c>
      <c r="O1184" s="66"/>
      <c r="P1184" s="66" t="s">
        <v>1209</v>
      </c>
      <c r="Q1184" s="144">
        <v>13</v>
      </c>
    </row>
    <row r="1185" spans="1:17" s="72" customFormat="1">
      <c r="A1185" s="66"/>
      <c r="B1185" s="66" t="s">
        <v>115</v>
      </c>
      <c r="C1185" s="225" t="s">
        <v>1794</v>
      </c>
      <c r="D1185" s="66" t="s">
        <v>2118</v>
      </c>
      <c r="E1185" s="68">
        <v>2.1460699999999999</v>
      </c>
      <c r="F1185" s="74">
        <v>2</v>
      </c>
      <c r="G1185" s="74">
        <v>1.6</v>
      </c>
      <c r="H1185" s="68">
        <f t="shared" si="36"/>
        <v>4.2921399999999998</v>
      </c>
      <c r="I1185" s="70">
        <f t="shared" si="37"/>
        <v>3.43371</v>
      </c>
      <c r="J1185" s="71">
        <f>ROUND((H1185*'2-Calculator'!$D$26),2)</f>
        <v>28263.74</v>
      </c>
      <c r="K1185" s="71">
        <f>ROUND((I1185*'2-Calculator'!$D$26),2)</f>
        <v>22610.98</v>
      </c>
      <c r="L1185" s="69">
        <v>7.56</v>
      </c>
      <c r="M1185" s="66" t="s">
        <v>2557</v>
      </c>
      <c r="N1185" s="66" t="s">
        <v>2558</v>
      </c>
      <c r="O1185" s="66"/>
      <c r="P1185" s="66" t="s">
        <v>1209</v>
      </c>
      <c r="Q1185" s="144">
        <v>2</v>
      </c>
    </row>
    <row r="1186" spans="1:17" s="72" customFormat="1">
      <c r="A1186" s="66"/>
      <c r="B1186" s="66" t="s">
        <v>114</v>
      </c>
      <c r="C1186" s="225" t="s">
        <v>1795</v>
      </c>
      <c r="D1186" s="66" t="s">
        <v>2119</v>
      </c>
      <c r="E1186" s="68">
        <v>0.31485000000000002</v>
      </c>
      <c r="F1186" s="74">
        <v>2</v>
      </c>
      <c r="G1186" s="74">
        <v>1.6</v>
      </c>
      <c r="H1186" s="68">
        <f t="shared" si="36"/>
        <v>0.62970000000000004</v>
      </c>
      <c r="I1186" s="70">
        <f t="shared" si="37"/>
        <v>0.50375999999999999</v>
      </c>
      <c r="J1186" s="71">
        <f>ROUND((H1186*'2-Calculator'!$D$26),2)</f>
        <v>4146.57</v>
      </c>
      <c r="K1186" s="71">
        <f>ROUND((I1186*'2-Calculator'!$D$26),2)</f>
        <v>3317.26</v>
      </c>
      <c r="L1186" s="69">
        <v>11.92</v>
      </c>
      <c r="M1186" s="66" t="s">
        <v>2557</v>
      </c>
      <c r="N1186" s="66" t="s">
        <v>2558</v>
      </c>
      <c r="O1186" s="66"/>
      <c r="P1186" s="66" t="s">
        <v>1209</v>
      </c>
      <c r="Q1186" s="144">
        <v>18</v>
      </c>
    </row>
    <row r="1187" spans="1:17" s="72" customFormat="1">
      <c r="A1187" s="66"/>
      <c r="B1187" s="66" t="s">
        <v>113</v>
      </c>
      <c r="C1187" s="225" t="s">
        <v>1795</v>
      </c>
      <c r="D1187" s="66" t="s">
        <v>2119</v>
      </c>
      <c r="E1187" s="68">
        <v>0.35942000000000002</v>
      </c>
      <c r="F1187" s="74">
        <v>2</v>
      </c>
      <c r="G1187" s="74">
        <v>1.6</v>
      </c>
      <c r="H1187" s="68">
        <f t="shared" si="36"/>
        <v>0.71884000000000003</v>
      </c>
      <c r="I1187" s="70">
        <f t="shared" si="37"/>
        <v>0.57506999999999997</v>
      </c>
      <c r="J1187" s="71">
        <f>ROUND((H1187*'2-Calculator'!$D$26),2)</f>
        <v>4733.5600000000004</v>
      </c>
      <c r="K1187" s="71">
        <f>ROUND((I1187*'2-Calculator'!$D$26),2)</f>
        <v>3786.84</v>
      </c>
      <c r="L1187" s="69">
        <v>6.44</v>
      </c>
      <c r="M1187" s="66" t="s">
        <v>2557</v>
      </c>
      <c r="N1187" s="66" t="s">
        <v>2558</v>
      </c>
      <c r="O1187" s="66"/>
      <c r="P1187" s="66" t="s">
        <v>1209</v>
      </c>
      <c r="Q1187" s="144">
        <v>182</v>
      </c>
    </row>
    <row r="1188" spans="1:17" s="72" customFormat="1">
      <c r="A1188" s="66"/>
      <c r="B1188" s="66" t="s">
        <v>112</v>
      </c>
      <c r="C1188" s="225" t="s">
        <v>1795</v>
      </c>
      <c r="D1188" s="66" t="s">
        <v>2119</v>
      </c>
      <c r="E1188" s="68">
        <v>0.66774</v>
      </c>
      <c r="F1188" s="74">
        <v>2</v>
      </c>
      <c r="G1188" s="74">
        <v>1.6</v>
      </c>
      <c r="H1188" s="68">
        <f t="shared" si="36"/>
        <v>1.33548</v>
      </c>
      <c r="I1188" s="70">
        <f t="shared" si="37"/>
        <v>1.0683800000000001</v>
      </c>
      <c r="J1188" s="71">
        <f>ROUND((H1188*'2-Calculator'!$D$26),2)</f>
        <v>8794.14</v>
      </c>
      <c r="K1188" s="71">
        <f>ROUND((I1188*'2-Calculator'!$D$26),2)</f>
        <v>7035.28</v>
      </c>
      <c r="L1188" s="69">
        <v>5.16</v>
      </c>
      <c r="M1188" s="66" t="s">
        <v>2557</v>
      </c>
      <c r="N1188" s="66" t="s">
        <v>2558</v>
      </c>
      <c r="O1188" s="66"/>
      <c r="P1188" s="66" t="s">
        <v>1209</v>
      </c>
      <c r="Q1188" s="144">
        <v>18</v>
      </c>
    </row>
    <row r="1189" spans="1:17" s="72" customFormat="1">
      <c r="A1189" s="66"/>
      <c r="B1189" s="66" t="s">
        <v>111</v>
      </c>
      <c r="C1189" s="225" t="s">
        <v>1795</v>
      </c>
      <c r="D1189" s="66" t="s">
        <v>2119</v>
      </c>
      <c r="E1189" s="68">
        <v>2.3388499999999999</v>
      </c>
      <c r="F1189" s="74">
        <v>2</v>
      </c>
      <c r="G1189" s="74">
        <v>1.6</v>
      </c>
      <c r="H1189" s="68">
        <f t="shared" si="36"/>
        <v>4.6776999999999997</v>
      </c>
      <c r="I1189" s="70">
        <f t="shared" si="37"/>
        <v>3.7421600000000002</v>
      </c>
      <c r="J1189" s="71">
        <f>ROUND((H1189*'2-Calculator'!$D$26),2)</f>
        <v>30802.65</v>
      </c>
      <c r="K1189" s="71">
        <f>ROUND((I1189*'2-Calculator'!$D$26),2)</f>
        <v>24642.12</v>
      </c>
      <c r="L1189" s="69">
        <v>7.57</v>
      </c>
      <c r="M1189" s="66" t="s">
        <v>2557</v>
      </c>
      <c r="N1189" s="66" t="s">
        <v>2558</v>
      </c>
      <c r="O1189" s="66"/>
      <c r="P1189" s="66" t="s">
        <v>1209</v>
      </c>
      <c r="Q1189" s="144">
        <v>2</v>
      </c>
    </row>
    <row r="1190" spans="1:17" s="72" customFormat="1">
      <c r="A1190" s="66"/>
      <c r="B1190" s="66" t="s">
        <v>110</v>
      </c>
      <c r="C1190" s="225" t="s">
        <v>1796</v>
      </c>
      <c r="D1190" s="66" t="s">
        <v>2120</v>
      </c>
      <c r="E1190" s="68">
        <v>0.33492</v>
      </c>
      <c r="F1190" s="74">
        <v>2</v>
      </c>
      <c r="G1190" s="74">
        <v>1.6</v>
      </c>
      <c r="H1190" s="68">
        <f t="shared" si="36"/>
        <v>0.66983999999999999</v>
      </c>
      <c r="I1190" s="70">
        <f t="shared" si="37"/>
        <v>0.53586999999999996</v>
      </c>
      <c r="J1190" s="71">
        <f>ROUND((H1190*'2-Calculator'!$D$26),2)</f>
        <v>4410.8999999999996</v>
      </c>
      <c r="K1190" s="71">
        <f>ROUND((I1190*'2-Calculator'!$D$26),2)</f>
        <v>3528.7</v>
      </c>
      <c r="L1190" s="69">
        <v>5.8</v>
      </c>
      <c r="M1190" s="66" t="s">
        <v>2557</v>
      </c>
      <c r="N1190" s="66" t="s">
        <v>2558</v>
      </c>
      <c r="O1190" s="66"/>
      <c r="P1190" s="66" t="s">
        <v>1209</v>
      </c>
      <c r="Q1190" s="144">
        <v>80</v>
      </c>
    </row>
    <row r="1191" spans="1:17" s="72" customFormat="1">
      <c r="A1191" s="66"/>
      <c r="B1191" s="66" t="s">
        <v>109</v>
      </c>
      <c r="C1191" s="225" t="s">
        <v>1796</v>
      </c>
      <c r="D1191" s="66" t="s">
        <v>2120</v>
      </c>
      <c r="E1191" s="68">
        <v>0.46139999999999998</v>
      </c>
      <c r="F1191" s="74">
        <v>2</v>
      </c>
      <c r="G1191" s="74">
        <v>1.6</v>
      </c>
      <c r="H1191" s="68">
        <f t="shared" si="36"/>
        <v>0.92279999999999995</v>
      </c>
      <c r="I1191" s="70">
        <f t="shared" si="37"/>
        <v>0.73824000000000001</v>
      </c>
      <c r="J1191" s="71">
        <f>ROUND((H1191*'2-Calculator'!$D$26),2)</f>
        <v>6076.64</v>
      </c>
      <c r="K1191" s="71">
        <f>ROUND((I1191*'2-Calculator'!$D$26),2)</f>
        <v>4861.3100000000004</v>
      </c>
      <c r="L1191" s="69">
        <v>4.0599999999999996</v>
      </c>
      <c r="M1191" s="66" t="s">
        <v>2557</v>
      </c>
      <c r="N1191" s="66" t="s">
        <v>2558</v>
      </c>
      <c r="O1191" s="66"/>
      <c r="P1191" s="66" t="s">
        <v>1209</v>
      </c>
      <c r="Q1191" s="144">
        <v>169</v>
      </c>
    </row>
    <row r="1192" spans="1:17" s="72" customFormat="1">
      <c r="A1192" s="66"/>
      <c r="B1192" s="66" t="s">
        <v>108</v>
      </c>
      <c r="C1192" s="225" t="s">
        <v>1796</v>
      </c>
      <c r="D1192" s="66" t="s">
        <v>2120</v>
      </c>
      <c r="E1192" s="68">
        <v>0.84613000000000005</v>
      </c>
      <c r="F1192" s="74">
        <v>2</v>
      </c>
      <c r="G1192" s="74">
        <v>1.6</v>
      </c>
      <c r="H1192" s="68">
        <f t="shared" si="36"/>
        <v>1.6922600000000001</v>
      </c>
      <c r="I1192" s="70">
        <f t="shared" si="37"/>
        <v>1.35381</v>
      </c>
      <c r="J1192" s="71">
        <f>ROUND((H1192*'2-Calculator'!$D$26),2)</f>
        <v>11143.53</v>
      </c>
      <c r="K1192" s="71">
        <f>ROUND((I1192*'2-Calculator'!$D$26),2)</f>
        <v>8914.84</v>
      </c>
      <c r="L1192" s="69">
        <v>5.33</v>
      </c>
      <c r="M1192" s="66" t="s">
        <v>2557</v>
      </c>
      <c r="N1192" s="66" t="s">
        <v>2558</v>
      </c>
      <c r="O1192" s="66"/>
      <c r="P1192" s="66" t="s">
        <v>1209</v>
      </c>
      <c r="Q1192" s="144">
        <v>30</v>
      </c>
    </row>
    <row r="1193" spans="1:17" s="72" customFormat="1">
      <c r="A1193" s="66"/>
      <c r="B1193" s="66" t="s">
        <v>107</v>
      </c>
      <c r="C1193" s="225" t="s">
        <v>1796</v>
      </c>
      <c r="D1193" s="66" t="s">
        <v>2120</v>
      </c>
      <c r="E1193" s="68">
        <v>2.4579800000000001</v>
      </c>
      <c r="F1193" s="74">
        <v>2</v>
      </c>
      <c r="G1193" s="74">
        <v>1.6</v>
      </c>
      <c r="H1193" s="68">
        <f t="shared" si="36"/>
        <v>4.9159600000000001</v>
      </c>
      <c r="I1193" s="70">
        <f t="shared" si="37"/>
        <v>3.9327700000000001</v>
      </c>
      <c r="J1193" s="71">
        <f>ROUND((H1193*'2-Calculator'!$D$26),2)</f>
        <v>32371.599999999999</v>
      </c>
      <c r="K1193" s="71">
        <f>ROUND((I1193*'2-Calculator'!$D$26),2)</f>
        <v>25897.29</v>
      </c>
      <c r="L1193" s="69">
        <v>12.03</v>
      </c>
      <c r="M1193" s="66" t="s">
        <v>2557</v>
      </c>
      <c r="N1193" s="66" t="s">
        <v>2558</v>
      </c>
      <c r="O1193" s="66"/>
      <c r="P1193" s="66" t="s">
        <v>1209</v>
      </c>
      <c r="Q1193" s="144">
        <v>5</v>
      </c>
    </row>
    <row r="1194" spans="1:17" s="72" customFormat="1">
      <c r="A1194" s="66"/>
      <c r="B1194" s="66" t="s">
        <v>106</v>
      </c>
      <c r="C1194" s="225" t="s">
        <v>1797</v>
      </c>
      <c r="D1194" s="66" t="s">
        <v>2380</v>
      </c>
      <c r="E1194" s="68">
        <v>0.30885000000000001</v>
      </c>
      <c r="F1194" s="74">
        <v>2</v>
      </c>
      <c r="G1194" s="74">
        <v>1.6</v>
      </c>
      <c r="H1194" s="68">
        <f t="shared" si="36"/>
        <v>0.61770000000000003</v>
      </c>
      <c r="I1194" s="70">
        <f t="shared" si="37"/>
        <v>0.49415999999999999</v>
      </c>
      <c r="J1194" s="71">
        <f>ROUND((H1194*'2-Calculator'!$D$26),2)</f>
        <v>4067.55</v>
      </c>
      <c r="K1194" s="71">
        <f>ROUND((I1194*'2-Calculator'!$D$26),2)</f>
        <v>3254.04</v>
      </c>
      <c r="L1194" s="69">
        <v>9</v>
      </c>
      <c r="M1194" s="66" t="s">
        <v>2557</v>
      </c>
      <c r="N1194" s="66" t="s">
        <v>2558</v>
      </c>
      <c r="O1194" s="66"/>
      <c r="P1194" s="66" t="s">
        <v>1209</v>
      </c>
      <c r="Q1194" s="144">
        <v>106</v>
      </c>
    </row>
    <row r="1195" spans="1:17" s="72" customFormat="1">
      <c r="A1195" s="66"/>
      <c r="B1195" s="66" t="s">
        <v>105</v>
      </c>
      <c r="C1195" s="225" t="s">
        <v>1797</v>
      </c>
      <c r="D1195" s="66" t="s">
        <v>2380</v>
      </c>
      <c r="E1195" s="68">
        <v>0.43523000000000001</v>
      </c>
      <c r="F1195" s="74">
        <v>2</v>
      </c>
      <c r="G1195" s="74">
        <v>1.6</v>
      </c>
      <c r="H1195" s="68">
        <f t="shared" si="36"/>
        <v>0.87046000000000001</v>
      </c>
      <c r="I1195" s="70">
        <f t="shared" si="37"/>
        <v>0.69637000000000004</v>
      </c>
      <c r="J1195" s="71">
        <f>ROUND((H1195*'2-Calculator'!$D$26),2)</f>
        <v>5731.98</v>
      </c>
      <c r="K1195" s="71">
        <f>ROUND((I1195*'2-Calculator'!$D$26),2)</f>
        <v>4585.6000000000004</v>
      </c>
      <c r="L1195" s="69">
        <v>7.07</v>
      </c>
      <c r="M1195" s="66" t="s">
        <v>2557</v>
      </c>
      <c r="N1195" s="66" t="s">
        <v>2558</v>
      </c>
      <c r="O1195" s="66"/>
      <c r="P1195" s="66" t="s">
        <v>1209</v>
      </c>
      <c r="Q1195" s="144">
        <v>104</v>
      </c>
    </row>
    <row r="1196" spans="1:17" s="72" customFormat="1">
      <c r="A1196" s="66"/>
      <c r="B1196" s="66" t="s">
        <v>104</v>
      </c>
      <c r="C1196" s="225" t="s">
        <v>1797</v>
      </c>
      <c r="D1196" s="66" t="s">
        <v>2380</v>
      </c>
      <c r="E1196" s="68">
        <v>0.76265000000000005</v>
      </c>
      <c r="F1196" s="74">
        <v>2</v>
      </c>
      <c r="G1196" s="74">
        <v>1.6</v>
      </c>
      <c r="H1196" s="68">
        <f t="shared" si="36"/>
        <v>1.5253000000000001</v>
      </c>
      <c r="I1196" s="70">
        <f t="shared" si="37"/>
        <v>1.22024</v>
      </c>
      <c r="J1196" s="71">
        <f>ROUND((H1196*'2-Calculator'!$D$26),2)</f>
        <v>10044.1</v>
      </c>
      <c r="K1196" s="71">
        <f>ROUND((I1196*'2-Calculator'!$D$26),2)</f>
        <v>8035.28</v>
      </c>
      <c r="L1196" s="69">
        <v>7.64</v>
      </c>
      <c r="M1196" s="66" t="s">
        <v>2557</v>
      </c>
      <c r="N1196" s="66" t="s">
        <v>2558</v>
      </c>
      <c r="O1196" s="66"/>
      <c r="P1196" s="66" t="s">
        <v>1209</v>
      </c>
      <c r="Q1196" s="144">
        <v>9</v>
      </c>
    </row>
    <row r="1197" spans="1:17" s="72" customFormat="1">
      <c r="A1197" s="66"/>
      <c r="B1197" s="66" t="s">
        <v>103</v>
      </c>
      <c r="C1197" s="225" t="s">
        <v>1797</v>
      </c>
      <c r="D1197" s="66" t="s">
        <v>2380</v>
      </c>
      <c r="E1197" s="68">
        <v>1.8555999999999999</v>
      </c>
      <c r="F1197" s="74">
        <v>2</v>
      </c>
      <c r="G1197" s="74">
        <v>1.6</v>
      </c>
      <c r="H1197" s="68">
        <f t="shared" si="36"/>
        <v>3.7111999999999998</v>
      </c>
      <c r="I1197" s="70">
        <f t="shared" si="37"/>
        <v>2.96896</v>
      </c>
      <c r="J1197" s="71">
        <f>ROUND((H1197*'2-Calculator'!$D$26),2)</f>
        <v>24438.25</v>
      </c>
      <c r="K1197" s="71">
        <f>ROUND((I1197*'2-Calculator'!$D$26),2)</f>
        <v>19550.599999999999</v>
      </c>
      <c r="L1197" s="69">
        <v>7.63</v>
      </c>
      <c r="M1197" s="66" t="s">
        <v>2557</v>
      </c>
      <c r="N1197" s="66" t="s">
        <v>2558</v>
      </c>
      <c r="O1197" s="66"/>
      <c r="P1197" s="66" t="s">
        <v>1209</v>
      </c>
      <c r="Q1197" s="144">
        <v>0</v>
      </c>
    </row>
    <row r="1198" spans="1:17" s="72" customFormat="1">
      <c r="A1198" s="66"/>
      <c r="B1198" s="66" t="s">
        <v>2381</v>
      </c>
      <c r="C1198" s="225" t="s">
        <v>2426</v>
      </c>
      <c r="D1198" s="66" t="s">
        <v>2509</v>
      </c>
      <c r="E1198" s="68">
        <v>0.91152</v>
      </c>
      <c r="F1198" s="74">
        <v>1</v>
      </c>
      <c r="G1198" s="74">
        <v>1</v>
      </c>
      <c r="H1198" s="68">
        <f t="shared" si="36"/>
        <v>0.91152</v>
      </c>
      <c r="I1198" s="70">
        <f t="shared" si="37"/>
        <v>0.91152</v>
      </c>
      <c r="J1198" s="71">
        <f>ROUND((H1198*'2-Calculator'!$D$26),2)</f>
        <v>6002.36</v>
      </c>
      <c r="K1198" s="71">
        <f>ROUND((I1198*'2-Calculator'!$D$26),2)</f>
        <v>6002.36</v>
      </c>
      <c r="L1198" s="69">
        <v>3.54</v>
      </c>
      <c r="M1198" s="66" t="s">
        <v>2550</v>
      </c>
      <c r="N1198" s="66" t="s">
        <v>2551</v>
      </c>
      <c r="O1198" s="66"/>
      <c r="P1198" s="66" t="s">
        <v>1835</v>
      </c>
      <c r="Q1198" s="144">
        <v>1</v>
      </c>
    </row>
    <row r="1199" spans="1:17" s="72" customFormat="1">
      <c r="A1199" s="66"/>
      <c r="B1199" s="66" t="s">
        <v>2382</v>
      </c>
      <c r="C1199" s="225" t="s">
        <v>2426</v>
      </c>
      <c r="D1199" s="66" t="s">
        <v>2509</v>
      </c>
      <c r="E1199" s="68">
        <v>1.3376999999999999</v>
      </c>
      <c r="F1199" s="74">
        <v>1</v>
      </c>
      <c r="G1199" s="74">
        <v>1</v>
      </c>
      <c r="H1199" s="68">
        <f t="shared" si="36"/>
        <v>1.3376999999999999</v>
      </c>
      <c r="I1199" s="70">
        <f t="shared" si="37"/>
        <v>1.3376999999999999</v>
      </c>
      <c r="J1199" s="71">
        <f>ROUND((H1199*'2-Calculator'!$D$26),2)</f>
        <v>8808.75</v>
      </c>
      <c r="K1199" s="71">
        <f>ROUND((I1199*'2-Calculator'!$D$26),2)</f>
        <v>8808.75</v>
      </c>
      <c r="L1199" s="69">
        <v>4.5599999999999996</v>
      </c>
      <c r="M1199" s="66" t="s">
        <v>2550</v>
      </c>
      <c r="N1199" s="66" t="s">
        <v>2551</v>
      </c>
      <c r="O1199" s="66"/>
      <c r="P1199" s="66" t="s">
        <v>1835</v>
      </c>
      <c r="Q1199" s="144">
        <v>10</v>
      </c>
    </row>
    <row r="1200" spans="1:17" s="72" customFormat="1">
      <c r="A1200" s="66"/>
      <c r="B1200" s="66" t="s">
        <v>2383</v>
      </c>
      <c r="C1200" s="225" t="s">
        <v>2426</v>
      </c>
      <c r="D1200" s="66" t="s">
        <v>2509</v>
      </c>
      <c r="E1200" s="68">
        <v>2.1642299999999999</v>
      </c>
      <c r="F1200" s="74">
        <v>1</v>
      </c>
      <c r="G1200" s="74">
        <v>1</v>
      </c>
      <c r="H1200" s="68">
        <f t="shared" si="36"/>
        <v>2.1642299999999999</v>
      </c>
      <c r="I1200" s="70">
        <f t="shared" si="37"/>
        <v>2.1642299999999999</v>
      </c>
      <c r="J1200" s="71">
        <f>ROUND((H1200*'2-Calculator'!$D$26),2)</f>
        <v>14251.45</v>
      </c>
      <c r="K1200" s="71">
        <f>ROUND((I1200*'2-Calculator'!$D$26),2)</f>
        <v>14251.45</v>
      </c>
      <c r="L1200" s="69">
        <v>8.57</v>
      </c>
      <c r="M1200" s="66" t="s">
        <v>2550</v>
      </c>
      <c r="N1200" s="66" t="s">
        <v>2551</v>
      </c>
      <c r="O1200" s="66"/>
      <c r="P1200" s="66" t="s">
        <v>1835</v>
      </c>
      <c r="Q1200" s="144">
        <v>7</v>
      </c>
    </row>
    <row r="1201" spans="1:17" s="72" customFormat="1">
      <c r="A1201" s="66"/>
      <c r="B1201" s="66" t="s">
        <v>2384</v>
      </c>
      <c r="C1201" s="225" t="s">
        <v>2426</v>
      </c>
      <c r="D1201" s="66" t="s">
        <v>2509</v>
      </c>
      <c r="E1201" s="68">
        <v>4.8173899999999996</v>
      </c>
      <c r="F1201" s="74">
        <v>1</v>
      </c>
      <c r="G1201" s="74">
        <v>1</v>
      </c>
      <c r="H1201" s="68">
        <f t="shared" si="36"/>
        <v>4.8173899999999996</v>
      </c>
      <c r="I1201" s="70">
        <f t="shared" si="37"/>
        <v>4.8173899999999996</v>
      </c>
      <c r="J1201" s="71">
        <f>ROUND((H1201*'2-Calculator'!$D$26),2)</f>
        <v>31722.51</v>
      </c>
      <c r="K1201" s="71">
        <f>ROUND((I1201*'2-Calculator'!$D$26),2)</f>
        <v>31722.51</v>
      </c>
      <c r="L1201" s="69">
        <v>17.27</v>
      </c>
      <c r="M1201" s="66" t="s">
        <v>2550</v>
      </c>
      <c r="N1201" s="66" t="s">
        <v>2551</v>
      </c>
      <c r="O1201" s="66"/>
      <c r="P1201" s="66" t="s">
        <v>1835</v>
      </c>
      <c r="Q1201" s="144">
        <v>6</v>
      </c>
    </row>
    <row r="1202" spans="1:17" s="72" customFormat="1">
      <c r="A1202" s="66"/>
      <c r="B1202" s="66" t="s">
        <v>2385</v>
      </c>
      <c r="C1202" s="225" t="s">
        <v>2427</v>
      </c>
      <c r="D1202" s="66" t="s">
        <v>2510</v>
      </c>
      <c r="E1202" s="68">
        <v>0.87888999999999995</v>
      </c>
      <c r="F1202" s="74">
        <v>1</v>
      </c>
      <c r="G1202" s="74">
        <v>1</v>
      </c>
      <c r="H1202" s="68">
        <f t="shared" si="36"/>
        <v>0.87888999999999995</v>
      </c>
      <c r="I1202" s="70">
        <f t="shared" si="37"/>
        <v>0.87888999999999995</v>
      </c>
      <c r="J1202" s="71">
        <f>ROUND((H1202*'2-Calculator'!$D$26),2)</f>
        <v>5787.49</v>
      </c>
      <c r="K1202" s="71">
        <f>ROUND((I1202*'2-Calculator'!$D$26),2)</f>
        <v>5787.49</v>
      </c>
      <c r="L1202" s="69">
        <v>2.56</v>
      </c>
      <c r="M1202" s="66" t="s">
        <v>2550</v>
      </c>
      <c r="N1202" s="66" t="s">
        <v>2551</v>
      </c>
      <c r="O1202" s="66"/>
      <c r="P1202" s="66" t="s">
        <v>1835</v>
      </c>
      <c r="Q1202" s="144">
        <v>17</v>
      </c>
    </row>
    <row r="1203" spans="1:17" s="72" customFormat="1">
      <c r="A1203" s="66"/>
      <c r="B1203" s="66" t="s">
        <v>2386</v>
      </c>
      <c r="C1203" s="225" t="s">
        <v>2427</v>
      </c>
      <c r="D1203" s="66" t="s">
        <v>2510</v>
      </c>
      <c r="E1203" s="68">
        <v>1.28356</v>
      </c>
      <c r="F1203" s="74">
        <v>1</v>
      </c>
      <c r="G1203" s="74">
        <v>1</v>
      </c>
      <c r="H1203" s="68">
        <f t="shared" si="36"/>
        <v>1.28356</v>
      </c>
      <c r="I1203" s="70">
        <f t="shared" si="37"/>
        <v>1.28356</v>
      </c>
      <c r="J1203" s="71">
        <f>ROUND((H1203*'2-Calculator'!$D$26),2)</f>
        <v>8452.24</v>
      </c>
      <c r="K1203" s="71">
        <f>ROUND((I1203*'2-Calculator'!$D$26),2)</f>
        <v>8452.24</v>
      </c>
      <c r="L1203" s="69">
        <v>4.3899999999999997</v>
      </c>
      <c r="M1203" s="66" t="s">
        <v>2550</v>
      </c>
      <c r="N1203" s="66" t="s">
        <v>2551</v>
      </c>
      <c r="O1203" s="66"/>
      <c r="P1203" s="66" t="s">
        <v>1835</v>
      </c>
      <c r="Q1203" s="144">
        <v>39</v>
      </c>
    </row>
    <row r="1204" spans="1:17" s="72" customFormat="1">
      <c r="A1204" s="66"/>
      <c r="B1204" s="66" t="s">
        <v>2387</v>
      </c>
      <c r="C1204" s="225" t="s">
        <v>2427</v>
      </c>
      <c r="D1204" s="66" t="s">
        <v>2510</v>
      </c>
      <c r="E1204" s="68">
        <v>2.0742600000000002</v>
      </c>
      <c r="F1204" s="74">
        <v>1</v>
      </c>
      <c r="G1204" s="74">
        <v>1</v>
      </c>
      <c r="H1204" s="68">
        <f t="shared" si="36"/>
        <v>2.0742600000000002</v>
      </c>
      <c r="I1204" s="70">
        <f t="shared" si="37"/>
        <v>2.0742600000000002</v>
      </c>
      <c r="J1204" s="71">
        <f>ROUND((H1204*'2-Calculator'!$D$26),2)</f>
        <v>13659</v>
      </c>
      <c r="K1204" s="71">
        <f>ROUND((I1204*'2-Calculator'!$D$26),2)</f>
        <v>13659</v>
      </c>
      <c r="L1204" s="69">
        <v>7.43</v>
      </c>
      <c r="M1204" s="66" t="s">
        <v>2550</v>
      </c>
      <c r="N1204" s="66" t="s">
        <v>2551</v>
      </c>
      <c r="O1204" s="66"/>
      <c r="P1204" s="66" t="s">
        <v>1835</v>
      </c>
      <c r="Q1204" s="144">
        <v>9</v>
      </c>
    </row>
    <row r="1205" spans="1:17" s="72" customFormat="1">
      <c r="A1205" s="66"/>
      <c r="B1205" s="66" t="s">
        <v>2388</v>
      </c>
      <c r="C1205" s="225" t="s">
        <v>2427</v>
      </c>
      <c r="D1205" s="66" t="s">
        <v>2510</v>
      </c>
      <c r="E1205" s="68">
        <v>4.3311200000000003</v>
      </c>
      <c r="F1205" s="74">
        <v>1</v>
      </c>
      <c r="G1205" s="74">
        <v>1</v>
      </c>
      <c r="H1205" s="68">
        <f t="shared" si="36"/>
        <v>4.3311200000000003</v>
      </c>
      <c r="I1205" s="70">
        <f t="shared" si="37"/>
        <v>4.3311200000000003</v>
      </c>
      <c r="J1205" s="71">
        <f>ROUND((H1205*'2-Calculator'!$D$26),2)</f>
        <v>28520.43</v>
      </c>
      <c r="K1205" s="71">
        <f>ROUND((I1205*'2-Calculator'!$D$26),2)</f>
        <v>28520.43</v>
      </c>
      <c r="L1205" s="69">
        <v>14.43</v>
      </c>
      <c r="M1205" s="66" t="s">
        <v>2550</v>
      </c>
      <c r="N1205" s="66" t="s">
        <v>2551</v>
      </c>
      <c r="O1205" s="66"/>
      <c r="P1205" s="66" t="s">
        <v>1835</v>
      </c>
      <c r="Q1205" s="144">
        <v>6</v>
      </c>
    </row>
    <row r="1206" spans="1:17" s="72" customFormat="1">
      <c r="A1206" s="66"/>
      <c r="B1206" s="66" t="s">
        <v>2389</v>
      </c>
      <c r="C1206" s="225" t="s">
        <v>2428</v>
      </c>
      <c r="D1206" s="66" t="s">
        <v>2511</v>
      </c>
      <c r="E1206" s="68">
        <v>0.84811999999999999</v>
      </c>
      <c r="F1206" s="74">
        <v>1</v>
      </c>
      <c r="G1206" s="74">
        <v>1</v>
      </c>
      <c r="H1206" s="68">
        <f t="shared" si="36"/>
        <v>0.84811999999999999</v>
      </c>
      <c r="I1206" s="70">
        <f t="shared" si="37"/>
        <v>0.84811999999999999</v>
      </c>
      <c r="J1206" s="71">
        <f>ROUND((H1206*'2-Calculator'!$D$26),2)</f>
        <v>5584.87</v>
      </c>
      <c r="K1206" s="71">
        <f>ROUND((I1206*'2-Calculator'!$D$26),2)</f>
        <v>5584.87</v>
      </c>
      <c r="L1206" s="69">
        <v>2.5</v>
      </c>
      <c r="M1206" s="66" t="s">
        <v>2550</v>
      </c>
      <c r="N1206" s="66" t="s">
        <v>2551</v>
      </c>
      <c r="O1206" s="66"/>
      <c r="P1206" s="66" t="s">
        <v>1835</v>
      </c>
      <c r="Q1206" s="144">
        <v>3</v>
      </c>
    </row>
    <row r="1207" spans="1:17" s="72" customFormat="1">
      <c r="A1207" s="66"/>
      <c r="B1207" s="66" t="s">
        <v>2390</v>
      </c>
      <c r="C1207" s="225" t="s">
        <v>2428</v>
      </c>
      <c r="D1207" s="66" t="s">
        <v>2511</v>
      </c>
      <c r="E1207" s="68">
        <v>1.22342</v>
      </c>
      <c r="F1207" s="74">
        <v>1</v>
      </c>
      <c r="G1207" s="74">
        <v>1</v>
      </c>
      <c r="H1207" s="68">
        <f t="shared" si="36"/>
        <v>1.22342</v>
      </c>
      <c r="I1207" s="70">
        <f t="shared" si="37"/>
        <v>1.22342</v>
      </c>
      <c r="J1207" s="71">
        <f>ROUND((H1207*'2-Calculator'!$D$26),2)</f>
        <v>8056.22</v>
      </c>
      <c r="K1207" s="71">
        <f>ROUND((I1207*'2-Calculator'!$D$26),2)</f>
        <v>8056.22</v>
      </c>
      <c r="L1207" s="69">
        <v>4.04</v>
      </c>
      <c r="M1207" s="66" t="s">
        <v>2550</v>
      </c>
      <c r="N1207" s="66" t="s">
        <v>2551</v>
      </c>
      <c r="O1207" s="66"/>
      <c r="P1207" s="66" t="s">
        <v>1835</v>
      </c>
      <c r="Q1207" s="144">
        <v>1</v>
      </c>
    </row>
    <row r="1208" spans="1:17" s="72" customFormat="1">
      <c r="A1208" s="66"/>
      <c r="B1208" s="66" t="s">
        <v>2391</v>
      </c>
      <c r="C1208" s="225" t="s">
        <v>2428</v>
      </c>
      <c r="D1208" s="66" t="s">
        <v>2511</v>
      </c>
      <c r="E1208" s="68">
        <v>1.9987699999999999</v>
      </c>
      <c r="F1208" s="74">
        <v>1</v>
      </c>
      <c r="G1208" s="74">
        <v>1</v>
      </c>
      <c r="H1208" s="68">
        <f t="shared" si="36"/>
        <v>1.9987699999999999</v>
      </c>
      <c r="I1208" s="70">
        <f t="shared" si="37"/>
        <v>1.9987699999999999</v>
      </c>
      <c r="J1208" s="71">
        <f>ROUND((H1208*'2-Calculator'!$D$26),2)</f>
        <v>13161.9</v>
      </c>
      <c r="K1208" s="71">
        <f>ROUND((I1208*'2-Calculator'!$D$26),2)</f>
        <v>13161.9</v>
      </c>
      <c r="L1208" s="69">
        <v>8.3000000000000007</v>
      </c>
      <c r="M1208" s="66" t="s">
        <v>2550</v>
      </c>
      <c r="N1208" s="66" t="s">
        <v>2551</v>
      </c>
      <c r="O1208" s="66"/>
      <c r="P1208" s="66" t="s">
        <v>1835</v>
      </c>
      <c r="Q1208" s="144">
        <v>2</v>
      </c>
    </row>
    <row r="1209" spans="1:17" s="72" customFormat="1">
      <c r="A1209" s="66"/>
      <c r="B1209" s="66" t="s">
        <v>2392</v>
      </c>
      <c r="C1209" s="225" t="s">
        <v>2428</v>
      </c>
      <c r="D1209" s="66" t="s">
        <v>2511</v>
      </c>
      <c r="E1209" s="68">
        <v>3.734</v>
      </c>
      <c r="F1209" s="74">
        <v>1</v>
      </c>
      <c r="G1209" s="74">
        <v>1</v>
      </c>
      <c r="H1209" s="68">
        <f t="shared" si="36"/>
        <v>3.734</v>
      </c>
      <c r="I1209" s="70">
        <f t="shared" si="37"/>
        <v>3.734</v>
      </c>
      <c r="J1209" s="71">
        <f>ROUND((H1209*'2-Calculator'!$D$26),2)</f>
        <v>24588.39</v>
      </c>
      <c r="K1209" s="71">
        <f>ROUND((I1209*'2-Calculator'!$D$26),2)</f>
        <v>24588.39</v>
      </c>
      <c r="L1209" s="69">
        <v>15.14</v>
      </c>
      <c r="M1209" s="66" t="s">
        <v>2550</v>
      </c>
      <c r="N1209" s="66" t="s">
        <v>2551</v>
      </c>
      <c r="O1209" s="66"/>
      <c r="P1209" s="66" t="s">
        <v>1835</v>
      </c>
      <c r="Q1209" s="144">
        <v>1</v>
      </c>
    </row>
    <row r="1210" spans="1:17" s="72" customFormat="1">
      <c r="A1210" s="66"/>
      <c r="B1210" s="66" t="s">
        <v>2393</v>
      </c>
      <c r="C1210" s="225" t="s">
        <v>2429</v>
      </c>
      <c r="D1210" s="66" t="s">
        <v>2512</v>
      </c>
      <c r="E1210" s="68">
        <v>0.47663</v>
      </c>
      <c r="F1210" s="74">
        <v>1</v>
      </c>
      <c r="G1210" s="74">
        <v>1</v>
      </c>
      <c r="H1210" s="68">
        <f t="shared" si="36"/>
        <v>0.47663</v>
      </c>
      <c r="I1210" s="70">
        <f t="shared" si="37"/>
        <v>0.47663</v>
      </c>
      <c r="J1210" s="71">
        <f>ROUND((H1210*'2-Calculator'!$D$26),2)</f>
        <v>3138.61</v>
      </c>
      <c r="K1210" s="71">
        <f>ROUND((I1210*'2-Calculator'!$D$26),2)</f>
        <v>3138.61</v>
      </c>
      <c r="L1210" s="69">
        <v>2.27</v>
      </c>
      <c r="M1210" s="66" t="s">
        <v>2550</v>
      </c>
      <c r="N1210" s="66" t="s">
        <v>2551</v>
      </c>
      <c r="O1210" s="66"/>
      <c r="P1210" s="66" t="s">
        <v>1835</v>
      </c>
      <c r="Q1210" s="144">
        <v>9</v>
      </c>
    </row>
    <row r="1211" spans="1:17" s="72" customFormat="1">
      <c r="A1211" s="66"/>
      <c r="B1211" s="66" t="s">
        <v>2394</v>
      </c>
      <c r="C1211" s="225" t="s">
        <v>2429</v>
      </c>
      <c r="D1211" s="66" t="s">
        <v>2512</v>
      </c>
      <c r="E1211" s="68">
        <v>0.62331000000000003</v>
      </c>
      <c r="F1211" s="74">
        <v>1</v>
      </c>
      <c r="G1211" s="74">
        <v>1</v>
      </c>
      <c r="H1211" s="68">
        <f t="shared" si="36"/>
        <v>0.62331000000000003</v>
      </c>
      <c r="I1211" s="70">
        <f t="shared" si="37"/>
        <v>0.62331000000000003</v>
      </c>
      <c r="J1211" s="71">
        <f>ROUND((H1211*'2-Calculator'!$D$26),2)</f>
        <v>4104.5</v>
      </c>
      <c r="K1211" s="71">
        <f>ROUND((I1211*'2-Calculator'!$D$26),2)</f>
        <v>4104.5</v>
      </c>
      <c r="L1211" s="69">
        <v>3.1</v>
      </c>
      <c r="M1211" s="66" t="s">
        <v>2550</v>
      </c>
      <c r="N1211" s="66" t="s">
        <v>2551</v>
      </c>
      <c r="O1211" s="66"/>
      <c r="P1211" s="66" t="s">
        <v>1835</v>
      </c>
      <c r="Q1211" s="144">
        <v>8</v>
      </c>
    </row>
    <row r="1212" spans="1:17" s="72" customFormat="1">
      <c r="A1212" s="66"/>
      <c r="B1212" s="66" t="s">
        <v>2395</v>
      </c>
      <c r="C1212" s="225" t="s">
        <v>2429</v>
      </c>
      <c r="D1212" s="66" t="s">
        <v>2512</v>
      </c>
      <c r="E1212" s="68">
        <v>0.94838</v>
      </c>
      <c r="F1212" s="74">
        <v>1</v>
      </c>
      <c r="G1212" s="74">
        <v>1</v>
      </c>
      <c r="H1212" s="68">
        <f t="shared" si="36"/>
        <v>0.94838</v>
      </c>
      <c r="I1212" s="70">
        <f t="shared" si="37"/>
        <v>0.94838</v>
      </c>
      <c r="J1212" s="71">
        <f>ROUND((H1212*'2-Calculator'!$D$26),2)</f>
        <v>6245.08</v>
      </c>
      <c r="K1212" s="71">
        <f>ROUND((I1212*'2-Calculator'!$D$26),2)</f>
        <v>6245.08</v>
      </c>
      <c r="L1212" s="69">
        <v>5.22</v>
      </c>
      <c r="M1212" s="66" t="s">
        <v>2550</v>
      </c>
      <c r="N1212" s="66" t="s">
        <v>2551</v>
      </c>
      <c r="O1212" s="66"/>
      <c r="P1212" s="66" t="s">
        <v>1835</v>
      </c>
      <c r="Q1212" s="144">
        <v>3</v>
      </c>
    </row>
    <row r="1213" spans="1:17" s="72" customFormat="1">
      <c r="A1213" s="66"/>
      <c r="B1213" s="66" t="s">
        <v>2396</v>
      </c>
      <c r="C1213" s="225" t="s">
        <v>2429</v>
      </c>
      <c r="D1213" s="66" t="s">
        <v>2512</v>
      </c>
      <c r="E1213" s="68">
        <v>2.1049199999999999</v>
      </c>
      <c r="F1213" s="74">
        <v>1</v>
      </c>
      <c r="G1213" s="74">
        <v>1</v>
      </c>
      <c r="H1213" s="68">
        <f t="shared" si="36"/>
        <v>2.1049199999999999</v>
      </c>
      <c r="I1213" s="70">
        <f t="shared" si="37"/>
        <v>2.1049199999999999</v>
      </c>
      <c r="J1213" s="71">
        <f>ROUND((H1213*'2-Calculator'!$D$26),2)</f>
        <v>13860.9</v>
      </c>
      <c r="K1213" s="71">
        <f>ROUND((I1213*'2-Calculator'!$D$26),2)</f>
        <v>13860.9</v>
      </c>
      <c r="L1213" s="69">
        <v>11.93</v>
      </c>
      <c r="M1213" s="66" t="s">
        <v>2550</v>
      </c>
      <c r="N1213" s="66" t="s">
        <v>2551</v>
      </c>
      <c r="O1213" s="66"/>
      <c r="P1213" s="66" t="s">
        <v>1835</v>
      </c>
      <c r="Q1213" s="144">
        <v>1</v>
      </c>
    </row>
    <row r="1214" spans="1:17" s="72" customFormat="1">
      <c r="A1214" s="66"/>
      <c r="B1214" s="66" t="s">
        <v>102</v>
      </c>
      <c r="C1214" s="225" t="s">
        <v>1798</v>
      </c>
      <c r="D1214" s="66" t="s">
        <v>2121</v>
      </c>
      <c r="E1214" s="68">
        <v>0.27213999999999999</v>
      </c>
      <c r="F1214" s="74">
        <v>1</v>
      </c>
      <c r="G1214" s="74">
        <v>1</v>
      </c>
      <c r="H1214" s="68">
        <f t="shared" si="36"/>
        <v>0.27213999999999999</v>
      </c>
      <c r="I1214" s="70">
        <f t="shared" si="37"/>
        <v>0.27213999999999999</v>
      </c>
      <c r="J1214" s="71">
        <f>ROUND((H1214*'2-Calculator'!$D$26),2)</f>
        <v>1792.04</v>
      </c>
      <c r="K1214" s="71">
        <f>ROUND((I1214*'2-Calculator'!$D$26),2)</f>
        <v>1792.04</v>
      </c>
      <c r="L1214" s="69">
        <v>1.6</v>
      </c>
      <c r="M1214" s="66" t="s">
        <v>2550</v>
      </c>
      <c r="N1214" s="66" t="s">
        <v>2551</v>
      </c>
      <c r="O1214" s="66"/>
      <c r="P1214" s="66" t="s">
        <v>1835</v>
      </c>
      <c r="Q1214" s="144">
        <v>15</v>
      </c>
    </row>
    <row r="1215" spans="1:17" s="72" customFormat="1">
      <c r="A1215" s="66"/>
      <c r="B1215" s="66" t="s">
        <v>101</v>
      </c>
      <c r="C1215" s="225" t="s">
        <v>1798</v>
      </c>
      <c r="D1215" s="66" t="s">
        <v>2121</v>
      </c>
      <c r="E1215" s="68">
        <v>0.39827000000000001</v>
      </c>
      <c r="F1215" s="74">
        <v>1</v>
      </c>
      <c r="G1215" s="74">
        <v>1</v>
      </c>
      <c r="H1215" s="68">
        <f t="shared" si="36"/>
        <v>0.39827000000000001</v>
      </c>
      <c r="I1215" s="70">
        <f t="shared" si="37"/>
        <v>0.39827000000000001</v>
      </c>
      <c r="J1215" s="71">
        <f>ROUND((H1215*'2-Calculator'!$D$26),2)</f>
        <v>2622.61</v>
      </c>
      <c r="K1215" s="71">
        <f>ROUND((I1215*'2-Calculator'!$D$26),2)</f>
        <v>2622.61</v>
      </c>
      <c r="L1215" s="69">
        <v>2.04</v>
      </c>
      <c r="M1215" s="66" t="s">
        <v>2550</v>
      </c>
      <c r="N1215" s="66" t="s">
        <v>2551</v>
      </c>
      <c r="O1215" s="66"/>
      <c r="P1215" s="66" t="s">
        <v>1835</v>
      </c>
      <c r="Q1215" s="144">
        <v>22</v>
      </c>
    </row>
    <row r="1216" spans="1:17" s="72" customFormat="1">
      <c r="A1216" s="66"/>
      <c r="B1216" s="66" t="s">
        <v>100</v>
      </c>
      <c r="C1216" s="225" t="s">
        <v>1798</v>
      </c>
      <c r="D1216" s="66" t="s">
        <v>2121</v>
      </c>
      <c r="E1216" s="68">
        <v>0.84792000000000001</v>
      </c>
      <c r="F1216" s="74">
        <v>1</v>
      </c>
      <c r="G1216" s="74">
        <v>1</v>
      </c>
      <c r="H1216" s="68">
        <f t="shared" si="36"/>
        <v>0.84792000000000001</v>
      </c>
      <c r="I1216" s="70">
        <f t="shared" si="37"/>
        <v>0.84792000000000001</v>
      </c>
      <c r="J1216" s="71">
        <f>ROUND((H1216*'2-Calculator'!$D$26),2)</f>
        <v>5583.55</v>
      </c>
      <c r="K1216" s="71">
        <f>ROUND((I1216*'2-Calculator'!$D$26),2)</f>
        <v>5583.55</v>
      </c>
      <c r="L1216" s="69">
        <v>3.37</v>
      </c>
      <c r="M1216" s="66" t="s">
        <v>2550</v>
      </c>
      <c r="N1216" s="66" t="s">
        <v>2551</v>
      </c>
      <c r="O1216" s="66"/>
      <c r="P1216" s="66" t="s">
        <v>1835</v>
      </c>
      <c r="Q1216" s="144">
        <v>9</v>
      </c>
    </row>
    <row r="1217" spans="1:17" s="72" customFormat="1">
      <c r="A1217" s="66"/>
      <c r="B1217" s="66" t="s">
        <v>99</v>
      </c>
      <c r="C1217" s="225" t="s">
        <v>1798</v>
      </c>
      <c r="D1217" s="66" t="s">
        <v>2121</v>
      </c>
      <c r="E1217" s="68">
        <v>1.9992399999999999</v>
      </c>
      <c r="F1217" s="74">
        <v>1</v>
      </c>
      <c r="G1217" s="74">
        <v>1</v>
      </c>
      <c r="H1217" s="68">
        <f t="shared" si="36"/>
        <v>1.9992399999999999</v>
      </c>
      <c r="I1217" s="70">
        <f t="shared" si="37"/>
        <v>1.9992399999999999</v>
      </c>
      <c r="J1217" s="71">
        <f>ROUND((H1217*'2-Calculator'!$D$26),2)</f>
        <v>13165</v>
      </c>
      <c r="K1217" s="71">
        <f>ROUND((I1217*'2-Calculator'!$D$26),2)</f>
        <v>13165</v>
      </c>
      <c r="L1217" s="69">
        <v>8.9499999999999993</v>
      </c>
      <c r="M1217" s="66" t="s">
        <v>2550</v>
      </c>
      <c r="N1217" s="66" t="s">
        <v>2551</v>
      </c>
      <c r="O1217" s="66"/>
      <c r="P1217" s="66" t="s">
        <v>1835</v>
      </c>
      <c r="Q1217" s="144">
        <v>9</v>
      </c>
    </row>
    <row r="1218" spans="1:17" s="72" customFormat="1">
      <c r="A1218" s="66"/>
      <c r="B1218" s="66" t="s">
        <v>98</v>
      </c>
      <c r="C1218" s="225" t="s">
        <v>1799</v>
      </c>
      <c r="D1218" s="66" t="s">
        <v>2122</v>
      </c>
      <c r="E1218" s="68">
        <v>0.34043000000000001</v>
      </c>
      <c r="F1218" s="74">
        <v>1</v>
      </c>
      <c r="G1218" s="74">
        <v>1</v>
      </c>
      <c r="H1218" s="68">
        <f t="shared" si="36"/>
        <v>0.34043000000000001</v>
      </c>
      <c r="I1218" s="70">
        <f t="shared" si="37"/>
        <v>0.34043000000000001</v>
      </c>
      <c r="J1218" s="71">
        <f>ROUND((H1218*'2-Calculator'!$D$26),2)</f>
        <v>2241.73</v>
      </c>
      <c r="K1218" s="71">
        <f>ROUND((I1218*'2-Calculator'!$D$26),2)</f>
        <v>2241.73</v>
      </c>
      <c r="L1218" s="69">
        <v>1.79</v>
      </c>
      <c r="M1218" s="66" t="s">
        <v>2550</v>
      </c>
      <c r="N1218" s="66" t="s">
        <v>2551</v>
      </c>
      <c r="O1218" s="66"/>
      <c r="P1218" s="66" t="s">
        <v>1835</v>
      </c>
      <c r="Q1218" s="144">
        <v>44</v>
      </c>
    </row>
    <row r="1219" spans="1:17" s="72" customFormat="1">
      <c r="A1219" s="66"/>
      <c r="B1219" s="66" t="s">
        <v>97</v>
      </c>
      <c r="C1219" s="225" t="s">
        <v>1799</v>
      </c>
      <c r="D1219" s="66" t="s">
        <v>2122</v>
      </c>
      <c r="E1219" s="68">
        <v>0.42673</v>
      </c>
      <c r="F1219" s="74">
        <v>1</v>
      </c>
      <c r="G1219" s="74">
        <v>1</v>
      </c>
      <c r="H1219" s="68">
        <f t="shared" si="36"/>
        <v>0.42673</v>
      </c>
      <c r="I1219" s="70">
        <f t="shared" si="37"/>
        <v>0.42673</v>
      </c>
      <c r="J1219" s="71">
        <f>ROUND((H1219*'2-Calculator'!$D$26),2)</f>
        <v>2810.02</v>
      </c>
      <c r="K1219" s="71">
        <f>ROUND((I1219*'2-Calculator'!$D$26),2)</f>
        <v>2810.02</v>
      </c>
      <c r="L1219" s="69">
        <v>2.61</v>
      </c>
      <c r="M1219" s="66" t="s">
        <v>2550</v>
      </c>
      <c r="N1219" s="66" t="s">
        <v>2551</v>
      </c>
      <c r="O1219" s="66"/>
      <c r="P1219" s="66" t="s">
        <v>1835</v>
      </c>
      <c r="Q1219" s="144">
        <v>122</v>
      </c>
    </row>
    <row r="1220" spans="1:17" s="72" customFormat="1">
      <c r="A1220" s="66"/>
      <c r="B1220" s="66" t="s">
        <v>96</v>
      </c>
      <c r="C1220" s="225" t="s">
        <v>1799</v>
      </c>
      <c r="D1220" s="66" t="s">
        <v>2122</v>
      </c>
      <c r="E1220" s="68">
        <v>0.75624000000000002</v>
      </c>
      <c r="F1220" s="74">
        <v>1</v>
      </c>
      <c r="G1220" s="74">
        <v>1</v>
      </c>
      <c r="H1220" s="68">
        <f t="shared" si="36"/>
        <v>0.75624000000000002</v>
      </c>
      <c r="I1220" s="70">
        <f t="shared" si="37"/>
        <v>0.75624000000000002</v>
      </c>
      <c r="J1220" s="71">
        <f>ROUND((H1220*'2-Calculator'!$D$26),2)</f>
        <v>4979.84</v>
      </c>
      <c r="K1220" s="71">
        <f>ROUND((I1220*'2-Calculator'!$D$26),2)</f>
        <v>4979.84</v>
      </c>
      <c r="L1220" s="69">
        <v>3.58</v>
      </c>
      <c r="M1220" s="66" t="s">
        <v>2550</v>
      </c>
      <c r="N1220" s="66" t="s">
        <v>2551</v>
      </c>
      <c r="O1220" s="66"/>
      <c r="P1220" s="66" t="s">
        <v>1835</v>
      </c>
      <c r="Q1220" s="144">
        <v>97</v>
      </c>
    </row>
    <row r="1221" spans="1:17" s="72" customFormat="1">
      <c r="A1221" s="66"/>
      <c r="B1221" s="66" t="s">
        <v>95</v>
      </c>
      <c r="C1221" s="225" t="s">
        <v>1799</v>
      </c>
      <c r="D1221" s="66" t="s">
        <v>2122</v>
      </c>
      <c r="E1221" s="68">
        <v>1.7552700000000001</v>
      </c>
      <c r="F1221" s="74">
        <v>1</v>
      </c>
      <c r="G1221" s="74">
        <v>1</v>
      </c>
      <c r="H1221" s="68">
        <f t="shared" si="36"/>
        <v>1.7552700000000001</v>
      </c>
      <c r="I1221" s="70">
        <f t="shared" si="37"/>
        <v>1.7552700000000001</v>
      </c>
      <c r="J1221" s="71">
        <f>ROUND((H1221*'2-Calculator'!$D$26),2)</f>
        <v>11558.45</v>
      </c>
      <c r="K1221" s="71">
        <f>ROUND((I1221*'2-Calculator'!$D$26),2)</f>
        <v>11558.45</v>
      </c>
      <c r="L1221" s="69">
        <v>6.69</v>
      </c>
      <c r="M1221" s="66" t="s">
        <v>2550</v>
      </c>
      <c r="N1221" s="66" t="s">
        <v>2551</v>
      </c>
      <c r="O1221" s="66"/>
      <c r="P1221" s="66" t="s">
        <v>1835</v>
      </c>
      <c r="Q1221" s="144">
        <v>46</v>
      </c>
    </row>
    <row r="1222" spans="1:17" s="72" customFormat="1">
      <c r="A1222" s="66"/>
      <c r="B1222" s="66" t="s">
        <v>94</v>
      </c>
      <c r="C1222" s="225" t="s">
        <v>1800</v>
      </c>
      <c r="D1222" s="66" t="s">
        <v>2397</v>
      </c>
      <c r="E1222" s="68">
        <v>0.49662000000000001</v>
      </c>
      <c r="F1222" s="74">
        <v>1</v>
      </c>
      <c r="G1222" s="74">
        <v>1</v>
      </c>
      <c r="H1222" s="68">
        <f t="shared" si="36"/>
        <v>0.49662000000000001</v>
      </c>
      <c r="I1222" s="70">
        <f t="shared" si="37"/>
        <v>0.49662000000000001</v>
      </c>
      <c r="J1222" s="71">
        <f>ROUND((H1222*'2-Calculator'!$D$26),2)</f>
        <v>3270.24</v>
      </c>
      <c r="K1222" s="71">
        <f>ROUND((I1222*'2-Calculator'!$D$26),2)</f>
        <v>3270.24</v>
      </c>
      <c r="L1222" s="69">
        <v>2.59</v>
      </c>
      <c r="M1222" s="66" t="s">
        <v>2550</v>
      </c>
      <c r="N1222" s="66" t="s">
        <v>2551</v>
      </c>
      <c r="O1222" s="66"/>
      <c r="P1222" s="66" t="s">
        <v>1835</v>
      </c>
      <c r="Q1222" s="144">
        <v>17</v>
      </c>
    </row>
    <row r="1223" spans="1:17" s="72" customFormat="1">
      <c r="A1223" s="66"/>
      <c r="B1223" s="66" t="s">
        <v>93</v>
      </c>
      <c r="C1223" s="225" t="s">
        <v>1800</v>
      </c>
      <c r="D1223" s="66" t="s">
        <v>2397</v>
      </c>
      <c r="E1223" s="68">
        <v>0.66510999999999998</v>
      </c>
      <c r="F1223" s="74">
        <v>1</v>
      </c>
      <c r="G1223" s="74">
        <v>1</v>
      </c>
      <c r="H1223" s="68">
        <f t="shared" si="36"/>
        <v>0.66510999999999998</v>
      </c>
      <c r="I1223" s="70">
        <f t="shared" si="37"/>
        <v>0.66510999999999998</v>
      </c>
      <c r="J1223" s="71">
        <f>ROUND((H1223*'2-Calculator'!$D$26),2)</f>
        <v>4379.75</v>
      </c>
      <c r="K1223" s="71">
        <f>ROUND((I1223*'2-Calculator'!$D$26),2)</f>
        <v>4379.75</v>
      </c>
      <c r="L1223" s="69">
        <v>3.53</v>
      </c>
      <c r="M1223" s="66" t="s">
        <v>2550</v>
      </c>
      <c r="N1223" s="66" t="s">
        <v>2551</v>
      </c>
      <c r="O1223" s="66"/>
      <c r="P1223" s="66" t="s">
        <v>1835</v>
      </c>
      <c r="Q1223" s="144">
        <v>37</v>
      </c>
    </row>
    <row r="1224" spans="1:17" s="72" customFormat="1">
      <c r="A1224" s="66"/>
      <c r="B1224" s="66" t="s">
        <v>92</v>
      </c>
      <c r="C1224" s="225" t="s">
        <v>1800</v>
      </c>
      <c r="D1224" s="66" t="s">
        <v>2397</v>
      </c>
      <c r="E1224" s="68">
        <v>1.0895300000000001</v>
      </c>
      <c r="F1224" s="74">
        <v>1</v>
      </c>
      <c r="G1224" s="74">
        <v>1</v>
      </c>
      <c r="H1224" s="68">
        <f t="shared" si="36"/>
        <v>1.0895300000000001</v>
      </c>
      <c r="I1224" s="70">
        <f t="shared" si="37"/>
        <v>1.0895300000000001</v>
      </c>
      <c r="J1224" s="71">
        <f>ROUND((H1224*'2-Calculator'!$D$26),2)</f>
        <v>7174.56</v>
      </c>
      <c r="K1224" s="71">
        <f>ROUND((I1224*'2-Calculator'!$D$26),2)</f>
        <v>7174.56</v>
      </c>
      <c r="L1224" s="69">
        <v>5.0599999999999996</v>
      </c>
      <c r="M1224" s="66" t="s">
        <v>2550</v>
      </c>
      <c r="N1224" s="66" t="s">
        <v>2551</v>
      </c>
      <c r="O1224" s="66"/>
      <c r="P1224" s="66" t="s">
        <v>1835</v>
      </c>
      <c r="Q1224" s="144">
        <v>14</v>
      </c>
    </row>
    <row r="1225" spans="1:17" s="72" customFormat="1">
      <c r="A1225" s="66"/>
      <c r="B1225" s="66" t="s">
        <v>91</v>
      </c>
      <c r="C1225" s="225" t="s">
        <v>1800</v>
      </c>
      <c r="D1225" s="66" t="s">
        <v>2397</v>
      </c>
      <c r="E1225" s="68">
        <v>2.5104299999999999</v>
      </c>
      <c r="F1225" s="74">
        <v>1</v>
      </c>
      <c r="G1225" s="74">
        <v>1</v>
      </c>
      <c r="H1225" s="68">
        <f t="shared" si="36"/>
        <v>2.5104299999999999</v>
      </c>
      <c r="I1225" s="70">
        <f t="shared" si="37"/>
        <v>2.5104299999999999</v>
      </c>
      <c r="J1225" s="71">
        <f>ROUND((H1225*'2-Calculator'!$D$26),2)</f>
        <v>16531.18</v>
      </c>
      <c r="K1225" s="71">
        <f>ROUND((I1225*'2-Calculator'!$D$26),2)</f>
        <v>16531.18</v>
      </c>
      <c r="L1225" s="69">
        <v>8.66</v>
      </c>
      <c r="M1225" s="66" t="s">
        <v>2550</v>
      </c>
      <c r="N1225" s="66" t="s">
        <v>2551</v>
      </c>
      <c r="O1225" s="66"/>
      <c r="P1225" s="66" t="s">
        <v>1835</v>
      </c>
      <c r="Q1225" s="144">
        <v>7</v>
      </c>
    </row>
    <row r="1226" spans="1:17" s="72" customFormat="1">
      <c r="A1226" s="66"/>
      <c r="B1226" s="66" t="s">
        <v>90</v>
      </c>
      <c r="C1226" s="225" t="s">
        <v>1801</v>
      </c>
      <c r="D1226" s="66" t="s">
        <v>2513</v>
      </c>
      <c r="E1226" s="68">
        <v>0.40181</v>
      </c>
      <c r="F1226" s="74">
        <v>1</v>
      </c>
      <c r="G1226" s="74">
        <v>1</v>
      </c>
      <c r="H1226" s="68">
        <f t="shared" si="36"/>
        <v>0.40181</v>
      </c>
      <c r="I1226" s="70">
        <f t="shared" si="37"/>
        <v>0.40181</v>
      </c>
      <c r="J1226" s="71">
        <f>ROUND((H1226*'2-Calculator'!$D$26),2)</f>
        <v>2645.92</v>
      </c>
      <c r="K1226" s="71">
        <f>ROUND((I1226*'2-Calculator'!$D$26),2)</f>
        <v>2645.92</v>
      </c>
      <c r="L1226" s="69">
        <v>2.74</v>
      </c>
      <c r="M1226" s="66" t="s">
        <v>2550</v>
      </c>
      <c r="N1226" s="66" t="s">
        <v>2551</v>
      </c>
      <c r="O1226" s="66"/>
      <c r="P1226" s="66" t="s">
        <v>1835</v>
      </c>
      <c r="Q1226" s="144">
        <v>15</v>
      </c>
    </row>
    <row r="1227" spans="1:17" s="72" customFormat="1">
      <c r="A1227" s="66"/>
      <c r="B1227" s="66" t="s">
        <v>89</v>
      </c>
      <c r="C1227" s="225" t="s">
        <v>1801</v>
      </c>
      <c r="D1227" s="66" t="s">
        <v>2513</v>
      </c>
      <c r="E1227" s="68">
        <v>0.48535</v>
      </c>
      <c r="F1227" s="74">
        <v>1</v>
      </c>
      <c r="G1227" s="74">
        <v>1</v>
      </c>
      <c r="H1227" s="68">
        <f t="shared" si="36"/>
        <v>0.48535</v>
      </c>
      <c r="I1227" s="70">
        <f t="shared" si="37"/>
        <v>0.48535</v>
      </c>
      <c r="J1227" s="71">
        <f>ROUND((H1227*'2-Calculator'!$D$26),2)</f>
        <v>3196.03</v>
      </c>
      <c r="K1227" s="71">
        <f>ROUND((I1227*'2-Calculator'!$D$26),2)</f>
        <v>3196.03</v>
      </c>
      <c r="L1227" s="69">
        <v>3.97</v>
      </c>
      <c r="M1227" s="66" t="s">
        <v>2550</v>
      </c>
      <c r="N1227" s="66" t="s">
        <v>2551</v>
      </c>
      <c r="O1227" s="66"/>
      <c r="P1227" s="66" t="s">
        <v>1835</v>
      </c>
      <c r="Q1227" s="144">
        <v>23</v>
      </c>
    </row>
    <row r="1228" spans="1:17" s="72" customFormat="1">
      <c r="A1228" s="66"/>
      <c r="B1228" s="66" t="s">
        <v>88</v>
      </c>
      <c r="C1228" s="225" t="s">
        <v>1801</v>
      </c>
      <c r="D1228" s="66" t="s">
        <v>2513</v>
      </c>
      <c r="E1228" s="68">
        <v>0.79251000000000005</v>
      </c>
      <c r="F1228" s="74">
        <v>1</v>
      </c>
      <c r="G1228" s="74">
        <v>1</v>
      </c>
      <c r="H1228" s="68">
        <f t="shared" si="36"/>
        <v>0.79251000000000005</v>
      </c>
      <c r="I1228" s="70">
        <f t="shared" si="37"/>
        <v>0.79251000000000005</v>
      </c>
      <c r="J1228" s="71">
        <f>ROUND((H1228*'2-Calculator'!$D$26),2)</f>
        <v>5218.68</v>
      </c>
      <c r="K1228" s="71">
        <f>ROUND((I1228*'2-Calculator'!$D$26),2)</f>
        <v>5218.68</v>
      </c>
      <c r="L1228" s="69">
        <v>4.95</v>
      </c>
      <c r="M1228" s="66" t="s">
        <v>2550</v>
      </c>
      <c r="N1228" s="66" t="s">
        <v>2551</v>
      </c>
      <c r="O1228" s="66"/>
      <c r="P1228" s="66" t="s">
        <v>1835</v>
      </c>
      <c r="Q1228" s="144">
        <v>18</v>
      </c>
    </row>
    <row r="1229" spans="1:17" s="72" customFormat="1">
      <c r="A1229" s="66"/>
      <c r="B1229" s="66" t="s">
        <v>87</v>
      </c>
      <c r="C1229" s="225" t="s">
        <v>1801</v>
      </c>
      <c r="D1229" s="66" t="s">
        <v>2513</v>
      </c>
      <c r="E1229" s="68">
        <v>2.3070200000000001</v>
      </c>
      <c r="F1229" s="74">
        <v>1</v>
      </c>
      <c r="G1229" s="74">
        <v>1</v>
      </c>
      <c r="H1229" s="68">
        <f t="shared" si="36"/>
        <v>2.3070200000000001</v>
      </c>
      <c r="I1229" s="70">
        <f t="shared" si="37"/>
        <v>2.3070200000000001</v>
      </c>
      <c r="J1229" s="71">
        <f>ROUND((H1229*'2-Calculator'!$D$26),2)</f>
        <v>15191.73</v>
      </c>
      <c r="K1229" s="71">
        <f>ROUND((I1229*'2-Calculator'!$D$26),2)</f>
        <v>15191.73</v>
      </c>
      <c r="L1229" s="69">
        <v>10.199999999999999</v>
      </c>
      <c r="M1229" s="66" t="s">
        <v>2550</v>
      </c>
      <c r="N1229" s="66" t="s">
        <v>2551</v>
      </c>
      <c r="O1229" s="66"/>
      <c r="P1229" s="66" t="s">
        <v>1835</v>
      </c>
      <c r="Q1229" s="144">
        <v>9</v>
      </c>
    </row>
    <row r="1230" spans="1:17" s="72" customFormat="1">
      <c r="A1230" s="66"/>
      <c r="B1230" s="66" t="s">
        <v>86</v>
      </c>
      <c r="C1230" s="225" t="s">
        <v>1802</v>
      </c>
      <c r="D1230" s="66" t="s">
        <v>2398</v>
      </c>
      <c r="E1230" s="68">
        <v>0.44111</v>
      </c>
      <c r="F1230" s="74">
        <v>1</v>
      </c>
      <c r="G1230" s="74">
        <v>1</v>
      </c>
      <c r="H1230" s="68">
        <f t="shared" ref="H1230:H1293" si="38">ROUND(E1230*F1230,5)</f>
        <v>0.44111</v>
      </c>
      <c r="I1230" s="70">
        <f t="shared" ref="I1230:I1293" si="39">ROUND(E1230*G1230,5)</f>
        <v>0.44111</v>
      </c>
      <c r="J1230" s="71">
        <f>ROUND((H1230*'2-Calculator'!$D$26),2)</f>
        <v>2904.71</v>
      </c>
      <c r="K1230" s="71">
        <f>ROUND((I1230*'2-Calculator'!$D$26),2)</f>
        <v>2904.71</v>
      </c>
      <c r="L1230" s="69">
        <v>1.77</v>
      </c>
      <c r="M1230" s="66" t="s">
        <v>2550</v>
      </c>
      <c r="N1230" s="66" t="s">
        <v>2551</v>
      </c>
      <c r="O1230" s="66"/>
      <c r="P1230" s="66" t="s">
        <v>1835</v>
      </c>
      <c r="Q1230" s="144">
        <v>15</v>
      </c>
    </row>
    <row r="1231" spans="1:17" s="72" customFormat="1">
      <c r="A1231" s="66"/>
      <c r="B1231" s="66" t="s">
        <v>85</v>
      </c>
      <c r="C1231" s="225" t="s">
        <v>1802</v>
      </c>
      <c r="D1231" s="66" t="s">
        <v>2398</v>
      </c>
      <c r="E1231" s="68">
        <v>0.49653999999999998</v>
      </c>
      <c r="F1231" s="74">
        <v>1</v>
      </c>
      <c r="G1231" s="74">
        <v>1</v>
      </c>
      <c r="H1231" s="68">
        <f t="shared" si="38"/>
        <v>0.49653999999999998</v>
      </c>
      <c r="I1231" s="70">
        <f t="shared" si="39"/>
        <v>0.49653999999999998</v>
      </c>
      <c r="J1231" s="71">
        <f>ROUND((H1231*'2-Calculator'!$D$26),2)</f>
        <v>3269.72</v>
      </c>
      <c r="K1231" s="71">
        <f>ROUND((I1231*'2-Calculator'!$D$26),2)</f>
        <v>3269.72</v>
      </c>
      <c r="L1231" s="69">
        <v>2.66</v>
      </c>
      <c r="M1231" s="66" t="s">
        <v>2550</v>
      </c>
      <c r="N1231" s="66" t="s">
        <v>2551</v>
      </c>
      <c r="O1231" s="66"/>
      <c r="P1231" s="66" t="s">
        <v>1835</v>
      </c>
      <c r="Q1231" s="144">
        <v>24</v>
      </c>
    </row>
    <row r="1232" spans="1:17" s="72" customFormat="1">
      <c r="A1232" s="66"/>
      <c r="B1232" s="66" t="s">
        <v>84</v>
      </c>
      <c r="C1232" s="225" t="s">
        <v>1802</v>
      </c>
      <c r="D1232" s="66" t="s">
        <v>2398</v>
      </c>
      <c r="E1232" s="68">
        <v>0.76070000000000004</v>
      </c>
      <c r="F1232" s="74">
        <v>1</v>
      </c>
      <c r="G1232" s="74">
        <v>1</v>
      </c>
      <c r="H1232" s="68">
        <f t="shared" si="38"/>
        <v>0.76070000000000004</v>
      </c>
      <c r="I1232" s="70">
        <f t="shared" si="39"/>
        <v>0.76070000000000004</v>
      </c>
      <c r="J1232" s="71">
        <f>ROUND((H1232*'2-Calculator'!$D$26),2)</f>
        <v>5009.21</v>
      </c>
      <c r="K1232" s="71">
        <f>ROUND((I1232*'2-Calculator'!$D$26),2)</f>
        <v>5009.21</v>
      </c>
      <c r="L1232" s="69">
        <v>3.31</v>
      </c>
      <c r="M1232" s="66" t="s">
        <v>2550</v>
      </c>
      <c r="N1232" s="66" t="s">
        <v>2551</v>
      </c>
      <c r="O1232" s="66"/>
      <c r="P1232" s="66" t="s">
        <v>1835</v>
      </c>
      <c r="Q1232" s="144">
        <v>30</v>
      </c>
    </row>
    <row r="1233" spans="1:17" s="72" customFormat="1">
      <c r="A1233" s="66"/>
      <c r="B1233" s="66" t="s">
        <v>83</v>
      </c>
      <c r="C1233" s="225" t="s">
        <v>1802</v>
      </c>
      <c r="D1233" s="66" t="s">
        <v>2398</v>
      </c>
      <c r="E1233" s="68">
        <v>1.7384200000000001</v>
      </c>
      <c r="F1233" s="74">
        <v>1</v>
      </c>
      <c r="G1233" s="74">
        <v>1</v>
      </c>
      <c r="H1233" s="68">
        <f t="shared" si="38"/>
        <v>1.7384200000000001</v>
      </c>
      <c r="I1233" s="70">
        <f t="shared" si="39"/>
        <v>1.7384200000000001</v>
      </c>
      <c r="J1233" s="71">
        <f>ROUND((H1233*'2-Calculator'!$D$26),2)</f>
        <v>11447.5</v>
      </c>
      <c r="K1233" s="71">
        <f>ROUND((I1233*'2-Calculator'!$D$26),2)</f>
        <v>11447.5</v>
      </c>
      <c r="L1233" s="69">
        <v>5.97</v>
      </c>
      <c r="M1233" s="66" t="s">
        <v>2550</v>
      </c>
      <c r="N1233" s="66" t="s">
        <v>2551</v>
      </c>
      <c r="O1233" s="66"/>
      <c r="P1233" s="66" t="s">
        <v>1835</v>
      </c>
      <c r="Q1233" s="144">
        <v>14</v>
      </c>
    </row>
    <row r="1234" spans="1:17" s="72" customFormat="1">
      <c r="A1234" s="66"/>
      <c r="B1234" s="66" t="s">
        <v>2399</v>
      </c>
      <c r="C1234" s="225" t="s">
        <v>2430</v>
      </c>
      <c r="D1234" s="66" t="s">
        <v>2514</v>
      </c>
      <c r="E1234" s="68">
        <v>0.36423</v>
      </c>
      <c r="F1234" s="74">
        <v>1</v>
      </c>
      <c r="G1234" s="74">
        <v>1</v>
      </c>
      <c r="H1234" s="68">
        <f t="shared" si="38"/>
        <v>0.36423</v>
      </c>
      <c r="I1234" s="70">
        <f t="shared" si="39"/>
        <v>0.36423</v>
      </c>
      <c r="J1234" s="71">
        <f>ROUND((H1234*'2-Calculator'!$D$26),2)</f>
        <v>2398.4499999999998</v>
      </c>
      <c r="K1234" s="71">
        <f>ROUND((I1234*'2-Calculator'!$D$26),2)</f>
        <v>2398.4499999999998</v>
      </c>
      <c r="L1234" s="69">
        <v>2.5499999999999998</v>
      </c>
      <c r="M1234" s="66" t="s">
        <v>2550</v>
      </c>
      <c r="N1234" s="66" t="s">
        <v>2551</v>
      </c>
      <c r="O1234" s="66"/>
      <c r="P1234" s="66" t="s">
        <v>1835</v>
      </c>
      <c r="Q1234" s="144">
        <v>25</v>
      </c>
    </row>
    <row r="1235" spans="1:17" s="72" customFormat="1">
      <c r="A1235" s="66"/>
      <c r="B1235" s="66" t="s">
        <v>2400</v>
      </c>
      <c r="C1235" s="225" t="s">
        <v>2430</v>
      </c>
      <c r="D1235" s="66" t="s">
        <v>2514</v>
      </c>
      <c r="E1235" s="68">
        <v>0.45215</v>
      </c>
      <c r="F1235" s="74">
        <v>1</v>
      </c>
      <c r="G1235" s="74">
        <v>1</v>
      </c>
      <c r="H1235" s="68">
        <f t="shared" si="38"/>
        <v>0.45215</v>
      </c>
      <c r="I1235" s="70">
        <f t="shared" si="39"/>
        <v>0.45215</v>
      </c>
      <c r="J1235" s="71">
        <f>ROUND((H1235*'2-Calculator'!$D$26),2)</f>
        <v>2977.41</v>
      </c>
      <c r="K1235" s="71">
        <f>ROUND((I1235*'2-Calculator'!$D$26),2)</f>
        <v>2977.41</v>
      </c>
      <c r="L1235" s="69">
        <v>2.8</v>
      </c>
      <c r="M1235" s="66" t="s">
        <v>2550</v>
      </c>
      <c r="N1235" s="66" t="s">
        <v>2551</v>
      </c>
      <c r="O1235" s="66"/>
      <c r="P1235" s="66" t="s">
        <v>1835</v>
      </c>
      <c r="Q1235" s="144">
        <v>55</v>
      </c>
    </row>
    <row r="1236" spans="1:17" s="72" customFormat="1">
      <c r="A1236" s="66"/>
      <c r="B1236" s="66" t="s">
        <v>2401</v>
      </c>
      <c r="C1236" s="225" t="s">
        <v>2430</v>
      </c>
      <c r="D1236" s="66" t="s">
        <v>2514</v>
      </c>
      <c r="E1236" s="68">
        <v>0.75727999999999995</v>
      </c>
      <c r="F1236" s="74">
        <v>1</v>
      </c>
      <c r="G1236" s="74">
        <v>1</v>
      </c>
      <c r="H1236" s="68">
        <f t="shared" si="38"/>
        <v>0.75727999999999995</v>
      </c>
      <c r="I1236" s="70">
        <f t="shared" si="39"/>
        <v>0.75727999999999995</v>
      </c>
      <c r="J1236" s="71">
        <f>ROUND((H1236*'2-Calculator'!$D$26),2)</f>
        <v>4986.6899999999996</v>
      </c>
      <c r="K1236" s="71">
        <f>ROUND((I1236*'2-Calculator'!$D$26),2)</f>
        <v>4986.6899999999996</v>
      </c>
      <c r="L1236" s="69">
        <v>4.04</v>
      </c>
      <c r="M1236" s="66" t="s">
        <v>2550</v>
      </c>
      <c r="N1236" s="66" t="s">
        <v>2551</v>
      </c>
      <c r="O1236" s="66"/>
      <c r="P1236" s="66" t="s">
        <v>1835</v>
      </c>
      <c r="Q1236" s="144">
        <v>39</v>
      </c>
    </row>
    <row r="1237" spans="1:17" s="72" customFormat="1">
      <c r="A1237" s="66"/>
      <c r="B1237" s="66" t="s">
        <v>2402</v>
      </c>
      <c r="C1237" s="225" t="s">
        <v>2430</v>
      </c>
      <c r="D1237" s="66" t="s">
        <v>2514</v>
      </c>
      <c r="E1237" s="68">
        <v>1.7305999999999999</v>
      </c>
      <c r="F1237" s="74">
        <v>1</v>
      </c>
      <c r="G1237" s="74">
        <v>1</v>
      </c>
      <c r="H1237" s="68">
        <f t="shared" si="38"/>
        <v>1.7305999999999999</v>
      </c>
      <c r="I1237" s="70">
        <f t="shared" si="39"/>
        <v>1.7305999999999999</v>
      </c>
      <c r="J1237" s="71">
        <f>ROUND((H1237*'2-Calculator'!$D$26),2)</f>
        <v>11396</v>
      </c>
      <c r="K1237" s="71">
        <f>ROUND((I1237*'2-Calculator'!$D$26),2)</f>
        <v>11396</v>
      </c>
      <c r="L1237" s="69">
        <v>6.52</v>
      </c>
      <c r="M1237" s="66" t="s">
        <v>2550</v>
      </c>
      <c r="N1237" s="66" t="s">
        <v>2551</v>
      </c>
      <c r="O1237" s="66"/>
      <c r="P1237" s="66" t="s">
        <v>1835</v>
      </c>
      <c r="Q1237" s="144">
        <v>10</v>
      </c>
    </row>
    <row r="1238" spans="1:17" s="72" customFormat="1">
      <c r="A1238" s="66"/>
      <c r="B1238" s="66" t="s">
        <v>82</v>
      </c>
      <c r="C1238" s="225" t="s">
        <v>1803</v>
      </c>
      <c r="D1238" s="66" t="s">
        <v>2515</v>
      </c>
      <c r="E1238" s="68">
        <v>3.0301399999999998</v>
      </c>
      <c r="F1238" s="74">
        <v>1</v>
      </c>
      <c r="G1238" s="74">
        <v>1</v>
      </c>
      <c r="H1238" s="68">
        <f t="shared" si="38"/>
        <v>3.0301399999999998</v>
      </c>
      <c r="I1238" s="70">
        <f t="shared" si="39"/>
        <v>3.0301399999999998</v>
      </c>
      <c r="J1238" s="71">
        <f>ROUND((H1238*'2-Calculator'!$D$26),2)</f>
        <v>19953.47</v>
      </c>
      <c r="K1238" s="71">
        <f>ROUND((I1238*'2-Calculator'!$D$26),2)</f>
        <v>19953.47</v>
      </c>
      <c r="L1238" s="69">
        <v>10.79</v>
      </c>
      <c r="M1238" s="66" t="s">
        <v>2550</v>
      </c>
      <c r="N1238" s="66" t="s">
        <v>2551</v>
      </c>
      <c r="O1238" s="66"/>
      <c r="P1238" s="66" t="s">
        <v>1835</v>
      </c>
      <c r="Q1238" s="144">
        <v>0</v>
      </c>
    </row>
    <row r="1239" spans="1:17" s="72" customFormat="1">
      <c r="A1239" s="66"/>
      <c r="B1239" s="66" t="s">
        <v>81</v>
      </c>
      <c r="C1239" s="225" t="s">
        <v>1803</v>
      </c>
      <c r="D1239" s="66" t="s">
        <v>2515</v>
      </c>
      <c r="E1239" s="68">
        <v>3.3331599999999999</v>
      </c>
      <c r="F1239" s="74">
        <v>1</v>
      </c>
      <c r="G1239" s="74">
        <v>1</v>
      </c>
      <c r="H1239" s="68">
        <f t="shared" si="38"/>
        <v>3.3331599999999999</v>
      </c>
      <c r="I1239" s="70">
        <f t="shared" si="39"/>
        <v>3.3331599999999999</v>
      </c>
      <c r="J1239" s="71">
        <f>ROUND((H1239*'2-Calculator'!$D$26),2)</f>
        <v>21948.86</v>
      </c>
      <c r="K1239" s="71">
        <f>ROUND((I1239*'2-Calculator'!$D$26),2)</f>
        <v>21948.86</v>
      </c>
      <c r="L1239" s="69">
        <v>10.98</v>
      </c>
      <c r="M1239" s="66" t="s">
        <v>2550</v>
      </c>
      <c r="N1239" s="66" t="s">
        <v>2551</v>
      </c>
      <c r="O1239" s="66"/>
      <c r="P1239" s="66" t="s">
        <v>1835</v>
      </c>
      <c r="Q1239" s="144">
        <v>0</v>
      </c>
    </row>
    <row r="1240" spans="1:17" s="72" customFormat="1">
      <c r="A1240" s="66"/>
      <c r="B1240" s="66" t="s">
        <v>80</v>
      </c>
      <c r="C1240" s="225" t="s">
        <v>1803</v>
      </c>
      <c r="D1240" s="66" t="s">
        <v>2515</v>
      </c>
      <c r="E1240" s="68">
        <v>6.2326300000000003</v>
      </c>
      <c r="F1240" s="74">
        <v>1</v>
      </c>
      <c r="G1240" s="74">
        <v>1</v>
      </c>
      <c r="H1240" s="68">
        <f t="shared" si="38"/>
        <v>6.2326300000000003</v>
      </c>
      <c r="I1240" s="70">
        <f t="shared" si="39"/>
        <v>6.2326300000000003</v>
      </c>
      <c r="J1240" s="71">
        <f>ROUND((H1240*'2-Calculator'!$D$26),2)</f>
        <v>41041.870000000003</v>
      </c>
      <c r="K1240" s="71">
        <f>ROUND((I1240*'2-Calculator'!$D$26),2)</f>
        <v>41041.870000000003</v>
      </c>
      <c r="L1240" s="69">
        <v>16.89</v>
      </c>
      <c r="M1240" s="66" t="s">
        <v>2550</v>
      </c>
      <c r="N1240" s="66" t="s">
        <v>2551</v>
      </c>
      <c r="O1240" s="66"/>
      <c r="P1240" s="66" t="s">
        <v>1835</v>
      </c>
      <c r="Q1240" s="144">
        <v>0</v>
      </c>
    </row>
    <row r="1241" spans="1:17" s="72" customFormat="1">
      <c r="A1241" s="66"/>
      <c r="B1241" s="66" t="s">
        <v>79</v>
      </c>
      <c r="C1241" s="225" t="s">
        <v>1803</v>
      </c>
      <c r="D1241" s="66" t="s">
        <v>2515</v>
      </c>
      <c r="E1241" s="68">
        <v>16.763079999999999</v>
      </c>
      <c r="F1241" s="74">
        <v>1</v>
      </c>
      <c r="G1241" s="74">
        <v>1</v>
      </c>
      <c r="H1241" s="68">
        <f t="shared" si="38"/>
        <v>16.763079999999999</v>
      </c>
      <c r="I1241" s="70">
        <f t="shared" si="39"/>
        <v>16.763079999999999</v>
      </c>
      <c r="J1241" s="71">
        <f>ROUND((H1241*'2-Calculator'!$D$26),2)</f>
        <v>110384.88</v>
      </c>
      <c r="K1241" s="71">
        <f>ROUND((I1241*'2-Calculator'!$D$26),2)</f>
        <v>110384.88</v>
      </c>
      <c r="L1241" s="69">
        <v>50.71</v>
      </c>
      <c r="M1241" s="66" t="s">
        <v>2550</v>
      </c>
      <c r="N1241" s="66" t="s">
        <v>2551</v>
      </c>
      <c r="O1241" s="66"/>
      <c r="P1241" s="66" t="s">
        <v>1835</v>
      </c>
      <c r="Q1241" s="144">
        <v>2</v>
      </c>
    </row>
    <row r="1242" spans="1:17" s="72" customFormat="1">
      <c r="A1242" s="66"/>
      <c r="B1242" s="66" t="s">
        <v>78</v>
      </c>
      <c r="C1242" s="225" t="s">
        <v>1804</v>
      </c>
      <c r="D1242" s="66" t="s">
        <v>2516</v>
      </c>
      <c r="E1242" s="68">
        <v>1.19123</v>
      </c>
      <c r="F1242" s="74">
        <v>1</v>
      </c>
      <c r="G1242" s="74">
        <v>1</v>
      </c>
      <c r="H1242" s="68">
        <f t="shared" si="38"/>
        <v>1.19123</v>
      </c>
      <c r="I1242" s="70">
        <f t="shared" si="39"/>
        <v>1.19123</v>
      </c>
      <c r="J1242" s="71">
        <f>ROUND((H1242*'2-Calculator'!$D$26),2)</f>
        <v>7844.25</v>
      </c>
      <c r="K1242" s="71">
        <f>ROUND((I1242*'2-Calculator'!$D$26),2)</f>
        <v>7844.25</v>
      </c>
      <c r="L1242" s="69">
        <v>5.44</v>
      </c>
      <c r="M1242" s="66" t="s">
        <v>2550</v>
      </c>
      <c r="N1242" s="66" t="s">
        <v>2551</v>
      </c>
      <c r="O1242" s="66"/>
      <c r="P1242" s="66" t="s">
        <v>1835</v>
      </c>
      <c r="Q1242" s="144">
        <v>40</v>
      </c>
    </row>
    <row r="1243" spans="1:17" s="72" customFormat="1">
      <c r="A1243" s="66"/>
      <c r="B1243" s="66" t="s">
        <v>77</v>
      </c>
      <c r="C1243" s="225" t="s">
        <v>1804</v>
      </c>
      <c r="D1243" s="66" t="s">
        <v>2516</v>
      </c>
      <c r="E1243" s="68">
        <v>1.7558400000000001</v>
      </c>
      <c r="F1243" s="74">
        <v>1</v>
      </c>
      <c r="G1243" s="74">
        <v>1</v>
      </c>
      <c r="H1243" s="68">
        <f t="shared" si="38"/>
        <v>1.7558400000000001</v>
      </c>
      <c r="I1243" s="70">
        <f t="shared" si="39"/>
        <v>1.7558400000000001</v>
      </c>
      <c r="J1243" s="71">
        <f>ROUND((H1243*'2-Calculator'!$D$26),2)</f>
        <v>11562.21</v>
      </c>
      <c r="K1243" s="71">
        <f>ROUND((I1243*'2-Calculator'!$D$26),2)</f>
        <v>11562.21</v>
      </c>
      <c r="L1243" s="69">
        <v>8.75</v>
      </c>
      <c r="M1243" s="66" t="s">
        <v>2550</v>
      </c>
      <c r="N1243" s="66" t="s">
        <v>2551</v>
      </c>
      <c r="O1243" s="66"/>
      <c r="P1243" s="66" t="s">
        <v>1835</v>
      </c>
      <c r="Q1243" s="144">
        <v>38</v>
      </c>
    </row>
    <row r="1244" spans="1:17" s="72" customFormat="1">
      <c r="A1244" s="66"/>
      <c r="B1244" s="66" t="s">
        <v>76</v>
      </c>
      <c r="C1244" s="225" t="s">
        <v>1804</v>
      </c>
      <c r="D1244" s="66" t="s">
        <v>2516</v>
      </c>
      <c r="E1244" s="68">
        <v>3.2509600000000001</v>
      </c>
      <c r="F1244" s="74">
        <v>1</v>
      </c>
      <c r="G1244" s="74">
        <v>1</v>
      </c>
      <c r="H1244" s="68">
        <f t="shared" si="38"/>
        <v>3.2509600000000001</v>
      </c>
      <c r="I1244" s="70">
        <f t="shared" si="39"/>
        <v>3.2509600000000001</v>
      </c>
      <c r="J1244" s="71">
        <f>ROUND((H1244*'2-Calculator'!$D$26),2)</f>
        <v>21407.57</v>
      </c>
      <c r="K1244" s="71">
        <f>ROUND((I1244*'2-Calculator'!$D$26),2)</f>
        <v>21407.57</v>
      </c>
      <c r="L1244" s="69">
        <v>11.76</v>
      </c>
      <c r="M1244" s="66" t="s">
        <v>2550</v>
      </c>
      <c r="N1244" s="66" t="s">
        <v>2551</v>
      </c>
      <c r="O1244" s="66"/>
      <c r="P1244" s="66" t="s">
        <v>1835</v>
      </c>
      <c r="Q1244" s="144">
        <v>20</v>
      </c>
    </row>
    <row r="1245" spans="1:17" s="72" customFormat="1">
      <c r="A1245" s="66"/>
      <c r="B1245" s="66" t="s">
        <v>75</v>
      </c>
      <c r="C1245" s="225" t="s">
        <v>1804</v>
      </c>
      <c r="D1245" s="66" t="s">
        <v>2516</v>
      </c>
      <c r="E1245" s="68">
        <v>8.7026599999999998</v>
      </c>
      <c r="F1245" s="74">
        <v>1</v>
      </c>
      <c r="G1245" s="74">
        <v>1</v>
      </c>
      <c r="H1245" s="68">
        <f t="shared" si="38"/>
        <v>8.7026599999999998</v>
      </c>
      <c r="I1245" s="70">
        <f t="shared" si="39"/>
        <v>8.7026599999999998</v>
      </c>
      <c r="J1245" s="71">
        <f>ROUND((H1245*'2-Calculator'!$D$26),2)</f>
        <v>57307.02</v>
      </c>
      <c r="K1245" s="71">
        <f>ROUND((I1245*'2-Calculator'!$D$26),2)</f>
        <v>57307.02</v>
      </c>
      <c r="L1245" s="69">
        <v>27.85</v>
      </c>
      <c r="M1245" s="66" t="s">
        <v>2550</v>
      </c>
      <c r="N1245" s="66" t="s">
        <v>2551</v>
      </c>
      <c r="O1245" s="66"/>
      <c r="P1245" s="66" t="s">
        <v>1835</v>
      </c>
      <c r="Q1245" s="144">
        <v>3</v>
      </c>
    </row>
    <row r="1246" spans="1:17" s="72" customFormat="1">
      <c r="A1246" s="66"/>
      <c r="B1246" s="66" t="s">
        <v>74</v>
      </c>
      <c r="C1246" s="225" t="s">
        <v>1805</v>
      </c>
      <c r="D1246" s="66" t="s">
        <v>2517</v>
      </c>
      <c r="E1246" s="68">
        <v>0.30047000000000001</v>
      </c>
      <c r="F1246" s="74">
        <v>1</v>
      </c>
      <c r="G1246" s="74">
        <v>1</v>
      </c>
      <c r="H1246" s="68">
        <f t="shared" si="38"/>
        <v>0.30047000000000001</v>
      </c>
      <c r="I1246" s="70">
        <f t="shared" si="39"/>
        <v>0.30047000000000001</v>
      </c>
      <c r="J1246" s="71">
        <f>ROUND((H1246*'2-Calculator'!$D$26),2)</f>
        <v>1978.59</v>
      </c>
      <c r="K1246" s="71">
        <f>ROUND((I1246*'2-Calculator'!$D$26),2)</f>
        <v>1978.59</v>
      </c>
      <c r="L1246" s="69">
        <v>3</v>
      </c>
      <c r="M1246" s="66" t="s">
        <v>2550</v>
      </c>
      <c r="N1246" s="66" t="s">
        <v>2551</v>
      </c>
      <c r="O1246" s="66"/>
      <c r="P1246" s="66" t="s">
        <v>1835</v>
      </c>
      <c r="Q1246" s="144">
        <v>0</v>
      </c>
    </row>
    <row r="1247" spans="1:17" s="72" customFormat="1">
      <c r="A1247" s="66"/>
      <c r="B1247" s="66" t="s">
        <v>73</v>
      </c>
      <c r="C1247" s="225" t="s">
        <v>1805</v>
      </c>
      <c r="D1247" s="66" t="s">
        <v>2517</v>
      </c>
      <c r="E1247" s="68">
        <v>0.55518999999999996</v>
      </c>
      <c r="F1247" s="74">
        <v>1</v>
      </c>
      <c r="G1247" s="74">
        <v>1</v>
      </c>
      <c r="H1247" s="68">
        <f t="shared" si="38"/>
        <v>0.55518999999999996</v>
      </c>
      <c r="I1247" s="70">
        <f t="shared" si="39"/>
        <v>0.55518999999999996</v>
      </c>
      <c r="J1247" s="71">
        <f>ROUND((H1247*'2-Calculator'!$D$26),2)</f>
        <v>3655.93</v>
      </c>
      <c r="K1247" s="71">
        <f>ROUND((I1247*'2-Calculator'!$D$26),2)</f>
        <v>3655.93</v>
      </c>
      <c r="L1247" s="69">
        <v>6.0688959944</v>
      </c>
      <c r="M1247" s="66" t="s">
        <v>2550</v>
      </c>
      <c r="N1247" s="66" t="s">
        <v>2551</v>
      </c>
      <c r="O1247" s="66"/>
      <c r="P1247" s="66" t="s">
        <v>1835</v>
      </c>
      <c r="Q1247" s="144">
        <v>0</v>
      </c>
    </row>
    <row r="1248" spans="1:17" s="72" customFormat="1">
      <c r="A1248" s="66"/>
      <c r="B1248" s="66" t="s">
        <v>72</v>
      </c>
      <c r="C1248" s="225" t="s">
        <v>1805</v>
      </c>
      <c r="D1248" s="66" t="s">
        <v>2517</v>
      </c>
      <c r="E1248" s="68">
        <v>0.96848999999999996</v>
      </c>
      <c r="F1248" s="74">
        <v>1</v>
      </c>
      <c r="G1248" s="74">
        <v>1</v>
      </c>
      <c r="H1248" s="68">
        <f t="shared" si="38"/>
        <v>0.96848999999999996</v>
      </c>
      <c r="I1248" s="70">
        <f t="shared" si="39"/>
        <v>0.96848999999999996</v>
      </c>
      <c r="J1248" s="71">
        <f>ROUND((H1248*'2-Calculator'!$D$26),2)</f>
        <v>6377.51</v>
      </c>
      <c r="K1248" s="71">
        <f>ROUND((I1248*'2-Calculator'!$D$26),2)</f>
        <v>6377.51</v>
      </c>
      <c r="L1248" s="69">
        <v>11.083333333300001</v>
      </c>
      <c r="M1248" s="66" t="s">
        <v>2550</v>
      </c>
      <c r="N1248" s="66" t="s">
        <v>2551</v>
      </c>
      <c r="O1248" s="66"/>
      <c r="P1248" s="66" t="s">
        <v>1835</v>
      </c>
      <c r="Q1248" s="144">
        <v>0</v>
      </c>
    </row>
    <row r="1249" spans="1:17" s="72" customFormat="1">
      <c r="A1249" s="66"/>
      <c r="B1249" s="66" t="s">
        <v>71</v>
      </c>
      <c r="C1249" s="225" t="s">
        <v>1805</v>
      </c>
      <c r="D1249" s="66" t="s">
        <v>2517</v>
      </c>
      <c r="E1249" s="68">
        <v>2.7191800000000002</v>
      </c>
      <c r="F1249" s="74">
        <v>1</v>
      </c>
      <c r="G1249" s="74">
        <v>1</v>
      </c>
      <c r="H1249" s="68">
        <f t="shared" si="38"/>
        <v>2.7191800000000002</v>
      </c>
      <c r="I1249" s="70">
        <f t="shared" si="39"/>
        <v>2.7191800000000002</v>
      </c>
      <c r="J1249" s="71">
        <f>ROUND((H1249*'2-Calculator'!$D$26),2)</f>
        <v>17905.8</v>
      </c>
      <c r="K1249" s="71">
        <f>ROUND((I1249*'2-Calculator'!$D$26),2)</f>
        <v>17905.8</v>
      </c>
      <c r="L1249" s="69">
        <v>45.285714285700003</v>
      </c>
      <c r="M1249" s="66" t="s">
        <v>2550</v>
      </c>
      <c r="N1249" s="66" t="s">
        <v>2551</v>
      </c>
      <c r="O1249" s="66"/>
      <c r="P1249" s="66" t="s">
        <v>1835</v>
      </c>
      <c r="Q1249" s="144">
        <v>0</v>
      </c>
    </row>
    <row r="1250" spans="1:17" s="72" customFormat="1">
      <c r="A1250" s="66"/>
      <c r="B1250" s="66" t="s">
        <v>70</v>
      </c>
      <c r="C1250" s="225" t="s">
        <v>1806</v>
      </c>
      <c r="D1250" s="66" t="s">
        <v>2123</v>
      </c>
      <c r="E1250" s="68">
        <v>0.35049000000000002</v>
      </c>
      <c r="F1250" s="74">
        <v>1</v>
      </c>
      <c r="G1250" s="74">
        <v>1</v>
      </c>
      <c r="H1250" s="68">
        <f t="shared" si="38"/>
        <v>0.35049000000000002</v>
      </c>
      <c r="I1250" s="70">
        <f t="shared" si="39"/>
        <v>0.35049000000000002</v>
      </c>
      <c r="J1250" s="71">
        <f>ROUND((H1250*'2-Calculator'!$D$26),2)</f>
        <v>2307.98</v>
      </c>
      <c r="K1250" s="71">
        <f>ROUND((I1250*'2-Calculator'!$D$26),2)</f>
        <v>2307.98</v>
      </c>
      <c r="L1250" s="69">
        <v>2.2799999999999998</v>
      </c>
      <c r="M1250" s="66" t="s">
        <v>2550</v>
      </c>
      <c r="N1250" s="66" t="s">
        <v>2551</v>
      </c>
      <c r="O1250" s="66"/>
      <c r="P1250" s="66" t="s">
        <v>1835</v>
      </c>
      <c r="Q1250" s="144">
        <v>15</v>
      </c>
    </row>
    <row r="1251" spans="1:17" s="72" customFormat="1">
      <c r="A1251" s="66"/>
      <c r="B1251" s="66" t="s">
        <v>69</v>
      </c>
      <c r="C1251" s="225" t="s">
        <v>1806</v>
      </c>
      <c r="D1251" s="66" t="s">
        <v>2123</v>
      </c>
      <c r="E1251" s="68">
        <v>0.57494999999999996</v>
      </c>
      <c r="F1251" s="74">
        <v>1</v>
      </c>
      <c r="G1251" s="74">
        <v>1</v>
      </c>
      <c r="H1251" s="68">
        <f t="shared" si="38"/>
        <v>0.57494999999999996</v>
      </c>
      <c r="I1251" s="70">
        <f t="shared" si="39"/>
        <v>0.57494999999999996</v>
      </c>
      <c r="J1251" s="71">
        <f>ROUND((H1251*'2-Calculator'!$D$26),2)</f>
        <v>3786.05</v>
      </c>
      <c r="K1251" s="71">
        <f>ROUND((I1251*'2-Calculator'!$D$26),2)</f>
        <v>3786.05</v>
      </c>
      <c r="L1251" s="69">
        <v>3.46</v>
      </c>
      <c r="M1251" s="66" t="s">
        <v>2550</v>
      </c>
      <c r="N1251" s="66" t="s">
        <v>2551</v>
      </c>
      <c r="O1251" s="66"/>
      <c r="P1251" s="66" t="s">
        <v>1835</v>
      </c>
      <c r="Q1251" s="144">
        <v>16</v>
      </c>
    </row>
    <row r="1252" spans="1:17" s="72" customFormat="1">
      <c r="A1252" s="66"/>
      <c r="B1252" s="66" t="s">
        <v>68</v>
      </c>
      <c r="C1252" s="225" t="s">
        <v>1806</v>
      </c>
      <c r="D1252" s="66" t="s">
        <v>2123</v>
      </c>
      <c r="E1252" s="68">
        <v>1.07792</v>
      </c>
      <c r="F1252" s="74">
        <v>1</v>
      </c>
      <c r="G1252" s="74">
        <v>1</v>
      </c>
      <c r="H1252" s="68">
        <f t="shared" si="38"/>
        <v>1.07792</v>
      </c>
      <c r="I1252" s="70">
        <f t="shared" si="39"/>
        <v>1.07792</v>
      </c>
      <c r="J1252" s="71">
        <f>ROUND((H1252*'2-Calculator'!$D$26),2)</f>
        <v>7098.1</v>
      </c>
      <c r="K1252" s="71">
        <f>ROUND((I1252*'2-Calculator'!$D$26),2)</f>
        <v>7098.1</v>
      </c>
      <c r="L1252" s="69">
        <v>7.02</v>
      </c>
      <c r="M1252" s="66" t="s">
        <v>2550</v>
      </c>
      <c r="N1252" s="66" t="s">
        <v>2551</v>
      </c>
      <c r="O1252" s="66"/>
      <c r="P1252" s="66" t="s">
        <v>1835</v>
      </c>
      <c r="Q1252" s="144">
        <v>3</v>
      </c>
    </row>
    <row r="1253" spans="1:17" s="72" customFormat="1">
      <c r="A1253" s="66"/>
      <c r="B1253" s="66" t="s">
        <v>67</v>
      </c>
      <c r="C1253" s="225" t="s">
        <v>1806</v>
      </c>
      <c r="D1253" s="66" t="s">
        <v>2123</v>
      </c>
      <c r="E1253" s="68">
        <v>3.5909599999999999</v>
      </c>
      <c r="F1253" s="74">
        <v>1</v>
      </c>
      <c r="G1253" s="74">
        <v>1</v>
      </c>
      <c r="H1253" s="68">
        <f t="shared" si="38"/>
        <v>3.5909599999999999</v>
      </c>
      <c r="I1253" s="70">
        <f t="shared" si="39"/>
        <v>3.5909599999999999</v>
      </c>
      <c r="J1253" s="71">
        <f>ROUND((H1253*'2-Calculator'!$D$26),2)</f>
        <v>23646.47</v>
      </c>
      <c r="K1253" s="71">
        <f>ROUND((I1253*'2-Calculator'!$D$26),2)</f>
        <v>23646.47</v>
      </c>
      <c r="L1253" s="69">
        <v>13.33</v>
      </c>
      <c r="M1253" s="66" t="s">
        <v>2550</v>
      </c>
      <c r="N1253" s="66" t="s">
        <v>2551</v>
      </c>
      <c r="O1253" s="66"/>
      <c r="P1253" s="66" t="s">
        <v>1835</v>
      </c>
      <c r="Q1253" s="144">
        <v>0</v>
      </c>
    </row>
    <row r="1254" spans="1:17" s="72" customFormat="1">
      <c r="A1254" s="66"/>
      <c r="B1254" s="66" t="s">
        <v>66</v>
      </c>
      <c r="C1254" s="225" t="s">
        <v>1807</v>
      </c>
      <c r="D1254" s="66" t="s">
        <v>2518</v>
      </c>
      <c r="E1254" s="68">
        <v>1.2968299999999999</v>
      </c>
      <c r="F1254" s="74">
        <v>1</v>
      </c>
      <c r="G1254" s="74">
        <v>1</v>
      </c>
      <c r="H1254" s="68">
        <f t="shared" si="38"/>
        <v>1.2968299999999999</v>
      </c>
      <c r="I1254" s="70">
        <f t="shared" si="39"/>
        <v>1.2968299999999999</v>
      </c>
      <c r="J1254" s="71">
        <f>ROUND((H1254*'2-Calculator'!$D$26),2)</f>
        <v>8539.6299999999992</v>
      </c>
      <c r="K1254" s="71">
        <f>ROUND((I1254*'2-Calculator'!$D$26),2)</f>
        <v>8539.6299999999992</v>
      </c>
      <c r="L1254" s="69">
        <v>2.9</v>
      </c>
      <c r="M1254" s="66" t="s">
        <v>2550</v>
      </c>
      <c r="N1254" s="66" t="s">
        <v>2551</v>
      </c>
      <c r="O1254" s="66"/>
      <c r="P1254" s="66" t="s">
        <v>1835</v>
      </c>
      <c r="Q1254" s="144">
        <v>43</v>
      </c>
    </row>
    <row r="1255" spans="1:17" s="72" customFormat="1">
      <c r="A1255" s="66"/>
      <c r="B1255" s="66" t="s">
        <v>65</v>
      </c>
      <c r="C1255" s="225" t="s">
        <v>1807</v>
      </c>
      <c r="D1255" s="66" t="s">
        <v>2518</v>
      </c>
      <c r="E1255" s="68">
        <v>1.7152000000000001</v>
      </c>
      <c r="F1255" s="74">
        <v>1</v>
      </c>
      <c r="G1255" s="74">
        <v>1</v>
      </c>
      <c r="H1255" s="68">
        <f t="shared" si="38"/>
        <v>1.7152000000000001</v>
      </c>
      <c r="I1255" s="70">
        <f t="shared" si="39"/>
        <v>1.7152000000000001</v>
      </c>
      <c r="J1255" s="71">
        <f>ROUND((H1255*'2-Calculator'!$D$26),2)</f>
        <v>11294.59</v>
      </c>
      <c r="K1255" s="71">
        <f>ROUND((I1255*'2-Calculator'!$D$26),2)</f>
        <v>11294.59</v>
      </c>
      <c r="L1255" s="69">
        <v>3.63</v>
      </c>
      <c r="M1255" s="66" t="s">
        <v>2550</v>
      </c>
      <c r="N1255" s="66" t="s">
        <v>2551</v>
      </c>
      <c r="O1255" s="66"/>
      <c r="P1255" s="66" t="s">
        <v>1835</v>
      </c>
      <c r="Q1255" s="144">
        <v>14</v>
      </c>
    </row>
    <row r="1256" spans="1:17" s="72" customFormat="1">
      <c r="A1256" s="66"/>
      <c r="B1256" s="66" t="s">
        <v>64</v>
      </c>
      <c r="C1256" s="225" t="s">
        <v>1807</v>
      </c>
      <c r="D1256" s="66" t="s">
        <v>2518</v>
      </c>
      <c r="E1256" s="68">
        <v>2.4391600000000002</v>
      </c>
      <c r="F1256" s="74">
        <v>1</v>
      </c>
      <c r="G1256" s="74">
        <v>1</v>
      </c>
      <c r="H1256" s="68">
        <f t="shared" si="38"/>
        <v>2.4391600000000002</v>
      </c>
      <c r="I1256" s="70">
        <f t="shared" si="39"/>
        <v>2.4391600000000002</v>
      </c>
      <c r="J1256" s="71">
        <f>ROUND((H1256*'2-Calculator'!$D$26),2)</f>
        <v>16061.87</v>
      </c>
      <c r="K1256" s="71">
        <f>ROUND((I1256*'2-Calculator'!$D$26),2)</f>
        <v>16061.87</v>
      </c>
      <c r="L1256" s="69">
        <v>9.23</v>
      </c>
      <c r="M1256" s="66" t="s">
        <v>2550</v>
      </c>
      <c r="N1256" s="66" t="s">
        <v>2551</v>
      </c>
      <c r="O1256" s="66"/>
      <c r="P1256" s="66" t="s">
        <v>1835</v>
      </c>
      <c r="Q1256" s="144">
        <v>7</v>
      </c>
    </row>
    <row r="1257" spans="1:17" s="72" customFormat="1">
      <c r="A1257" s="66"/>
      <c r="B1257" s="66" t="s">
        <v>63</v>
      </c>
      <c r="C1257" s="225" t="s">
        <v>1807</v>
      </c>
      <c r="D1257" s="66" t="s">
        <v>2518</v>
      </c>
      <c r="E1257" s="68">
        <v>4.2242800000000003</v>
      </c>
      <c r="F1257" s="74">
        <v>1</v>
      </c>
      <c r="G1257" s="74">
        <v>1</v>
      </c>
      <c r="H1257" s="68">
        <f t="shared" si="38"/>
        <v>4.2242800000000003</v>
      </c>
      <c r="I1257" s="70">
        <f t="shared" si="39"/>
        <v>4.2242800000000003</v>
      </c>
      <c r="J1257" s="71">
        <f>ROUND((H1257*'2-Calculator'!$D$26),2)</f>
        <v>27816.880000000001</v>
      </c>
      <c r="K1257" s="71">
        <f>ROUND((I1257*'2-Calculator'!$D$26),2)</f>
        <v>27816.880000000001</v>
      </c>
      <c r="L1257" s="69">
        <v>26.5</v>
      </c>
      <c r="M1257" s="66" t="s">
        <v>2550</v>
      </c>
      <c r="N1257" s="66" t="s">
        <v>2551</v>
      </c>
      <c r="O1257" s="66"/>
      <c r="P1257" s="66" t="s">
        <v>1835</v>
      </c>
      <c r="Q1257" s="144">
        <v>3</v>
      </c>
    </row>
    <row r="1258" spans="1:17" s="72" customFormat="1">
      <c r="A1258" s="66"/>
      <c r="B1258" s="66" t="s">
        <v>62</v>
      </c>
      <c r="C1258" s="225" t="s">
        <v>1808</v>
      </c>
      <c r="D1258" s="66" t="s">
        <v>2124</v>
      </c>
      <c r="E1258" s="68">
        <v>0.81233</v>
      </c>
      <c r="F1258" s="74">
        <v>2</v>
      </c>
      <c r="G1258" s="74">
        <v>2</v>
      </c>
      <c r="H1258" s="68">
        <f t="shared" si="38"/>
        <v>1.62466</v>
      </c>
      <c r="I1258" s="70">
        <f t="shared" si="39"/>
        <v>1.62466</v>
      </c>
      <c r="J1258" s="71">
        <f>ROUND((H1258*'2-Calculator'!$D$26),2)</f>
        <v>10698.39</v>
      </c>
      <c r="K1258" s="71">
        <f>ROUND((I1258*'2-Calculator'!$D$26),2)</f>
        <v>10698.39</v>
      </c>
      <c r="L1258" s="69">
        <v>8.3699999999999992</v>
      </c>
      <c r="M1258" s="66" t="s">
        <v>2559</v>
      </c>
      <c r="N1258" s="66" t="s">
        <v>2560</v>
      </c>
      <c r="O1258" s="66"/>
      <c r="P1258" s="66" t="s">
        <v>1835</v>
      </c>
      <c r="Q1258" s="144">
        <v>9</v>
      </c>
    </row>
    <row r="1259" spans="1:17" s="72" customFormat="1">
      <c r="A1259" s="66"/>
      <c r="B1259" s="66" t="s">
        <v>61</v>
      </c>
      <c r="C1259" s="225" t="s">
        <v>1808</v>
      </c>
      <c r="D1259" s="66" t="s">
        <v>2124</v>
      </c>
      <c r="E1259" s="68">
        <v>1.11893</v>
      </c>
      <c r="F1259" s="74">
        <v>2</v>
      </c>
      <c r="G1259" s="74">
        <v>2</v>
      </c>
      <c r="H1259" s="68">
        <f t="shared" si="38"/>
        <v>2.23786</v>
      </c>
      <c r="I1259" s="70">
        <f t="shared" si="39"/>
        <v>2.23786</v>
      </c>
      <c r="J1259" s="71">
        <f>ROUND((H1259*'2-Calculator'!$D$26),2)</f>
        <v>14736.31</v>
      </c>
      <c r="K1259" s="71">
        <f>ROUND((I1259*'2-Calculator'!$D$26),2)</f>
        <v>14736.31</v>
      </c>
      <c r="L1259" s="69">
        <v>8.4499999999999993</v>
      </c>
      <c r="M1259" s="66" t="s">
        <v>2559</v>
      </c>
      <c r="N1259" s="66" t="s">
        <v>2560</v>
      </c>
      <c r="O1259" s="66"/>
      <c r="P1259" s="66" t="s">
        <v>1835</v>
      </c>
      <c r="Q1259" s="144">
        <v>88</v>
      </c>
    </row>
    <row r="1260" spans="1:17" s="72" customFormat="1">
      <c r="A1260" s="66"/>
      <c r="B1260" s="66" t="s">
        <v>60</v>
      </c>
      <c r="C1260" s="225" t="s">
        <v>1808</v>
      </c>
      <c r="D1260" s="66" t="s">
        <v>2124</v>
      </c>
      <c r="E1260" s="68">
        <v>1.49349</v>
      </c>
      <c r="F1260" s="74">
        <v>2</v>
      </c>
      <c r="G1260" s="74">
        <v>2</v>
      </c>
      <c r="H1260" s="68">
        <f t="shared" si="38"/>
        <v>2.98698</v>
      </c>
      <c r="I1260" s="70">
        <f t="shared" si="39"/>
        <v>2.98698</v>
      </c>
      <c r="J1260" s="71">
        <f>ROUND((H1260*'2-Calculator'!$D$26),2)</f>
        <v>19669.259999999998</v>
      </c>
      <c r="K1260" s="71">
        <f>ROUND((I1260*'2-Calculator'!$D$26),2)</f>
        <v>19669.259999999998</v>
      </c>
      <c r="L1260" s="69">
        <v>13.07</v>
      </c>
      <c r="M1260" s="66" t="s">
        <v>2559</v>
      </c>
      <c r="N1260" s="66" t="s">
        <v>2560</v>
      </c>
      <c r="O1260" s="66"/>
      <c r="P1260" s="66" t="s">
        <v>1835</v>
      </c>
      <c r="Q1260" s="144">
        <v>184</v>
      </c>
    </row>
    <row r="1261" spans="1:17" s="72" customFormat="1">
      <c r="A1261" s="66"/>
      <c r="B1261" s="66" t="s">
        <v>59</v>
      </c>
      <c r="C1261" s="225" t="s">
        <v>1808</v>
      </c>
      <c r="D1261" s="66" t="s">
        <v>2124</v>
      </c>
      <c r="E1261" s="68">
        <v>1.88591</v>
      </c>
      <c r="F1261" s="74">
        <v>2</v>
      </c>
      <c r="G1261" s="74">
        <v>2</v>
      </c>
      <c r="H1261" s="68">
        <f t="shared" si="38"/>
        <v>3.77182</v>
      </c>
      <c r="I1261" s="70">
        <f t="shared" si="39"/>
        <v>3.77182</v>
      </c>
      <c r="J1261" s="71">
        <f>ROUND((H1261*'2-Calculator'!$D$26),2)</f>
        <v>24837.43</v>
      </c>
      <c r="K1261" s="71">
        <f>ROUND((I1261*'2-Calculator'!$D$26),2)</f>
        <v>24837.43</v>
      </c>
      <c r="L1261" s="69">
        <v>18.8</v>
      </c>
      <c r="M1261" s="66" t="s">
        <v>2559</v>
      </c>
      <c r="N1261" s="66" t="s">
        <v>2560</v>
      </c>
      <c r="O1261" s="66"/>
      <c r="P1261" s="66" t="s">
        <v>1835</v>
      </c>
      <c r="Q1261" s="144">
        <v>28</v>
      </c>
    </row>
    <row r="1262" spans="1:17" s="72" customFormat="1">
      <c r="A1262" s="66"/>
      <c r="B1262" s="66" t="s">
        <v>58</v>
      </c>
      <c r="C1262" s="225" t="s">
        <v>1809</v>
      </c>
      <c r="D1262" s="66" t="s">
        <v>2403</v>
      </c>
      <c r="E1262" s="68">
        <v>0.32163000000000003</v>
      </c>
      <c r="F1262" s="74">
        <v>1</v>
      </c>
      <c r="G1262" s="74">
        <v>1</v>
      </c>
      <c r="H1262" s="68">
        <f t="shared" si="38"/>
        <v>0.32163000000000003</v>
      </c>
      <c r="I1262" s="70">
        <f t="shared" si="39"/>
        <v>0.32163000000000003</v>
      </c>
      <c r="J1262" s="71">
        <f>ROUND((H1262*'2-Calculator'!$D$26),2)</f>
        <v>2117.9299999999998</v>
      </c>
      <c r="K1262" s="71">
        <f>ROUND((I1262*'2-Calculator'!$D$26),2)</f>
        <v>2117.9299999999998</v>
      </c>
      <c r="L1262" s="69">
        <v>2.2400000000000002</v>
      </c>
      <c r="M1262" s="66" t="s">
        <v>2550</v>
      </c>
      <c r="N1262" s="66" t="s">
        <v>2551</v>
      </c>
      <c r="O1262" s="66"/>
      <c r="P1262" s="66" t="s">
        <v>1835</v>
      </c>
      <c r="Q1262" s="144">
        <v>68</v>
      </c>
    </row>
    <row r="1263" spans="1:17" s="72" customFormat="1">
      <c r="A1263" s="66"/>
      <c r="B1263" s="66" t="s">
        <v>57</v>
      </c>
      <c r="C1263" s="225" t="s">
        <v>1809</v>
      </c>
      <c r="D1263" s="66" t="s">
        <v>2403</v>
      </c>
      <c r="E1263" s="68">
        <v>0.54227999999999998</v>
      </c>
      <c r="F1263" s="74">
        <v>1</v>
      </c>
      <c r="G1263" s="74">
        <v>1</v>
      </c>
      <c r="H1263" s="68">
        <f t="shared" si="38"/>
        <v>0.54227999999999998</v>
      </c>
      <c r="I1263" s="70">
        <f t="shared" si="39"/>
        <v>0.54227999999999998</v>
      </c>
      <c r="J1263" s="71">
        <f>ROUND((H1263*'2-Calculator'!$D$26),2)</f>
        <v>3570.91</v>
      </c>
      <c r="K1263" s="71">
        <f>ROUND((I1263*'2-Calculator'!$D$26),2)</f>
        <v>3570.91</v>
      </c>
      <c r="L1263" s="69">
        <v>3.52</v>
      </c>
      <c r="M1263" s="66" t="s">
        <v>2550</v>
      </c>
      <c r="N1263" s="66" t="s">
        <v>2551</v>
      </c>
      <c r="O1263" s="66"/>
      <c r="P1263" s="66" t="s">
        <v>1835</v>
      </c>
      <c r="Q1263" s="144">
        <v>107</v>
      </c>
    </row>
    <row r="1264" spans="1:17" s="72" customFormat="1">
      <c r="A1264" s="66"/>
      <c r="B1264" s="66" t="s">
        <v>56</v>
      </c>
      <c r="C1264" s="225" t="s">
        <v>1809</v>
      </c>
      <c r="D1264" s="66" t="s">
        <v>2403</v>
      </c>
      <c r="E1264" s="68">
        <v>0.76893</v>
      </c>
      <c r="F1264" s="74">
        <v>1</v>
      </c>
      <c r="G1264" s="74">
        <v>1</v>
      </c>
      <c r="H1264" s="68">
        <f t="shared" si="38"/>
        <v>0.76893</v>
      </c>
      <c r="I1264" s="70">
        <f t="shared" si="39"/>
        <v>0.76893</v>
      </c>
      <c r="J1264" s="71">
        <f>ROUND((H1264*'2-Calculator'!$D$26),2)</f>
        <v>5063.3999999999996</v>
      </c>
      <c r="K1264" s="71">
        <f>ROUND((I1264*'2-Calculator'!$D$26),2)</f>
        <v>5063.3999999999996</v>
      </c>
      <c r="L1264" s="69">
        <v>5.33</v>
      </c>
      <c r="M1264" s="66" t="s">
        <v>2550</v>
      </c>
      <c r="N1264" s="66" t="s">
        <v>2551</v>
      </c>
      <c r="O1264" s="66"/>
      <c r="P1264" s="66" t="s">
        <v>1835</v>
      </c>
      <c r="Q1264" s="144">
        <v>53</v>
      </c>
    </row>
    <row r="1265" spans="1:17" s="72" customFormat="1">
      <c r="A1265" s="66"/>
      <c r="B1265" s="66" t="s">
        <v>55</v>
      </c>
      <c r="C1265" s="225" t="s">
        <v>1809</v>
      </c>
      <c r="D1265" s="66" t="s">
        <v>2403</v>
      </c>
      <c r="E1265" s="68">
        <v>1.46305</v>
      </c>
      <c r="F1265" s="74">
        <v>1</v>
      </c>
      <c r="G1265" s="74">
        <v>1</v>
      </c>
      <c r="H1265" s="68">
        <f t="shared" si="38"/>
        <v>1.46305</v>
      </c>
      <c r="I1265" s="70">
        <f t="shared" si="39"/>
        <v>1.46305</v>
      </c>
      <c r="J1265" s="71">
        <f>ROUND((H1265*'2-Calculator'!$D$26),2)</f>
        <v>9634.18</v>
      </c>
      <c r="K1265" s="71">
        <f>ROUND((I1265*'2-Calculator'!$D$26),2)</f>
        <v>9634.18</v>
      </c>
      <c r="L1265" s="69">
        <v>10.130000000000001</v>
      </c>
      <c r="M1265" s="66" t="s">
        <v>2550</v>
      </c>
      <c r="N1265" s="66" t="s">
        <v>2551</v>
      </c>
      <c r="O1265" s="66"/>
      <c r="P1265" s="66" t="s">
        <v>1835</v>
      </c>
      <c r="Q1265" s="144">
        <v>6</v>
      </c>
    </row>
    <row r="1266" spans="1:17" s="72" customFormat="1">
      <c r="A1266" s="66"/>
      <c r="B1266" s="66" t="s">
        <v>54</v>
      </c>
      <c r="C1266" s="225" t="s">
        <v>1810</v>
      </c>
      <c r="D1266" s="66" t="s">
        <v>2404</v>
      </c>
      <c r="E1266" s="68">
        <v>0.35965000000000003</v>
      </c>
      <c r="F1266" s="74">
        <v>1</v>
      </c>
      <c r="G1266" s="74">
        <v>1</v>
      </c>
      <c r="H1266" s="68">
        <f t="shared" si="38"/>
        <v>0.35965000000000003</v>
      </c>
      <c r="I1266" s="70">
        <f t="shared" si="39"/>
        <v>0.35965000000000003</v>
      </c>
      <c r="J1266" s="71">
        <f>ROUND((H1266*'2-Calculator'!$D$26),2)</f>
        <v>2368.3000000000002</v>
      </c>
      <c r="K1266" s="71">
        <f>ROUND((I1266*'2-Calculator'!$D$26),2)</f>
        <v>2368.3000000000002</v>
      </c>
      <c r="L1266" s="69">
        <v>8.8699999999999992</v>
      </c>
      <c r="M1266" s="66" t="s">
        <v>2550</v>
      </c>
      <c r="N1266" s="66" t="s">
        <v>2551</v>
      </c>
      <c r="O1266" s="66"/>
      <c r="P1266" s="66" t="s">
        <v>1835</v>
      </c>
      <c r="Q1266" s="144">
        <v>10</v>
      </c>
    </row>
    <row r="1267" spans="1:17" s="72" customFormat="1">
      <c r="A1267" s="66"/>
      <c r="B1267" s="66" t="s">
        <v>53</v>
      </c>
      <c r="C1267" s="225" t="s">
        <v>1810</v>
      </c>
      <c r="D1267" s="66" t="s">
        <v>2404</v>
      </c>
      <c r="E1267" s="68">
        <v>0.58565999999999996</v>
      </c>
      <c r="F1267" s="74">
        <v>1</v>
      </c>
      <c r="G1267" s="74">
        <v>1</v>
      </c>
      <c r="H1267" s="68">
        <f t="shared" si="38"/>
        <v>0.58565999999999996</v>
      </c>
      <c r="I1267" s="70">
        <f t="shared" si="39"/>
        <v>0.58565999999999996</v>
      </c>
      <c r="J1267" s="71">
        <f>ROUND((H1267*'2-Calculator'!$D$26),2)</f>
        <v>3856.57</v>
      </c>
      <c r="K1267" s="71">
        <f>ROUND((I1267*'2-Calculator'!$D$26),2)</f>
        <v>3856.57</v>
      </c>
      <c r="L1267" s="69">
        <v>9.9600000000000009</v>
      </c>
      <c r="M1267" s="66" t="s">
        <v>2550</v>
      </c>
      <c r="N1267" s="66" t="s">
        <v>2551</v>
      </c>
      <c r="O1267" s="66"/>
      <c r="P1267" s="66" t="s">
        <v>1835</v>
      </c>
      <c r="Q1267" s="144">
        <v>69</v>
      </c>
    </row>
    <row r="1268" spans="1:17" s="72" customFormat="1">
      <c r="A1268" s="66"/>
      <c r="B1268" s="66" t="s">
        <v>52</v>
      </c>
      <c r="C1268" s="225" t="s">
        <v>1810</v>
      </c>
      <c r="D1268" s="66" t="s">
        <v>2404</v>
      </c>
      <c r="E1268" s="68">
        <v>0.82708000000000004</v>
      </c>
      <c r="F1268" s="74">
        <v>1</v>
      </c>
      <c r="G1268" s="74">
        <v>1</v>
      </c>
      <c r="H1268" s="68">
        <f t="shared" si="38"/>
        <v>0.82708000000000004</v>
      </c>
      <c r="I1268" s="70">
        <f t="shared" si="39"/>
        <v>0.82708000000000004</v>
      </c>
      <c r="J1268" s="71">
        <f>ROUND((H1268*'2-Calculator'!$D$26),2)</f>
        <v>5446.32</v>
      </c>
      <c r="K1268" s="71">
        <f>ROUND((I1268*'2-Calculator'!$D$26),2)</f>
        <v>5446.32</v>
      </c>
      <c r="L1268" s="69">
        <v>12.53</v>
      </c>
      <c r="M1268" s="66" t="s">
        <v>2550</v>
      </c>
      <c r="N1268" s="66" t="s">
        <v>2551</v>
      </c>
      <c r="O1268" s="66"/>
      <c r="P1268" s="66" t="s">
        <v>1835</v>
      </c>
      <c r="Q1268" s="144">
        <v>40</v>
      </c>
    </row>
    <row r="1269" spans="1:17" s="72" customFormat="1">
      <c r="A1269" s="66"/>
      <c r="B1269" s="66" t="s">
        <v>51</v>
      </c>
      <c r="C1269" s="225" t="s">
        <v>1810</v>
      </c>
      <c r="D1269" s="66" t="s">
        <v>2404</v>
      </c>
      <c r="E1269" s="68">
        <v>1.3255999999999999</v>
      </c>
      <c r="F1269" s="74">
        <v>1</v>
      </c>
      <c r="G1269" s="74">
        <v>1</v>
      </c>
      <c r="H1269" s="68">
        <f t="shared" si="38"/>
        <v>1.3255999999999999</v>
      </c>
      <c r="I1269" s="70">
        <f t="shared" si="39"/>
        <v>1.3255999999999999</v>
      </c>
      <c r="J1269" s="71">
        <f>ROUND((H1269*'2-Calculator'!$D$26),2)</f>
        <v>8729.08</v>
      </c>
      <c r="K1269" s="71">
        <f>ROUND((I1269*'2-Calculator'!$D$26),2)</f>
        <v>8729.08</v>
      </c>
      <c r="L1269" s="69">
        <v>15.61</v>
      </c>
      <c r="M1269" s="66" t="s">
        <v>2550</v>
      </c>
      <c r="N1269" s="66" t="s">
        <v>2551</v>
      </c>
      <c r="O1269" s="66"/>
      <c r="P1269" s="66" t="s">
        <v>1835</v>
      </c>
      <c r="Q1269" s="144">
        <v>7</v>
      </c>
    </row>
    <row r="1270" spans="1:17" s="72" customFormat="1">
      <c r="A1270" s="66"/>
      <c r="B1270" s="66" t="s">
        <v>50</v>
      </c>
      <c r="C1270" s="225" t="s">
        <v>1811</v>
      </c>
      <c r="D1270" s="66" t="s">
        <v>2125</v>
      </c>
      <c r="E1270" s="68">
        <v>0.66429000000000005</v>
      </c>
      <c r="F1270" s="74">
        <v>1.4</v>
      </c>
      <c r="G1270" s="74">
        <v>1</v>
      </c>
      <c r="H1270" s="68">
        <f t="shared" si="38"/>
        <v>0.93001</v>
      </c>
      <c r="I1270" s="70">
        <f t="shared" si="39"/>
        <v>0.66429000000000005</v>
      </c>
      <c r="J1270" s="71">
        <f>ROUND((H1270*'2-Calculator'!$D$26),2)</f>
        <v>6124.12</v>
      </c>
      <c r="K1270" s="71">
        <f>ROUND((I1270*'2-Calculator'!$D$26),2)</f>
        <v>4374.3500000000004</v>
      </c>
      <c r="L1270" s="69">
        <v>10.28</v>
      </c>
      <c r="M1270" s="66" t="s">
        <v>46</v>
      </c>
      <c r="N1270" s="66" t="s">
        <v>46</v>
      </c>
      <c r="O1270" s="66"/>
      <c r="P1270" s="66" t="s">
        <v>1835</v>
      </c>
      <c r="Q1270" s="144">
        <v>4</v>
      </c>
    </row>
    <row r="1271" spans="1:17" s="72" customFormat="1">
      <c r="A1271" s="66"/>
      <c r="B1271" s="66" t="s">
        <v>49</v>
      </c>
      <c r="C1271" s="225" t="s">
        <v>1811</v>
      </c>
      <c r="D1271" s="66" t="s">
        <v>2125</v>
      </c>
      <c r="E1271" s="68">
        <v>1.6418699999999999</v>
      </c>
      <c r="F1271" s="74">
        <v>1.4</v>
      </c>
      <c r="G1271" s="74">
        <v>1</v>
      </c>
      <c r="H1271" s="68">
        <f t="shared" si="38"/>
        <v>2.2986200000000001</v>
      </c>
      <c r="I1271" s="70">
        <f t="shared" si="39"/>
        <v>1.6418699999999999</v>
      </c>
      <c r="J1271" s="71">
        <f>ROUND((H1271*'2-Calculator'!$D$26),2)</f>
        <v>15136.41</v>
      </c>
      <c r="K1271" s="71">
        <f>ROUND((I1271*'2-Calculator'!$D$26),2)</f>
        <v>10811.71</v>
      </c>
      <c r="L1271" s="69">
        <v>16.78</v>
      </c>
      <c r="M1271" s="66" t="s">
        <v>46</v>
      </c>
      <c r="N1271" s="66" t="s">
        <v>46</v>
      </c>
      <c r="O1271" s="66"/>
      <c r="P1271" s="66" t="s">
        <v>1835</v>
      </c>
      <c r="Q1271" s="144">
        <v>5</v>
      </c>
    </row>
    <row r="1272" spans="1:17" s="72" customFormat="1">
      <c r="A1272" s="66"/>
      <c r="B1272" s="66" t="s">
        <v>48</v>
      </c>
      <c r="C1272" s="225" t="s">
        <v>1811</v>
      </c>
      <c r="D1272" s="66" t="s">
        <v>2125</v>
      </c>
      <c r="E1272" s="68">
        <v>2.9696099999999999</v>
      </c>
      <c r="F1272" s="74">
        <v>1.4</v>
      </c>
      <c r="G1272" s="74">
        <v>1</v>
      </c>
      <c r="H1272" s="68">
        <f t="shared" si="38"/>
        <v>4.1574499999999999</v>
      </c>
      <c r="I1272" s="70">
        <f t="shared" si="39"/>
        <v>2.9696099999999999</v>
      </c>
      <c r="J1272" s="71">
        <f>ROUND((H1272*'2-Calculator'!$D$26),2)</f>
        <v>27376.81</v>
      </c>
      <c r="K1272" s="71">
        <f>ROUND((I1272*'2-Calculator'!$D$26),2)</f>
        <v>19554.88</v>
      </c>
      <c r="L1272" s="69">
        <v>25.65</v>
      </c>
      <c r="M1272" s="66" t="s">
        <v>46</v>
      </c>
      <c r="N1272" s="66" t="s">
        <v>46</v>
      </c>
      <c r="O1272" s="66"/>
      <c r="P1272" s="66" t="s">
        <v>1835</v>
      </c>
      <c r="Q1272" s="144">
        <v>6</v>
      </c>
    </row>
    <row r="1273" spans="1:17" s="72" customFormat="1">
      <c r="A1273" s="66"/>
      <c r="B1273" s="66" t="s">
        <v>47</v>
      </c>
      <c r="C1273" s="225" t="s">
        <v>1811</v>
      </c>
      <c r="D1273" s="66" t="s">
        <v>2125</v>
      </c>
      <c r="E1273" s="68">
        <v>5.6951200000000002</v>
      </c>
      <c r="F1273" s="74">
        <v>1.4</v>
      </c>
      <c r="G1273" s="74">
        <v>1</v>
      </c>
      <c r="H1273" s="68">
        <f t="shared" si="38"/>
        <v>7.9731699999999996</v>
      </c>
      <c r="I1273" s="70">
        <f t="shared" si="39"/>
        <v>5.6951200000000002</v>
      </c>
      <c r="J1273" s="71">
        <f>ROUND((H1273*'2-Calculator'!$D$26),2)</f>
        <v>52503.32</v>
      </c>
      <c r="K1273" s="71">
        <f>ROUND((I1273*'2-Calculator'!$D$26),2)</f>
        <v>37502.370000000003</v>
      </c>
      <c r="L1273" s="69">
        <v>43.95</v>
      </c>
      <c r="M1273" s="66" t="s">
        <v>46</v>
      </c>
      <c r="N1273" s="66" t="s">
        <v>46</v>
      </c>
      <c r="O1273" s="66"/>
      <c r="P1273" s="66" t="s">
        <v>1835</v>
      </c>
      <c r="Q1273" s="144">
        <v>4</v>
      </c>
    </row>
    <row r="1274" spans="1:17" s="72" customFormat="1">
      <c r="A1274" s="66"/>
      <c r="B1274" s="66" t="s">
        <v>45</v>
      </c>
      <c r="C1274" s="225" t="s">
        <v>1812</v>
      </c>
      <c r="D1274" s="66" t="s">
        <v>2519</v>
      </c>
      <c r="E1274" s="68">
        <v>0.52517000000000003</v>
      </c>
      <c r="F1274" s="74">
        <v>1</v>
      </c>
      <c r="G1274" s="74">
        <v>1</v>
      </c>
      <c r="H1274" s="68">
        <f t="shared" si="38"/>
        <v>0.52517000000000003</v>
      </c>
      <c r="I1274" s="70">
        <f t="shared" si="39"/>
        <v>0.52517000000000003</v>
      </c>
      <c r="J1274" s="71">
        <f>ROUND((H1274*'2-Calculator'!$D$26),2)</f>
        <v>3458.24</v>
      </c>
      <c r="K1274" s="71">
        <f>ROUND((I1274*'2-Calculator'!$D$26),2)</f>
        <v>3458.24</v>
      </c>
      <c r="L1274" s="69">
        <v>6</v>
      </c>
      <c r="M1274" s="66" t="s">
        <v>2550</v>
      </c>
      <c r="N1274" s="66" t="s">
        <v>2551</v>
      </c>
      <c r="O1274" s="66"/>
      <c r="P1274" s="66" t="s">
        <v>1835</v>
      </c>
      <c r="Q1274" s="144">
        <v>0</v>
      </c>
    </row>
    <row r="1275" spans="1:17" s="72" customFormat="1">
      <c r="A1275" s="66"/>
      <c r="B1275" s="66" t="s">
        <v>44</v>
      </c>
      <c r="C1275" s="225" t="s">
        <v>1812</v>
      </c>
      <c r="D1275" s="66" t="s">
        <v>2519</v>
      </c>
      <c r="E1275" s="68">
        <v>0.89312999999999998</v>
      </c>
      <c r="F1275" s="74">
        <v>1</v>
      </c>
      <c r="G1275" s="74">
        <v>1</v>
      </c>
      <c r="H1275" s="68">
        <f t="shared" si="38"/>
        <v>0.89312999999999998</v>
      </c>
      <c r="I1275" s="70">
        <f t="shared" si="39"/>
        <v>0.89312999999999998</v>
      </c>
      <c r="J1275" s="71">
        <f>ROUND((H1275*'2-Calculator'!$D$26),2)</f>
        <v>5881.26</v>
      </c>
      <c r="K1275" s="71">
        <f>ROUND((I1275*'2-Calculator'!$D$26),2)</f>
        <v>5881.26</v>
      </c>
      <c r="L1275" s="69">
        <v>8.39</v>
      </c>
      <c r="M1275" s="66" t="s">
        <v>2550</v>
      </c>
      <c r="N1275" s="66" t="s">
        <v>2551</v>
      </c>
      <c r="O1275" s="66"/>
      <c r="P1275" s="66" t="s">
        <v>1835</v>
      </c>
      <c r="Q1275" s="144">
        <v>5</v>
      </c>
    </row>
    <row r="1276" spans="1:17" s="72" customFormat="1">
      <c r="A1276" s="66"/>
      <c r="B1276" s="66" t="s">
        <v>43</v>
      </c>
      <c r="C1276" s="225" t="s">
        <v>1812</v>
      </c>
      <c r="D1276" s="66" t="s">
        <v>2519</v>
      </c>
      <c r="E1276" s="68">
        <v>1.3944300000000001</v>
      </c>
      <c r="F1276" s="74">
        <v>1</v>
      </c>
      <c r="G1276" s="74">
        <v>1</v>
      </c>
      <c r="H1276" s="68">
        <f t="shared" si="38"/>
        <v>1.3944300000000001</v>
      </c>
      <c r="I1276" s="70">
        <f t="shared" si="39"/>
        <v>1.3944300000000001</v>
      </c>
      <c r="J1276" s="71">
        <f>ROUND((H1276*'2-Calculator'!$D$26),2)</f>
        <v>9182.32</v>
      </c>
      <c r="K1276" s="71">
        <f>ROUND((I1276*'2-Calculator'!$D$26),2)</f>
        <v>9182.32</v>
      </c>
      <c r="L1276" s="69">
        <v>7.46</v>
      </c>
      <c r="M1276" s="66" t="s">
        <v>2550</v>
      </c>
      <c r="N1276" s="66" t="s">
        <v>2551</v>
      </c>
      <c r="O1276" s="66"/>
      <c r="P1276" s="66" t="s">
        <v>1835</v>
      </c>
      <c r="Q1276" s="144">
        <v>56</v>
      </c>
    </row>
    <row r="1277" spans="1:17" s="72" customFormat="1">
      <c r="A1277" s="66"/>
      <c r="B1277" s="66" t="s">
        <v>42</v>
      </c>
      <c r="C1277" s="225" t="s">
        <v>1812</v>
      </c>
      <c r="D1277" s="66" t="s">
        <v>2519</v>
      </c>
      <c r="E1277" s="68">
        <v>2.7928899999999999</v>
      </c>
      <c r="F1277" s="74">
        <v>1</v>
      </c>
      <c r="G1277" s="74">
        <v>1</v>
      </c>
      <c r="H1277" s="68">
        <f t="shared" si="38"/>
        <v>2.7928899999999999</v>
      </c>
      <c r="I1277" s="70">
        <f t="shared" si="39"/>
        <v>2.7928899999999999</v>
      </c>
      <c r="J1277" s="71">
        <f>ROUND((H1277*'2-Calculator'!$D$26),2)</f>
        <v>18391.18</v>
      </c>
      <c r="K1277" s="71">
        <f>ROUND((I1277*'2-Calculator'!$D$26),2)</f>
        <v>18391.18</v>
      </c>
      <c r="L1277" s="69">
        <v>13.81</v>
      </c>
      <c r="M1277" s="66" t="s">
        <v>2550</v>
      </c>
      <c r="N1277" s="66" t="s">
        <v>2551</v>
      </c>
      <c r="O1277" s="66"/>
      <c r="P1277" s="66" t="s">
        <v>1835</v>
      </c>
      <c r="Q1277" s="144">
        <v>81</v>
      </c>
    </row>
    <row r="1278" spans="1:17" s="72" customFormat="1">
      <c r="A1278" s="66"/>
      <c r="B1278" s="66" t="s">
        <v>41</v>
      </c>
      <c r="C1278" s="225" t="s">
        <v>1813</v>
      </c>
      <c r="D1278" s="66" t="s">
        <v>2520</v>
      </c>
      <c r="E1278" s="68">
        <v>0.59779000000000004</v>
      </c>
      <c r="F1278" s="74">
        <v>1</v>
      </c>
      <c r="G1278" s="74">
        <v>1</v>
      </c>
      <c r="H1278" s="68">
        <f t="shared" si="38"/>
        <v>0.59779000000000004</v>
      </c>
      <c r="I1278" s="70">
        <f t="shared" si="39"/>
        <v>0.59779000000000004</v>
      </c>
      <c r="J1278" s="71">
        <f>ROUND((H1278*'2-Calculator'!$D$26),2)</f>
        <v>3936.45</v>
      </c>
      <c r="K1278" s="71">
        <f>ROUND((I1278*'2-Calculator'!$D$26),2)</f>
        <v>3936.45</v>
      </c>
      <c r="L1278" s="69">
        <v>10.75</v>
      </c>
      <c r="M1278" s="66" t="s">
        <v>2550</v>
      </c>
      <c r="N1278" s="66" t="s">
        <v>2551</v>
      </c>
      <c r="O1278" s="66"/>
      <c r="P1278" s="66" t="s">
        <v>1835</v>
      </c>
      <c r="Q1278" s="144">
        <v>0</v>
      </c>
    </row>
    <row r="1279" spans="1:17" s="72" customFormat="1">
      <c r="A1279" s="66"/>
      <c r="B1279" s="66" t="s">
        <v>40</v>
      </c>
      <c r="C1279" s="225" t="s">
        <v>1813</v>
      </c>
      <c r="D1279" s="66" t="s">
        <v>2520</v>
      </c>
      <c r="E1279" s="68">
        <v>0.79271999999999998</v>
      </c>
      <c r="F1279" s="74">
        <v>1</v>
      </c>
      <c r="G1279" s="74">
        <v>1</v>
      </c>
      <c r="H1279" s="68">
        <f t="shared" si="38"/>
        <v>0.79271999999999998</v>
      </c>
      <c r="I1279" s="70">
        <f t="shared" si="39"/>
        <v>0.79271999999999998</v>
      </c>
      <c r="J1279" s="71">
        <f>ROUND((H1279*'2-Calculator'!$D$26),2)</f>
        <v>5220.0600000000004</v>
      </c>
      <c r="K1279" s="71">
        <f>ROUND((I1279*'2-Calculator'!$D$26),2)</f>
        <v>5220.0600000000004</v>
      </c>
      <c r="L1279" s="69">
        <v>6.09</v>
      </c>
      <c r="M1279" s="66" t="s">
        <v>2550</v>
      </c>
      <c r="N1279" s="66" t="s">
        <v>2551</v>
      </c>
      <c r="O1279" s="66"/>
      <c r="P1279" s="66" t="s">
        <v>1835</v>
      </c>
      <c r="Q1279" s="144">
        <v>28</v>
      </c>
    </row>
    <row r="1280" spans="1:17" s="72" customFormat="1">
      <c r="A1280" s="66"/>
      <c r="B1280" s="66" t="s">
        <v>39</v>
      </c>
      <c r="C1280" s="225" t="s">
        <v>1813</v>
      </c>
      <c r="D1280" s="66" t="s">
        <v>2520</v>
      </c>
      <c r="E1280" s="68">
        <v>1.0378499999999999</v>
      </c>
      <c r="F1280" s="74">
        <v>1</v>
      </c>
      <c r="G1280" s="74">
        <v>1</v>
      </c>
      <c r="H1280" s="68">
        <f t="shared" si="38"/>
        <v>1.0378499999999999</v>
      </c>
      <c r="I1280" s="70">
        <f t="shared" si="39"/>
        <v>1.0378499999999999</v>
      </c>
      <c r="J1280" s="71">
        <f>ROUND((H1280*'2-Calculator'!$D$26),2)</f>
        <v>6834.24</v>
      </c>
      <c r="K1280" s="71">
        <f>ROUND((I1280*'2-Calculator'!$D$26),2)</f>
        <v>6834.24</v>
      </c>
      <c r="L1280" s="69">
        <v>5.94</v>
      </c>
      <c r="M1280" s="66" t="s">
        <v>2550</v>
      </c>
      <c r="N1280" s="66" t="s">
        <v>2551</v>
      </c>
      <c r="O1280" s="66"/>
      <c r="P1280" s="66" t="s">
        <v>1835</v>
      </c>
      <c r="Q1280" s="144">
        <v>64</v>
      </c>
    </row>
    <row r="1281" spans="1:17" s="72" customFormat="1">
      <c r="A1281" s="66"/>
      <c r="B1281" s="66" t="s">
        <v>38</v>
      </c>
      <c r="C1281" s="225" t="s">
        <v>1813</v>
      </c>
      <c r="D1281" s="66" t="s">
        <v>2520</v>
      </c>
      <c r="E1281" s="68">
        <v>1.97306</v>
      </c>
      <c r="F1281" s="74">
        <v>1</v>
      </c>
      <c r="G1281" s="74">
        <v>1</v>
      </c>
      <c r="H1281" s="68">
        <f t="shared" si="38"/>
        <v>1.97306</v>
      </c>
      <c r="I1281" s="70">
        <f t="shared" si="39"/>
        <v>1.97306</v>
      </c>
      <c r="J1281" s="71">
        <f>ROUND((H1281*'2-Calculator'!$D$26),2)</f>
        <v>12992.6</v>
      </c>
      <c r="K1281" s="71">
        <f>ROUND((I1281*'2-Calculator'!$D$26),2)</f>
        <v>12992.6</v>
      </c>
      <c r="L1281" s="69">
        <v>10.82</v>
      </c>
      <c r="M1281" s="66" t="s">
        <v>2550</v>
      </c>
      <c r="N1281" s="66" t="s">
        <v>2551</v>
      </c>
      <c r="O1281" s="66"/>
      <c r="P1281" s="66" t="s">
        <v>1835</v>
      </c>
      <c r="Q1281" s="144">
        <v>13</v>
      </c>
    </row>
    <row r="1282" spans="1:17" s="72" customFormat="1">
      <c r="A1282" s="66"/>
      <c r="B1282" s="66" t="s">
        <v>37</v>
      </c>
      <c r="C1282" s="225" t="s">
        <v>1814</v>
      </c>
      <c r="D1282" s="66" t="s">
        <v>2521</v>
      </c>
      <c r="E1282" s="68">
        <v>0.62331000000000003</v>
      </c>
      <c r="F1282" s="74">
        <v>1</v>
      </c>
      <c r="G1282" s="74">
        <v>1</v>
      </c>
      <c r="H1282" s="68">
        <f t="shared" si="38"/>
        <v>0.62331000000000003</v>
      </c>
      <c r="I1282" s="70">
        <f t="shared" si="39"/>
        <v>0.62331000000000003</v>
      </c>
      <c r="J1282" s="71">
        <f>ROUND((H1282*'2-Calculator'!$D$26),2)</f>
        <v>4104.5</v>
      </c>
      <c r="K1282" s="71">
        <f>ROUND((I1282*'2-Calculator'!$D$26),2)</f>
        <v>4104.5</v>
      </c>
      <c r="L1282" s="69">
        <v>3.5</v>
      </c>
      <c r="M1282" s="66" t="s">
        <v>2550</v>
      </c>
      <c r="N1282" s="66" t="s">
        <v>2551</v>
      </c>
      <c r="O1282" s="66"/>
      <c r="P1282" s="66" t="s">
        <v>1835</v>
      </c>
      <c r="Q1282" s="144">
        <v>1</v>
      </c>
    </row>
    <row r="1283" spans="1:17" s="72" customFormat="1">
      <c r="A1283" s="66"/>
      <c r="B1283" s="66" t="s">
        <v>36</v>
      </c>
      <c r="C1283" s="225" t="s">
        <v>1814</v>
      </c>
      <c r="D1283" s="66" t="s">
        <v>2521</v>
      </c>
      <c r="E1283" s="68">
        <v>0.81779000000000002</v>
      </c>
      <c r="F1283" s="74">
        <v>1</v>
      </c>
      <c r="G1283" s="74">
        <v>1</v>
      </c>
      <c r="H1283" s="68">
        <f t="shared" si="38"/>
        <v>0.81779000000000002</v>
      </c>
      <c r="I1283" s="70">
        <f t="shared" si="39"/>
        <v>0.81779000000000002</v>
      </c>
      <c r="J1283" s="71">
        <f>ROUND((H1283*'2-Calculator'!$D$26),2)</f>
        <v>5385.15</v>
      </c>
      <c r="K1283" s="71">
        <f>ROUND((I1283*'2-Calculator'!$D$26),2)</f>
        <v>5385.15</v>
      </c>
      <c r="L1283" s="69">
        <v>4.38</v>
      </c>
      <c r="M1283" s="66" t="s">
        <v>2550</v>
      </c>
      <c r="N1283" s="66" t="s">
        <v>2551</v>
      </c>
      <c r="O1283" s="66"/>
      <c r="P1283" s="66" t="s">
        <v>1835</v>
      </c>
      <c r="Q1283" s="144">
        <v>9</v>
      </c>
    </row>
    <row r="1284" spans="1:17" s="72" customFormat="1">
      <c r="A1284" s="66"/>
      <c r="B1284" s="66" t="s">
        <v>35</v>
      </c>
      <c r="C1284" s="225" t="s">
        <v>1814</v>
      </c>
      <c r="D1284" s="66" t="s">
        <v>2521</v>
      </c>
      <c r="E1284" s="68">
        <v>1.19451</v>
      </c>
      <c r="F1284" s="74">
        <v>1</v>
      </c>
      <c r="G1284" s="74">
        <v>1</v>
      </c>
      <c r="H1284" s="68">
        <f t="shared" si="38"/>
        <v>1.19451</v>
      </c>
      <c r="I1284" s="70">
        <f t="shared" si="39"/>
        <v>1.19451</v>
      </c>
      <c r="J1284" s="71">
        <f>ROUND((H1284*'2-Calculator'!$D$26),2)</f>
        <v>7865.85</v>
      </c>
      <c r="K1284" s="71">
        <f>ROUND((I1284*'2-Calculator'!$D$26),2)</f>
        <v>7865.85</v>
      </c>
      <c r="L1284" s="69">
        <v>5.75</v>
      </c>
      <c r="M1284" s="66" t="s">
        <v>2550</v>
      </c>
      <c r="N1284" s="66" t="s">
        <v>2551</v>
      </c>
      <c r="O1284" s="66"/>
      <c r="P1284" s="66" t="s">
        <v>1835</v>
      </c>
      <c r="Q1284" s="144">
        <v>8</v>
      </c>
    </row>
    <row r="1285" spans="1:17" s="72" customFormat="1">
      <c r="A1285" s="66"/>
      <c r="B1285" s="66" t="s">
        <v>34</v>
      </c>
      <c r="C1285" s="225" t="s">
        <v>1814</v>
      </c>
      <c r="D1285" s="66" t="s">
        <v>2521</v>
      </c>
      <c r="E1285" s="68">
        <v>2.0716399999999999</v>
      </c>
      <c r="F1285" s="74">
        <v>1</v>
      </c>
      <c r="G1285" s="74">
        <v>1</v>
      </c>
      <c r="H1285" s="68">
        <f t="shared" si="38"/>
        <v>2.0716399999999999</v>
      </c>
      <c r="I1285" s="70">
        <f t="shared" si="39"/>
        <v>2.0716399999999999</v>
      </c>
      <c r="J1285" s="71">
        <f>ROUND((H1285*'2-Calculator'!$D$26),2)</f>
        <v>13641.75</v>
      </c>
      <c r="K1285" s="71">
        <f>ROUND((I1285*'2-Calculator'!$D$26),2)</f>
        <v>13641.75</v>
      </c>
      <c r="L1285" s="69">
        <v>9.2899999999999991</v>
      </c>
      <c r="M1285" s="66" t="s">
        <v>2550</v>
      </c>
      <c r="N1285" s="66" t="s">
        <v>2551</v>
      </c>
      <c r="O1285" s="66"/>
      <c r="P1285" s="66" t="s">
        <v>1835</v>
      </c>
      <c r="Q1285" s="144">
        <v>1</v>
      </c>
    </row>
    <row r="1286" spans="1:17" s="72" customFormat="1">
      <c r="A1286" s="66"/>
      <c r="B1286" s="66" t="s">
        <v>33</v>
      </c>
      <c r="C1286" s="225" t="s">
        <v>1815</v>
      </c>
      <c r="D1286" s="66" t="s">
        <v>2405</v>
      </c>
      <c r="E1286" s="68">
        <v>0.53624000000000005</v>
      </c>
      <c r="F1286" s="74">
        <v>1</v>
      </c>
      <c r="G1286" s="74">
        <v>1</v>
      </c>
      <c r="H1286" s="68">
        <f t="shared" si="38"/>
        <v>0.53624000000000005</v>
      </c>
      <c r="I1286" s="70">
        <f t="shared" si="39"/>
        <v>0.53624000000000005</v>
      </c>
      <c r="J1286" s="71">
        <f>ROUND((H1286*'2-Calculator'!$D$26),2)</f>
        <v>3531.14</v>
      </c>
      <c r="K1286" s="71">
        <f>ROUND((I1286*'2-Calculator'!$D$26),2)</f>
        <v>3531.14</v>
      </c>
      <c r="L1286" s="69">
        <v>2.94</v>
      </c>
      <c r="M1286" s="66" t="s">
        <v>2550</v>
      </c>
      <c r="N1286" s="66" t="s">
        <v>2551</v>
      </c>
      <c r="O1286" s="66"/>
      <c r="P1286" s="66" t="s">
        <v>1835</v>
      </c>
      <c r="Q1286" s="144">
        <v>3</v>
      </c>
    </row>
    <row r="1287" spans="1:17" s="72" customFormat="1">
      <c r="A1287" s="66"/>
      <c r="B1287" s="66" t="s">
        <v>32</v>
      </c>
      <c r="C1287" s="225" t="s">
        <v>1815</v>
      </c>
      <c r="D1287" s="66" t="s">
        <v>2405</v>
      </c>
      <c r="E1287" s="68">
        <v>0.67296</v>
      </c>
      <c r="F1287" s="74">
        <v>1</v>
      </c>
      <c r="G1287" s="74">
        <v>1</v>
      </c>
      <c r="H1287" s="68">
        <f t="shared" si="38"/>
        <v>0.67296</v>
      </c>
      <c r="I1287" s="70">
        <f t="shared" si="39"/>
        <v>0.67296</v>
      </c>
      <c r="J1287" s="71">
        <f>ROUND((H1287*'2-Calculator'!$D$26),2)</f>
        <v>4431.4399999999996</v>
      </c>
      <c r="K1287" s="71">
        <f>ROUND((I1287*'2-Calculator'!$D$26),2)</f>
        <v>4431.4399999999996</v>
      </c>
      <c r="L1287" s="69">
        <v>3.24</v>
      </c>
      <c r="M1287" s="66" t="s">
        <v>2550</v>
      </c>
      <c r="N1287" s="66" t="s">
        <v>2551</v>
      </c>
      <c r="O1287" s="66"/>
      <c r="P1287" s="66" t="s">
        <v>1835</v>
      </c>
      <c r="Q1287" s="144">
        <v>26</v>
      </c>
    </row>
    <row r="1288" spans="1:17" s="72" customFormat="1">
      <c r="A1288" s="66"/>
      <c r="B1288" s="66" t="s">
        <v>31</v>
      </c>
      <c r="C1288" s="225" t="s">
        <v>1815</v>
      </c>
      <c r="D1288" s="66" t="s">
        <v>2405</v>
      </c>
      <c r="E1288" s="68">
        <v>0.94027000000000005</v>
      </c>
      <c r="F1288" s="74">
        <v>1</v>
      </c>
      <c r="G1288" s="74">
        <v>1</v>
      </c>
      <c r="H1288" s="68">
        <f t="shared" si="38"/>
        <v>0.94027000000000005</v>
      </c>
      <c r="I1288" s="70">
        <f t="shared" si="39"/>
        <v>0.94027000000000005</v>
      </c>
      <c r="J1288" s="71">
        <f>ROUND((H1288*'2-Calculator'!$D$26),2)</f>
        <v>6191.68</v>
      </c>
      <c r="K1288" s="71">
        <f>ROUND((I1288*'2-Calculator'!$D$26),2)</f>
        <v>6191.68</v>
      </c>
      <c r="L1288" s="69">
        <v>4.57</v>
      </c>
      <c r="M1288" s="66" t="s">
        <v>2550</v>
      </c>
      <c r="N1288" s="66" t="s">
        <v>2551</v>
      </c>
      <c r="O1288" s="66"/>
      <c r="P1288" s="66" t="s">
        <v>1835</v>
      </c>
      <c r="Q1288" s="144">
        <v>7</v>
      </c>
    </row>
    <row r="1289" spans="1:17" s="72" customFormat="1">
      <c r="A1289" s="66"/>
      <c r="B1289" s="66" t="s">
        <v>30</v>
      </c>
      <c r="C1289" s="225" t="s">
        <v>1815</v>
      </c>
      <c r="D1289" s="66" t="s">
        <v>2405</v>
      </c>
      <c r="E1289" s="68">
        <v>1.5947899999999999</v>
      </c>
      <c r="F1289" s="74">
        <v>1</v>
      </c>
      <c r="G1289" s="74">
        <v>1</v>
      </c>
      <c r="H1289" s="68">
        <f t="shared" si="38"/>
        <v>1.5947899999999999</v>
      </c>
      <c r="I1289" s="70">
        <f t="shared" si="39"/>
        <v>1.5947899999999999</v>
      </c>
      <c r="J1289" s="71">
        <f>ROUND((H1289*'2-Calculator'!$D$26),2)</f>
        <v>10501.69</v>
      </c>
      <c r="K1289" s="71">
        <f>ROUND((I1289*'2-Calculator'!$D$26),2)</f>
        <v>10501.69</v>
      </c>
      <c r="L1289" s="69">
        <v>6</v>
      </c>
      <c r="M1289" s="66" t="s">
        <v>2550</v>
      </c>
      <c r="N1289" s="66" t="s">
        <v>2551</v>
      </c>
      <c r="O1289" s="66"/>
      <c r="P1289" s="66" t="s">
        <v>1835</v>
      </c>
      <c r="Q1289" s="144">
        <v>0</v>
      </c>
    </row>
    <row r="1290" spans="1:17" s="72" customFormat="1">
      <c r="A1290" s="66"/>
      <c r="B1290" s="66" t="s">
        <v>29</v>
      </c>
      <c r="C1290" s="225" t="s">
        <v>1816</v>
      </c>
      <c r="D1290" s="66" t="s">
        <v>2406</v>
      </c>
      <c r="E1290" s="68">
        <v>2.75231</v>
      </c>
      <c r="F1290" s="74">
        <v>1</v>
      </c>
      <c r="G1290" s="74">
        <v>1</v>
      </c>
      <c r="H1290" s="68">
        <f t="shared" si="38"/>
        <v>2.75231</v>
      </c>
      <c r="I1290" s="70">
        <f t="shared" si="39"/>
        <v>2.75231</v>
      </c>
      <c r="J1290" s="71">
        <f>ROUND((H1290*'2-Calculator'!$D$26),2)</f>
        <v>18123.96</v>
      </c>
      <c r="K1290" s="71">
        <f>ROUND((I1290*'2-Calculator'!$D$26),2)</f>
        <v>18123.96</v>
      </c>
      <c r="L1290" s="69">
        <v>1.69</v>
      </c>
      <c r="M1290" s="66" t="s">
        <v>2550</v>
      </c>
      <c r="N1290" s="66" t="s">
        <v>2551</v>
      </c>
      <c r="O1290" s="66"/>
      <c r="P1290" s="66" t="s">
        <v>1835</v>
      </c>
      <c r="Q1290" s="144">
        <v>0</v>
      </c>
    </row>
    <row r="1291" spans="1:17" s="72" customFormat="1">
      <c r="A1291" s="66"/>
      <c r="B1291" s="66" t="s">
        <v>28</v>
      </c>
      <c r="C1291" s="225" t="s">
        <v>1816</v>
      </c>
      <c r="D1291" s="66" t="s">
        <v>2406</v>
      </c>
      <c r="E1291" s="68">
        <v>3.2184499999999998</v>
      </c>
      <c r="F1291" s="74">
        <v>1</v>
      </c>
      <c r="G1291" s="74">
        <v>1</v>
      </c>
      <c r="H1291" s="68">
        <f t="shared" si="38"/>
        <v>3.2184499999999998</v>
      </c>
      <c r="I1291" s="70">
        <f t="shared" si="39"/>
        <v>3.2184499999999998</v>
      </c>
      <c r="J1291" s="71">
        <f>ROUND((H1291*'2-Calculator'!$D$26),2)</f>
        <v>21193.49</v>
      </c>
      <c r="K1291" s="71">
        <f>ROUND((I1291*'2-Calculator'!$D$26),2)</f>
        <v>21193.49</v>
      </c>
      <c r="L1291" s="69">
        <v>2</v>
      </c>
      <c r="M1291" s="66" t="s">
        <v>2550</v>
      </c>
      <c r="N1291" s="66" t="s">
        <v>2551</v>
      </c>
      <c r="O1291" s="66"/>
      <c r="P1291" s="66" t="s">
        <v>1835</v>
      </c>
      <c r="Q1291" s="144">
        <v>1</v>
      </c>
    </row>
    <row r="1292" spans="1:17" s="72" customFormat="1">
      <c r="A1292" s="66"/>
      <c r="B1292" s="66" t="s">
        <v>27</v>
      </c>
      <c r="C1292" s="225" t="s">
        <v>1816</v>
      </c>
      <c r="D1292" s="66" t="s">
        <v>2406</v>
      </c>
      <c r="E1292" s="68">
        <v>4.2473700000000001</v>
      </c>
      <c r="F1292" s="74">
        <v>1</v>
      </c>
      <c r="G1292" s="74">
        <v>1</v>
      </c>
      <c r="H1292" s="68">
        <f t="shared" si="38"/>
        <v>4.2473700000000001</v>
      </c>
      <c r="I1292" s="70">
        <f t="shared" si="39"/>
        <v>4.2473700000000001</v>
      </c>
      <c r="J1292" s="71">
        <f>ROUND((H1292*'2-Calculator'!$D$26),2)</f>
        <v>27968.93</v>
      </c>
      <c r="K1292" s="71">
        <f>ROUND((I1292*'2-Calculator'!$D$26),2)</f>
        <v>27968.93</v>
      </c>
      <c r="L1292" s="69">
        <v>8.74</v>
      </c>
      <c r="M1292" s="66" t="s">
        <v>2550</v>
      </c>
      <c r="N1292" s="66" t="s">
        <v>2551</v>
      </c>
      <c r="O1292" s="66"/>
      <c r="P1292" s="66" t="s">
        <v>1835</v>
      </c>
      <c r="Q1292" s="144">
        <v>0</v>
      </c>
    </row>
    <row r="1293" spans="1:17" s="72" customFormat="1">
      <c r="A1293" s="66"/>
      <c r="B1293" s="66" t="s">
        <v>26</v>
      </c>
      <c r="C1293" s="225" t="s">
        <v>1816</v>
      </c>
      <c r="D1293" s="66" t="s">
        <v>2406</v>
      </c>
      <c r="E1293" s="68">
        <v>8.4366800000000008</v>
      </c>
      <c r="F1293" s="74">
        <v>1</v>
      </c>
      <c r="G1293" s="74">
        <v>1</v>
      </c>
      <c r="H1293" s="68">
        <f t="shared" si="38"/>
        <v>8.4366800000000008</v>
      </c>
      <c r="I1293" s="70">
        <f t="shared" si="39"/>
        <v>8.4366800000000008</v>
      </c>
      <c r="J1293" s="71">
        <f>ROUND((H1293*'2-Calculator'!$D$26),2)</f>
        <v>55555.54</v>
      </c>
      <c r="K1293" s="71">
        <f>ROUND((I1293*'2-Calculator'!$D$26),2)</f>
        <v>55555.54</v>
      </c>
      <c r="L1293" s="69">
        <v>14.94</v>
      </c>
      <c r="M1293" s="66" t="s">
        <v>2550</v>
      </c>
      <c r="N1293" s="66" t="s">
        <v>2551</v>
      </c>
      <c r="O1293" s="66"/>
      <c r="P1293" s="66" t="s">
        <v>1835</v>
      </c>
      <c r="Q1293" s="144">
        <v>14</v>
      </c>
    </row>
    <row r="1294" spans="1:17" s="72" customFormat="1">
      <c r="A1294" s="66"/>
      <c r="B1294" s="66" t="s">
        <v>25</v>
      </c>
      <c r="C1294" s="225" t="s">
        <v>1817</v>
      </c>
      <c r="D1294" s="66" t="s">
        <v>2407</v>
      </c>
      <c r="E1294" s="68">
        <v>1.5621100000000001</v>
      </c>
      <c r="F1294" s="74">
        <v>1</v>
      </c>
      <c r="G1294" s="74">
        <v>1</v>
      </c>
      <c r="H1294" s="68">
        <f t="shared" ref="H1294:H1319" si="40">ROUND(E1294*F1294,5)</f>
        <v>1.5621100000000001</v>
      </c>
      <c r="I1294" s="70">
        <f t="shared" ref="I1294:I1319" si="41">ROUND(E1294*G1294,5)</f>
        <v>1.5621100000000001</v>
      </c>
      <c r="J1294" s="71">
        <f>ROUND((H1294*'2-Calculator'!$D$26),2)</f>
        <v>10286.49</v>
      </c>
      <c r="K1294" s="71">
        <f>ROUND((I1294*'2-Calculator'!$D$26),2)</f>
        <v>10286.49</v>
      </c>
      <c r="L1294" s="69">
        <v>5</v>
      </c>
      <c r="M1294" s="66" t="s">
        <v>2550</v>
      </c>
      <c r="N1294" s="66" t="s">
        <v>2551</v>
      </c>
      <c r="O1294" s="66"/>
      <c r="P1294" s="66" t="s">
        <v>1835</v>
      </c>
      <c r="Q1294" s="144">
        <v>0</v>
      </c>
    </row>
    <row r="1295" spans="1:17" s="72" customFormat="1">
      <c r="A1295" s="66"/>
      <c r="B1295" s="66" t="s">
        <v>24</v>
      </c>
      <c r="C1295" s="225" t="s">
        <v>1817</v>
      </c>
      <c r="D1295" s="66" t="s">
        <v>2407</v>
      </c>
      <c r="E1295" s="68">
        <v>2.0803099999999999</v>
      </c>
      <c r="F1295" s="74">
        <v>1</v>
      </c>
      <c r="G1295" s="74">
        <v>1</v>
      </c>
      <c r="H1295" s="68">
        <f t="shared" si="40"/>
        <v>2.0803099999999999</v>
      </c>
      <c r="I1295" s="70">
        <f t="shared" si="41"/>
        <v>2.0803099999999999</v>
      </c>
      <c r="J1295" s="71">
        <f>ROUND((H1295*'2-Calculator'!$D$26),2)</f>
        <v>13698.84</v>
      </c>
      <c r="K1295" s="71">
        <f>ROUND((I1295*'2-Calculator'!$D$26),2)</f>
        <v>13698.84</v>
      </c>
      <c r="L1295" s="69">
        <v>5.25</v>
      </c>
      <c r="M1295" s="66" t="s">
        <v>2550</v>
      </c>
      <c r="N1295" s="66" t="s">
        <v>2551</v>
      </c>
      <c r="O1295" s="66"/>
      <c r="P1295" s="66" t="s">
        <v>1835</v>
      </c>
      <c r="Q1295" s="144">
        <v>3</v>
      </c>
    </row>
    <row r="1296" spans="1:17" s="72" customFormat="1">
      <c r="A1296" s="66"/>
      <c r="B1296" s="66" t="s">
        <v>23</v>
      </c>
      <c r="C1296" s="225" t="s">
        <v>1817</v>
      </c>
      <c r="D1296" s="66" t="s">
        <v>2407</v>
      </c>
      <c r="E1296" s="68">
        <v>2.7429899999999998</v>
      </c>
      <c r="F1296" s="74">
        <v>1</v>
      </c>
      <c r="G1296" s="74">
        <v>1</v>
      </c>
      <c r="H1296" s="68">
        <f t="shared" si="40"/>
        <v>2.7429899999999998</v>
      </c>
      <c r="I1296" s="70">
        <f t="shared" si="41"/>
        <v>2.7429899999999998</v>
      </c>
      <c r="J1296" s="71">
        <f>ROUND((H1296*'2-Calculator'!$D$26),2)</f>
        <v>18062.59</v>
      </c>
      <c r="K1296" s="71">
        <f>ROUND((I1296*'2-Calculator'!$D$26),2)</f>
        <v>18062.59</v>
      </c>
      <c r="L1296" s="69">
        <v>8.52</v>
      </c>
      <c r="M1296" s="66" t="s">
        <v>2550</v>
      </c>
      <c r="N1296" s="66" t="s">
        <v>2551</v>
      </c>
      <c r="O1296" s="66"/>
      <c r="P1296" s="66" t="s">
        <v>1835</v>
      </c>
      <c r="Q1296" s="144">
        <v>5</v>
      </c>
    </row>
    <row r="1297" spans="1:17" s="72" customFormat="1">
      <c r="A1297" s="66"/>
      <c r="B1297" s="66" t="s">
        <v>22</v>
      </c>
      <c r="C1297" s="225" t="s">
        <v>1817</v>
      </c>
      <c r="D1297" s="66" t="s">
        <v>2407</v>
      </c>
      <c r="E1297" s="68">
        <v>6.1422400000000001</v>
      </c>
      <c r="F1297" s="74">
        <v>1</v>
      </c>
      <c r="G1297" s="74">
        <v>1</v>
      </c>
      <c r="H1297" s="68">
        <f t="shared" si="40"/>
        <v>6.1422400000000001</v>
      </c>
      <c r="I1297" s="70">
        <f t="shared" si="41"/>
        <v>6.1422400000000001</v>
      </c>
      <c r="J1297" s="71">
        <f>ROUND((H1297*'2-Calculator'!$D$26),2)</f>
        <v>40446.65</v>
      </c>
      <c r="K1297" s="71">
        <f>ROUND((I1297*'2-Calculator'!$D$26),2)</f>
        <v>40446.65</v>
      </c>
      <c r="L1297" s="69">
        <v>15.24</v>
      </c>
      <c r="M1297" s="66" t="s">
        <v>2550</v>
      </c>
      <c r="N1297" s="66" t="s">
        <v>2551</v>
      </c>
      <c r="O1297" s="66"/>
      <c r="P1297" s="66" t="s">
        <v>1835</v>
      </c>
      <c r="Q1297" s="144">
        <v>27</v>
      </c>
    </row>
    <row r="1298" spans="1:17" s="72" customFormat="1">
      <c r="A1298" s="66"/>
      <c r="B1298" s="66" t="s">
        <v>21</v>
      </c>
      <c r="C1298" s="225" t="s">
        <v>1818</v>
      </c>
      <c r="D1298" s="66" t="s">
        <v>2408</v>
      </c>
      <c r="E1298" s="68">
        <v>1.9979800000000001</v>
      </c>
      <c r="F1298" s="74">
        <v>1</v>
      </c>
      <c r="G1298" s="74">
        <v>1</v>
      </c>
      <c r="H1298" s="68">
        <f t="shared" si="40"/>
        <v>1.9979800000000001</v>
      </c>
      <c r="I1298" s="70">
        <f t="shared" si="41"/>
        <v>1.9979800000000001</v>
      </c>
      <c r="J1298" s="71">
        <f>ROUND((H1298*'2-Calculator'!$D$26),2)</f>
        <v>13156.7</v>
      </c>
      <c r="K1298" s="71">
        <f>ROUND((I1298*'2-Calculator'!$D$26),2)</f>
        <v>13156.7</v>
      </c>
      <c r="L1298" s="69">
        <v>5.0199999999999996</v>
      </c>
      <c r="M1298" s="66" t="s">
        <v>2550</v>
      </c>
      <c r="N1298" s="66" t="s">
        <v>2551</v>
      </c>
      <c r="O1298" s="66"/>
      <c r="P1298" s="66" t="s">
        <v>1835</v>
      </c>
      <c r="Q1298" s="144">
        <v>0</v>
      </c>
    </row>
    <row r="1299" spans="1:17" s="72" customFormat="1">
      <c r="A1299" s="66"/>
      <c r="B1299" s="66" t="s">
        <v>20</v>
      </c>
      <c r="C1299" s="225" t="s">
        <v>1818</v>
      </c>
      <c r="D1299" s="66" t="s">
        <v>2408</v>
      </c>
      <c r="E1299" s="68">
        <v>2.2072099999999999</v>
      </c>
      <c r="F1299" s="74">
        <v>1</v>
      </c>
      <c r="G1299" s="74">
        <v>1</v>
      </c>
      <c r="H1299" s="68">
        <f t="shared" si="40"/>
        <v>2.2072099999999999</v>
      </c>
      <c r="I1299" s="70">
        <f t="shared" si="41"/>
        <v>2.2072099999999999</v>
      </c>
      <c r="J1299" s="71">
        <f>ROUND((H1299*'2-Calculator'!$D$26),2)</f>
        <v>14534.48</v>
      </c>
      <c r="K1299" s="71">
        <f>ROUND((I1299*'2-Calculator'!$D$26),2)</f>
        <v>14534.48</v>
      </c>
      <c r="L1299" s="69">
        <v>5.53</v>
      </c>
      <c r="M1299" s="66" t="s">
        <v>2550</v>
      </c>
      <c r="N1299" s="66" t="s">
        <v>2551</v>
      </c>
      <c r="O1299" s="66"/>
      <c r="P1299" s="66" t="s">
        <v>1835</v>
      </c>
      <c r="Q1299" s="144">
        <v>23</v>
      </c>
    </row>
    <row r="1300" spans="1:17" s="72" customFormat="1">
      <c r="A1300" s="66"/>
      <c r="B1300" s="66" t="s">
        <v>19</v>
      </c>
      <c r="C1300" s="225" t="s">
        <v>1818</v>
      </c>
      <c r="D1300" s="66" t="s">
        <v>2408</v>
      </c>
      <c r="E1300" s="68">
        <v>3.5013999999999998</v>
      </c>
      <c r="F1300" s="74">
        <v>1</v>
      </c>
      <c r="G1300" s="74">
        <v>1</v>
      </c>
      <c r="H1300" s="68">
        <f t="shared" si="40"/>
        <v>3.5013999999999998</v>
      </c>
      <c r="I1300" s="70">
        <f t="shared" si="41"/>
        <v>3.5013999999999998</v>
      </c>
      <c r="J1300" s="71">
        <f>ROUND((H1300*'2-Calculator'!$D$26),2)</f>
        <v>23056.720000000001</v>
      </c>
      <c r="K1300" s="71">
        <f>ROUND((I1300*'2-Calculator'!$D$26),2)</f>
        <v>23056.720000000001</v>
      </c>
      <c r="L1300" s="69">
        <v>7.99</v>
      </c>
      <c r="M1300" s="66" t="s">
        <v>2550</v>
      </c>
      <c r="N1300" s="66" t="s">
        <v>2551</v>
      </c>
      <c r="O1300" s="66"/>
      <c r="P1300" s="66" t="s">
        <v>1835</v>
      </c>
      <c r="Q1300" s="144">
        <v>53</v>
      </c>
    </row>
    <row r="1301" spans="1:17" s="72" customFormat="1">
      <c r="A1301" s="66"/>
      <c r="B1301" s="66" t="s">
        <v>18</v>
      </c>
      <c r="C1301" s="225" t="s">
        <v>1818</v>
      </c>
      <c r="D1301" s="66" t="s">
        <v>2408</v>
      </c>
      <c r="E1301" s="68">
        <v>6.6141199999999998</v>
      </c>
      <c r="F1301" s="74">
        <v>1</v>
      </c>
      <c r="G1301" s="74">
        <v>1</v>
      </c>
      <c r="H1301" s="68">
        <f t="shared" si="40"/>
        <v>6.6141199999999998</v>
      </c>
      <c r="I1301" s="70">
        <f t="shared" si="41"/>
        <v>6.6141199999999998</v>
      </c>
      <c r="J1301" s="71">
        <f>ROUND((H1301*'2-Calculator'!$D$26),2)</f>
        <v>43553.98</v>
      </c>
      <c r="K1301" s="71">
        <f>ROUND((I1301*'2-Calculator'!$D$26),2)</f>
        <v>43553.98</v>
      </c>
      <c r="L1301" s="69">
        <v>14.36</v>
      </c>
      <c r="M1301" s="66" t="s">
        <v>2550</v>
      </c>
      <c r="N1301" s="66" t="s">
        <v>2551</v>
      </c>
      <c r="O1301" s="66"/>
      <c r="P1301" s="66" t="s">
        <v>1835</v>
      </c>
      <c r="Q1301" s="144">
        <v>33</v>
      </c>
    </row>
    <row r="1302" spans="1:17" s="72" customFormat="1">
      <c r="A1302" s="66"/>
      <c r="B1302" s="66" t="s">
        <v>17</v>
      </c>
      <c r="C1302" s="225" t="s">
        <v>1819</v>
      </c>
      <c r="D1302" s="66" t="s">
        <v>2522</v>
      </c>
      <c r="E1302" s="68">
        <v>0.72352000000000005</v>
      </c>
      <c r="F1302" s="74">
        <v>1</v>
      </c>
      <c r="G1302" s="74">
        <v>1</v>
      </c>
      <c r="H1302" s="68">
        <f t="shared" si="40"/>
        <v>0.72352000000000005</v>
      </c>
      <c r="I1302" s="70">
        <f t="shared" si="41"/>
        <v>0.72352000000000005</v>
      </c>
      <c r="J1302" s="71">
        <f>ROUND((H1302*'2-Calculator'!$D$26),2)</f>
        <v>4764.38</v>
      </c>
      <c r="K1302" s="71">
        <f>ROUND((I1302*'2-Calculator'!$D$26),2)</f>
        <v>4764.38</v>
      </c>
      <c r="L1302" s="69">
        <v>2.8</v>
      </c>
      <c r="M1302" s="66" t="s">
        <v>2550</v>
      </c>
      <c r="N1302" s="66" t="s">
        <v>2551</v>
      </c>
      <c r="O1302" s="66"/>
      <c r="P1302" s="66" t="s">
        <v>1835</v>
      </c>
      <c r="Q1302" s="144">
        <v>0</v>
      </c>
    </row>
    <row r="1303" spans="1:17" s="72" customFormat="1">
      <c r="A1303" s="66"/>
      <c r="B1303" s="66" t="s">
        <v>16</v>
      </c>
      <c r="C1303" s="225" t="s">
        <v>1819</v>
      </c>
      <c r="D1303" s="66" t="s">
        <v>2522</v>
      </c>
      <c r="E1303" s="68">
        <v>0.97738000000000003</v>
      </c>
      <c r="F1303" s="74">
        <v>1</v>
      </c>
      <c r="G1303" s="74">
        <v>1</v>
      </c>
      <c r="H1303" s="68">
        <f t="shared" si="40"/>
        <v>0.97738000000000003</v>
      </c>
      <c r="I1303" s="70">
        <f t="shared" si="41"/>
        <v>0.97738000000000003</v>
      </c>
      <c r="J1303" s="71">
        <f>ROUND((H1303*'2-Calculator'!$D$26),2)</f>
        <v>6436.05</v>
      </c>
      <c r="K1303" s="71">
        <f>ROUND((I1303*'2-Calculator'!$D$26),2)</f>
        <v>6436.05</v>
      </c>
      <c r="L1303" s="69">
        <v>3.33</v>
      </c>
      <c r="M1303" s="66" t="s">
        <v>2550</v>
      </c>
      <c r="N1303" s="66" t="s">
        <v>2551</v>
      </c>
      <c r="O1303" s="66"/>
      <c r="P1303" s="66" t="s">
        <v>1835</v>
      </c>
      <c r="Q1303" s="144">
        <v>20</v>
      </c>
    </row>
    <row r="1304" spans="1:17" s="72" customFormat="1">
      <c r="A1304" s="66"/>
      <c r="B1304" s="66" t="s">
        <v>15</v>
      </c>
      <c r="C1304" s="225" t="s">
        <v>1819</v>
      </c>
      <c r="D1304" s="66" t="s">
        <v>2522</v>
      </c>
      <c r="E1304" s="68">
        <v>1.6410499999999999</v>
      </c>
      <c r="F1304" s="74">
        <v>1</v>
      </c>
      <c r="G1304" s="74">
        <v>1</v>
      </c>
      <c r="H1304" s="68">
        <f t="shared" si="40"/>
        <v>1.6410499999999999</v>
      </c>
      <c r="I1304" s="70">
        <f t="shared" si="41"/>
        <v>1.6410499999999999</v>
      </c>
      <c r="J1304" s="71">
        <f>ROUND((H1304*'2-Calculator'!$D$26),2)</f>
        <v>10806.31</v>
      </c>
      <c r="K1304" s="71">
        <f>ROUND((I1304*'2-Calculator'!$D$26),2)</f>
        <v>10806.31</v>
      </c>
      <c r="L1304" s="69">
        <v>5.24</v>
      </c>
      <c r="M1304" s="66" t="s">
        <v>2550</v>
      </c>
      <c r="N1304" s="66" t="s">
        <v>2551</v>
      </c>
      <c r="O1304" s="66"/>
      <c r="P1304" s="66" t="s">
        <v>1835</v>
      </c>
      <c r="Q1304" s="144">
        <v>35</v>
      </c>
    </row>
    <row r="1305" spans="1:17" s="72" customFormat="1">
      <c r="A1305" s="66"/>
      <c r="B1305" s="66" t="s">
        <v>14</v>
      </c>
      <c r="C1305" s="225" t="s">
        <v>1819</v>
      </c>
      <c r="D1305" s="66" t="s">
        <v>2522</v>
      </c>
      <c r="E1305" s="68">
        <v>4.2576499999999999</v>
      </c>
      <c r="F1305" s="74">
        <v>1</v>
      </c>
      <c r="G1305" s="74">
        <v>1</v>
      </c>
      <c r="H1305" s="68">
        <f t="shared" si="40"/>
        <v>4.2576499999999999</v>
      </c>
      <c r="I1305" s="70">
        <f t="shared" si="41"/>
        <v>4.2576499999999999</v>
      </c>
      <c r="J1305" s="71">
        <f>ROUND((H1305*'2-Calculator'!$D$26),2)</f>
        <v>28036.63</v>
      </c>
      <c r="K1305" s="71">
        <f>ROUND((I1305*'2-Calculator'!$D$26),2)</f>
        <v>28036.63</v>
      </c>
      <c r="L1305" s="69">
        <v>10.29</v>
      </c>
      <c r="M1305" s="66" t="s">
        <v>2550</v>
      </c>
      <c r="N1305" s="66" t="s">
        <v>2551</v>
      </c>
      <c r="O1305" s="66"/>
      <c r="P1305" s="66" t="s">
        <v>1835</v>
      </c>
      <c r="Q1305" s="144">
        <v>13</v>
      </c>
    </row>
    <row r="1306" spans="1:17" s="72" customFormat="1">
      <c r="A1306" s="66"/>
      <c r="B1306" s="66" t="s">
        <v>13</v>
      </c>
      <c r="C1306" s="225" t="s">
        <v>1820</v>
      </c>
      <c r="D1306" s="66" t="s">
        <v>2409</v>
      </c>
      <c r="E1306" s="68">
        <v>1.3349599999999999</v>
      </c>
      <c r="F1306" s="74">
        <v>1</v>
      </c>
      <c r="G1306" s="74">
        <v>1</v>
      </c>
      <c r="H1306" s="68">
        <f t="shared" si="40"/>
        <v>1.3349599999999999</v>
      </c>
      <c r="I1306" s="70">
        <f t="shared" si="41"/>
        <v>1.3349599999999999</v>
      </c>
      <c r="J1306" s="71">
        <f>ROUND((H1306*'2-Calculator'!$D$26),2)</f>
        <v>8790.7099999999991</v>
      </c>
      <c r="K1306" s="71">
        <f>ROUND((I1306*'2-Calculator'!$D$26),2)</f>
        <v>8790.7099999999991</v>
      </c>
      <c r="L1306" s="69">
        <v>2.56</v>
      </c>
      <c r="M1306" s="66" t="s">
        <v>2550</v>
      </c>
      <c r="N1306" s="66" t="s">
        <v>2551</v>
      </c>
      <c r="O1306" s="66"/>
      <c r="P1306" s="66" t="s">
        <v>1835</v>
      </c>
      <c r="Q1306" s="144">
        <v>10</v>
      </c>
    </row>
    <row r="1307" spans="1:17" s="72" customFormat="1">
      <c r="A1307" s="66"/>
      <c r="B1307" s="66" t="s">
        <v>12</v>
      </c>
      <c r="C1307" s="225" t="s">
        <v>1820</v>
      </c>
      <c r="D1307" s="66" t="s">
        <v>2409</v>
      </c>
      <c r="E1307" s="68">
        <v>1.8420700000000001</v>
      </c>
      <c r="F1307" s="74">
        <v>1</v>
      </c>
      <c r="G1307" s="74">
        <v>1</v>
      </c>
      <c r="H1307" s="68">
        <f t="shared" si="40"/>
        <v>1.8420700000000001</v>
      </c>
      <c r="I1307" s="70">
        <f t="shared" si="41"/>
        <v>1.8420700000000001</v>
      </c>
      <c r="J1307" s="71">
        <f>ROUND((H1307*'2-Calculator'!$D$26),2)</f>
        <v>12130.03</v>
      </c>
      <c r="K1307" s="71">
        <f>ROUND((I1307*'2-Calculator'!$D$26),2)</f>
        <v>12130.03</v>
      </c>
      <c r="L1307" s="69">
        <v>4.09</v>
      </c>
      <c r="M1307" s="66" t="s">
        <v>2550</v>
      </c>
      <c r="N1307" s="66" t="s">
        <v>2551</v>
      </c>
      <c r="O1307" s="66"/>
      <c r="P1307" s="66" t="s">
        <v>1835</v>
      </c>
      <c r="Q1307" s="144">
        <v>25</v>
      </c>
    </row>
    <row r="1308" spans="1:17" s="72" customFormat="1">
      <c r="A1308" s="66"/>
      <c r="B1308" s="66" t="s">
        <v>11</v>
      </c>
      <c r="C1308" s="225" t="s">
        <v>1820</v>
      </c>
      <c r="D1308" s="66" t="s">
        <v>2409</v>
      </c>
      <c r="E1308" s="68">
        <v>3.0297100000000001</v>
      </c>
      <c r="F1308" s="74">
        <v>1</v>
      </c>
      <c r="G1308" s="74">
        <v>1</v>
      </c>
      <c r="H1308" s="68">
        <f t="shared" si="40"/>
        <v>3.0297100000000001</v>
      </c>
      <c r="I1308" s="70">
        <f t="shared" si="41"/>
        <v>3.0297100000000001</v>
      </c>
      <c r="J1308" s="71">
        <f>ROUND((H1308*'2-Calculator'!$D$26),2)</f>
        <v>19950.64</v>
      </c>
      <c r="K1308" s="71">
        <f>ROUND((I1308*'2-Calculator'!$D$26),2)</f>
        <v>19950.64</v>
      </c>
      <c r="L1308" s="69">
        <v>8.0500000000000007</v>
      </c>
      <c r="M1308" s="66" t="s">
        <v>2550</v>
      </c>
      <c r="N1308" s="66" t="s">
        <v>2551</v>
      </c>
      <c r="O1308" s="66"/>
      <c r="P1308" s="66" t="s">
        <v>1835</v>
      </c>
      <c r="Q1308" s="144">
        <v>51</v>
      </c>
    </row>
    <row r="1309" spans="1:17" s="72" customFormat="1">
      <c r="A1309" s="66"/>
      <c r="B1309" s="66" t="s">
        <v>10</v>
      </c>
      <c r="C1309" s="225" t="s">
        <v>1820</v>
      </c>
      <c r="D1309" s="66" t="s">
        <v>2409</v>
      </c>
      <c r="E1309" s="68">
        <v>5.5992300000000004</v>
      </c>
      <c r="F1309" s="74">
        <v>1</v>
      </c>
      <c r="G1309" s="74">
        <v>1</v>
      </c>
      <c r="H1309" s="68">
        <f t="shared" si="40"/>
        <v>5.5992300000000004</v>
      </c>
      <c r="I1309" s="70">
        <f t="shared" si="41"/>
        <v>5.5992300000000004</v>
      </c>
      <c r="J1309" s="71">
        <f>ROUND((H1309*'2-Calculator'!$D$26),2)</f>
        <v>36870.93</v>
      </c>
      <c r="K1309" s="71">
        <f>ROUND((I1309*'2-Calculator'!$D$26),2)</f>
        <v>36870.93</v>
      </c>
      <c r="L1309" s="69">
        <v>21.25</v>
      </c>
      <c r="M1309" s="66" t="s">
        <v>2550</v>
      </c>
      <c r="N1309" s="66" t="s">
        <v>2551</v>
      </c>
      <c r="O1309" s="66"/>
      <c r="P1309" s="66" t="s">
        <v>1835</v>
      </c>
      <c r="Q1309" s="144">
        <v>34</v>
      </c>
    </row>
    <row r="1310" spans="1:17" s="72" customFormat="1">
      <c r="A1310" s="66"/>
      <c r="B1310" s="66" t="s">
        <v>9</v>
      </c>
      <c r="C1310" s="225" t="s">
        <v>1821</v>
      </c>
      <c r="D1310" s="66" t="s">
        <v>2410</v>
      </c>
      <c r="E1310" s="68">
        <v>0.94601000000000002</v>
      </c>
      <c r="F1310" s="74">
        <v>1</v>
      </c>
      <c r="G1310" s="74">
        <v>1</v>
      </c>
      <c r="H1310" s="68">
        <f t="shared" si="40"/>
        <v>0.94601000000000002</v>
      </c>
      <c r="I1310" s="70">
        <f t="shared" si="41"/>
        <v>0.94601000000000002</v>
      </c>
      <c r="J1310" s="71">
        <f>ROUND((H1310*'2-Calculator'!$D$26),2)</f>
        <v>6229.48</v>
      </c>
      <c r="K1310" s="71">
        <f>ROUND((I1310*'2-Calculator'!$D$26),2)</f>
        <v>6229.48</v>
      </c>
      <c r="L1310" s="69">
        <v>2.7</v>
      </c>
      <c r="M1310" s="66" t="s">
        <v>2550</v>
      </c>
      <c r="N1310" s="66" t="s">
        <v>2551</v>
      </c>
      <c r="O1310" s="66"/>
      <c r="P1310" s="66" t="s">
        <v>1835</v>
      </c>
      <c r="Q1310" s="144">
        <v>37</v>
      </c>
    </row>
    <row r="1311" spans="1:17" s="72" customFormat="1">
      <c r="A1311" s="66"/>
      <c r="B1311" s="66" t="s">
        <v>8</v>
      </c>
      <c r="C1311" s="225" t="s">
        <v>1821</v>
      </c>
      <c r="D1311" s="66" t="s">
        <v>2410</v>
      </c>
      <c r="E1311" s="68">
        <v>1.4051400000000001</v>
      </c>
      <c r="F1311" s="74">
        <v>1</v>
      </c>
      <c r="G1311" s="74">
        <v>1</v>
      </c>
      <c r="H1311" s="68">
        <f t="shared" si="40"/>
        <v>1.4051400000000001</v>
      </c>
      <c r="I1311" s="70">
        <f t="shared" si="41"/>
        <v>1.4051400000000001</v>
      </c>
      <c r="J1311" s="71">
        <f>ROUND((H1311*'2-Calculator'!$D$26),2)</f>
        <v>9252.85</v>
      </c>
      <c r="K1311" s="71">
        <f>ROUND((I1311*'2-Calculator'!$D$26),2)</f>
        <v>9252.85</v>
      </c>
      <c r="L1311" s="69">
        <v>4.76</v>
      </c>
      <c r="M1311" s="66" t="s">
        <v>2550</v>
      </c>
      <c r="N1311" s="66" t="s">
        <v>2551</v>
      </c>
      <c r="O1311" s="66"/>
      <c r="P1311" s="66" t="s">
        <v>1835</v>
      </c>
      <c r="Q1311" s="144">
        <v>93</v>
      </c>
    </row>
    <row r="1312" spans="1:17" s="72" customFormat="1">
      <c r="A1312" s="66"/>
      <c r="B1312" s="66" t="s">
        <v>7</v>
      </c>
      <c r="C1312" s="225" t="s">
        <v>1821</v>
      </c>
      <c r="D1312" s="66" t="s">
        <v>2410</v>
      </c>
      <c r="E1312" s="68">
        <v>2.2793600000000001</v>
      </c>
      <c r="F1312" s="74">
        <v>1</v>
      </c>
      <c r="G1312" s="74">
        <v>1</v>
      </c>
      <c r="H1312" s="68">
        <f t="shared" si="40"/>
        <v>2.2793600000000001</v>
      </c>
      <c r="I1312" s="70">
        <f t="shared" si="41"/>
        <v>2.2793600000000001</v>
      </c>
      <c r="J1312" s="71">
        <f>ROUND((H1312*'2-Calculator'!$D$26),2)</f>
        <v>15009.59</v>
      </c>
      <c r="K1312" s="71">
        <f>ROUND((I1312*'2-Calculator'!$D$26),2)</f>
        <v>15009.59</v>
      </c>
      <c r="L1312" s="69">
        <v>8.6999999999999993</v>
      </c>
      <c r="M1312" s="66" t="s">
        <v>2550</v>
      </c>
      <c r="N1312" s="66" t="s">
        <v>2551</v>
      </c>
      <c r="O1312" s="66"/>
      <c r="P1312" s="66" t="s">
        <v>1835</v>
      </c>
      <c r="Q1312" s="144">
        <v>79</v>
      </c>
    </row>
    <row r="1313" spans="1:17" s="72" customFormat="1">
      <c r="A1313" s="66"/>
      <c r="B1313" s="66" t="s">
        <v>6</v>
      </c>
      <c r="C1313" s="225" t="s">
        <v>1821</v>
      </c>
      <c r="D1313" s="66" t="s">
        <v>2410</v>
      </c>
      <c r="E1313" s="68">
        <v>4.3062300000000002</v>
      </c>
      <c r="F1313" s="74">
        <v>1</v>
      </c>
      <c r="G1313" s="74">
        <v>1</v>
      </c>
      <c r="H1313" s="68">
        <f t="shared" si="40"/>
        <v>4.3062300000000002</v>
      </c>
      <c r="I1313" s="70">
        <f t="shared" si="41"/>
        <v>4.3062300000000002</v>
      </c>
      <c r="J1313" s="71">
        <f>ROUND((H1313*'2-Calculator'!$D$26),2)</f>
        <v>28356.52</v>
      </c>
      <c r="K1313" s="71">
        <f>ROUND((I1313*'2-Calculator'!$D$26),2)</f>
        <v>28356.52</v>
      </c>
      <c r="L1313" s="69">
        <v>20.16</v>
      </c>
      <c r="M1313" s="66" t="s">
        <v>2550</v>
      </c>
      <c r="N1313" s="66" t="s">
        <v>2551</v>
      </c>
      <c r="O1313" s="66"/>
      <c r="P1313" s="66" t="s">
        <v>1835</v>
      </c>
      <c r="Q1313" s="144">
        <v>33</v>
      </c>
    </row>
    <row r="1314" spans="1:17" s="72" customFormat="1">
      <c r="A1314" s="66"/>
      <c r="B1314" s="66" t="s">
        <v>5</v>
      </c>
      <c r="C1314" s="225" t="s">
        <v>1822</v>
      </c>
      <c r="D1314" s="66" t="s">
        <v>2411</v>
      </c>
      <c r="E1314" s="68">
        <v>0.83208000000000004</v>
      </c>
      <c r="F1314" s="74">
        <v>1</v>
      </c>
      <c r="G1314" s="74">
        <v>1</v>
      </c>
      <c r="H1314" s="68">
        <f t="shared" si="40"/>
        <v>0.83208000000000004</v>
      </c>
      <c r="I1314" s="70">
        <f t="shared" si="41"/>
        <v>0.83208000000000004</v>
      </c>
      <c r="J1314" s="71">
        <f>ROUND((H1314*'2-Calculator'!$D$26),2)</f>
        <v>5479.25</v>
      </c>
      <c r="K1314" s="71">
        <f>ROUND((I1314*'2-Calculator'!$D$26),2)</f>
        <v>5479.25</v>
      </c>
      <c r="L1314" s="69">
        <v>2.66</v>
      </c>
      <c r="M1314" s="66" t="s">
        <v>2550</v>
      </c>
      <c r="N1314" s="66" t="s">
        <v>2551</v>
      </c>
      <c r="O1314" s="66"/>
      <c r="P1314" s="66" t="s">
        <v>1835</v>
      </c>
      <c r="Q1314" s="144">
        <v>21</v>
      </c>
    </row>
    <row r="1315" spans="1:17" s="72" customFormat="1">
      <c r="A1315" s="66"/>
      <c r="B1315" s="66" t="s">
        <v>4</v>
      </c>
      <c r="C1315" s="225" t="s">
        <v>1822</v>
      </c>
      <c r="D1315" s="66" t="s">
        <v>2411</v>
      </c>
      <c r="E1315" s="68">
        <v>1.1787000000000001</v>
      </c>
      <c r="F1315" s="74">
        <v>1</v>
      </c>
      <c r="G1315" s="74">
        <v>1</v>
      </c>
      <c r="H1315" s="68">
        <f t="shared" si="40"/>
        <v>1.1787000000000001</v>
      </c>
      <c r="I1315" s="70">
        <f t="shared" si="41"/>
        <v>1.1787000000000001</v>
      </c>
      <c r="J1315" s="71">
        <f>ROUND((H1315*'2-Calculator'!$D$26),2)</f>
        <v>7761.74</v>
      </c>
      <c r="K1315" s="71">
        <f>ROUND((I1315*'2-Calculator'!$D$26),2)</f>
        <v>7761.74</v>
      </c>
      <c r="L1315" s="69">
        <v>3.75</v>
      </c>
      <c r="M1315" s="66" t="s">
        <v>2550</v>
      </c>
      <c r="N1315" s="66" t="s">
        <v>2551</v>
      </c>
      <c r="O1315" s="66"/>
      <c r="P1315" s="66" t="s">
        <v>1835</v>
      </c>
      <c r="Q1315" s="144">
        <v>26</v>
      </c>
    </row>
    <row r="1316" spans="1:17" s="72" customFormat="1">
      <c r="A1316" s="66"/>
      <c r="B1316" s="66" t="s">
        <v>3</v>
      </c>
      <c r="C1316" s="225" t="s">
        <v>1822</v>
      </c>
      <c r="D1316" s="66" t="s">
        <v>2411</v>
      </c>
      <c r="E1316" s="68">
        <v>1.96723</v>
      </c>
      <c r="F1316" s="74">
        <v>1</v>
      </c>
      <c r="G1316" s="74">
        <v>1</v>
      </c>
      <c r="H1316" s="68">
        <f t="shared" si="40"/>
        <v>1.96723</v>
      </c>
      <c r="I1316" s="70">
        <f t="shared" si="41"/>
        <v>1.96723</v>
      </c>
      <c r="J1316" s="71">
        <f>ROUND((H1316*'2-Calculator'!$D$26),2)</f>
        <v>12954.21</v>
      </c>
      <c r="K1316" s="71">
        <f>ROUND((I1316*'2-Calculator'!$D$26),2)</f>
        <v>12954.21</v>
      </c>
      <c r="L1316" s="69">
        <v>8.1999999999999993</v>
      </c>
      <c r="M1316" s="66" t="s">
        <v>2550</v>
      </c>
      <c r="N1316" s="66" t="s">
        <v>2551</v>
      </c>
      <c r="O1316" s="66"/>
      <c r="P1316" s="66" t="s">
        <v>1835</v>
      </c>
      <c r="Q1316" s="144">
        <v>28</v>
      </c>
    </row>
    <row r="1317" spans="1:17" s="72" customFormat="1">
      <c r="A1317" s="66"/>
      <c r="B1317" s="66" t="s">
        <v>2</v>
      </c>
      <c r="C1317" s="225" t="s">
        <v>1822</v>
      </c>
      <c r="D1317" s="66" t="s">
        <v>2411</v>
      </c>
      <c r="E1317" s="68">
        <v>3.6941899999999999</v>
      </c>
      <c r="F1317" s="74">
        <v>1</v>
      </c>
      <c r="G1317" s="74">
        <v>1</v>
      </c>
      <c r="H1317" s="68">
        <f t="shared" si="40"/>
        <v>3.6941899999999999</v>
      </c>
      <c r="I1317" s="70">
        <f t="shared" si="41"/>
        <v>3.6941899999999999</v>
      </c>
      <c r="J1317" s="71">
        <f>ROUND((H1317*'2-Calculator'!$D$26),2)</f>
        <v>24326.240000000002</v>
      </c>
      <c r="K1317" s="71">
        <f>ROUND((I1317*'2-Calculator'!$D$26),2)</f>
        <v>24326.240000000002</v>
      </c>
      <c r="L1317" s="69">
        <v>16.54</v>
      </c>
      <c r="M1317" s="66" t="s">
        <v>2550</v>
      </c>
      <c r="N1317" s="66" t="s">
        <v>2551</v>
      </c>
      <c r="O1317" s="66"/>
      <c r="P1317" s="66" t="s">
        <v>1835</v>
      </c>
      <c r="Q1317" s="144">
        <v>5</v>
      </c>
    </row>
    <row r="1318" spans="1:17" s="72" customFormat="1">
      <c r="A1318" s="66"/>
      <c r="B1318" s="66" t="s">
        <v>1</v>
      </c>
      <c r="C1318" s="225" t="s">
        <v>1823</v>
      </c>
      <c r="D1318" s="66" t="s">
        <v>2412</v>
      </c>
      <c r="E1318" s="68">
        <v>-1</v>
      </c>
      <c r="F1318" s="74">
        <v>0</v>
      </c>
      <c r="G1318" s="74">
        <v>0</v>
      </c>
      <c r="H1318" s="68">
        <f t="shared" si="40"/>
        <v>0</v>
      </c>
      <c r="I1318" s="70">
        <f t="shared" si="41"/>
        <v>0</v>
      </c>
      <c r="J1318" s="71">
        <f>ROUND((H1318*'2-Calculator'!$D$26),2)</f>
        <v>0</v>
      </c>
      <c r="K1318" s="71">
        <f>ROUND((I1318*'2-Calculator'!$D$26),2)</f>
        <v>0</v>
      </c>
      <c r="L1318" s="69">
        <v>0</v>
      </c>
      <c r="M1318" s="66" t="s">
        <v>2561</v>
      </c>
      <c r="N1318" s="66" t="s">
        <v>2561</v>
      </c>
      <c r="O1318" s="66"/>
      <c r="P1318" s="66" t="s">
        <v>1259</v>
      </c>
      <c r="Q1318" s="144">
        <v>0</v>
      </c>
    </row>
    <row r="1319" spans="1:17" s="72" customFormat="1">
      <c r="A1319" s="66"/>
      <c r="B1319" s="66" t="s">
        <v>0</v>
      </c>
      <c r="C1319" s="225" t="s">
        <v>1824</v>
      </c>
      <c r="D1319" s="66" t="s">
        <v>2126</v>
      </c>
      <c r="E1319" s="68">
        <v>-1</v>
      </c>
      <c r="F1319" s="74">
        <v>0</v>
      </c>
      <c r="G1319" s="74">
        <v>0</v>
      </c>
      <c r="H1319" s="68">
        <f t="shared" si="40"/>
        <v>0</v>
      </c>
      <c r="I1319" s="70">
        <f t="shared" si="41"/>
        <v>0</v>
      </c>
      <c r="J1319" s="71">
        <f>ROUND((H1319*'2-Calculator'!$D$26),2)</f>
        <v>0</v>
      </c>
      <c r="K1319" s="71">
        <f>ROUND((I1319*'2-Calculator'!$D$26),2)</f>
        <v>0</v>
      </c>
      <c r="L1319" s="69">
        <v>0</v>
      </c>
      <c r="M1319" s="66" t="s">
        <v>2561</v>
      </c>
      <c r="N1319" s="66" t="s">
        <v>2561</v>
      </c>
      <c r="O1319" s="66"/>
      <c r="P1319" s="66" t="s">
        <v>1259</v>
      </c>
      <c r="Q1319" s="144">
        <v>0</v>
      </c>
    </row>
    <row r="1320" spans="1:17" s="72" customFormat="1">
      <c r="A1320" s="66"/>
      <c r="B1320" s="228" t="s">
        <v>2523</v>
      </c>
      <c r="C1320" s="229"/>
      <c r="D1320" s="230"/>
      <c r="E1320" s="231"/>
      <c r="F1320" s="232"/>
      <c r="G1320" s="232"/>
      <c r="H1320" s="231"/>
      <c r="I1320" s="233"/>
      <c r="J1320" s="234"/>
      <c r="K1320" s="234"/>
      <c r="L1320" s="235"/>
      <c r="M1320" s="236"/>
      <c r="N1320" s="236"/>
      <c r="O1320" s="236"/>
      <c r="P1320" s="236"/>
      <c r="Q1320" s="237">
        <f>SUM(Q14:Q1319)</f>
        <v>96373</v>
      </c>
    </row>
  </sheetData>
  <sheetProtection sheet="1" objects="1" scenarios="1"/>
  <autoFilter ref="A13:Q1320"/>
  <mergeCells count="10">
    <mergeCell ref="A10:Q10"/>
    <mergeCell ref="A11:Q11"/>
    <mergeCell ref="A1:Q1"/>
    <mergeCell ref="A3:Q3"/>
    <mergeCell ref="A4:Q4"/>
    <mergeCell ref="A5:Q5"/>
    <mergeCell ref="A6:Q6"/>
    <mergeCell ref="A7:Q7"/>
    <mergeCell ref="A8:Q8"/>
    <mergeCell ref="A9:Q9"/>
  </mergeCells>
  <pageMargins left="0.25" right="0.25" top="0.5" bottom="0.75" header="0.3" footer="0.3"/>
  <pageSetup scale="63" fitToHeight="0" pageOrder="overThenDown" orientation="landscape" r:id="rId1"/>
  <headerFooter scaleWithDoc="0">
    <oddFooter>&amp;L&amp;8Mississippi Division of Medicaid DRG Pricing Calculator&amp;C&amp;8Tab 3 - DRG Table&amp;R&amp;8 2018-06-04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5"/>
  <sheetViews>
    <sheetView zoomScale="110" zoomScaleNormal="110" workbookViewId="0">
      <pane xSplit="2" ySplit="8" topLeftCell="C9" activePane="bottomRight" state="frozen"/>
      <selection pane="topRight" activeCell="C1" sqref="C1"/>
      <selection pane="bottomLeft" activeCell="A8" sqref="A8"/>
      <selection pane="bottomRight" activeCell="B9" sqref="B9"/>
    </sheetView>
  </sheetViews>
  <sheetFormatPr defaultColWidth="9.140625" defaultRowHeight="13.7" customHeight="1"/>
  <cols>
    <col min="1" max="1" width="12.7109375" style="6" customWidth="1"/>
    <col min="2" max="2" width="11.85546875" style="6" customWidth="1"/>
    <col min="3" max="3" width="53.85546875" style="6" bestFit="1" customWidth="1"/>
    <col min="4" max="5" width="14.7109375" style="6" customWidth="1"/>
    <col min="6" max="6" width="9.28515625" style="6" customWidth="1"/>
    <col min="7" max="7" width="7.140625" style="6" customWidth="1"/>
    <col min="8" max="8" width="26.42578125" style="43" customWidth="1"/>
    <col min="9" max="9" width="34.7109375" style="4" customWidth="1"/>
    <col min="10" max="12" width="0" style="6" hidden="1" customWidth="1"/>
    <col min="13" max="13" width="21.140625" style="6" hidden="1" customWidth="1"/>
    <col min="14" max="21" width="0" style="6" hidden="1" customWidth="1"/>
    <col min="22" max="16384" width="9.140625" style="6"/>
  </cols>
  <sheetData>
    <row r="1" spans="1:16" s="5" customFormat="1" ht="19.5" customHeight="1">
      <c r="A1" s="226" t="s">
        <v>1891</v>
      </c>
      <c r="B1" s="227"/>
      <c r="C1" s="117"/>
      <c r="D1" s="116"/>
      <c r="E1" s="116"/>
      <c r="F1" s="116"/>
      <c r="G1" s="116"/>
      <c r="H1" s="252"/>
      <c r="I1" s="217"/>
    </row>
    <row r="2" spans="1:16" ht="5.25" customHeight="1">
      <c r="A2" s="219"/>
      <c r="B2" s="220"/>
      <c r="C2" s="221"/>
      <c r="D2" s="222"/>
      <c r="E2" s="222"/>
      <c r="F2" s="222"/>
      <c r="G2" s="222"/>
      <c r="H2" s="253"/>
      <c r="I2" s="223"/>
    </row>
    <row r="3" spans="1:16" s="36" customFormat="1" ht="12.75">
      <c r="A3" s="248" t="s">
        <v>2024</v>
      </c>
      <c r="B3" s="121"/>
      <c r="C3" s="122"/>
      <c r="D3" s="123"/>
      <c r="E3" s="124"/>
      <c r="F3" s="125"/>
      <c r="G3" s="124"/>
      <c r="H3" s="254"/>
      <c r="I3" s="218"/>
    </row>
    <row r="4" spans="1:16" s="37" customFormat="1" ht="12.75" customHeight="1">
      <c r="A4" s="127" t="s">
        <v>2608</v>
      </c>
      <c r="B4" s="128"/>
      <c r="C4" s="129"/>
      <c r="D4" s="108"/>
      <c r="E4" s="126"/>
      <c r="F4" s="130"/>
      <c r="G4" s="124"/>
      <c r="H4" s="254"/>
      <c r="I4" s="218"/>
    </row>
    <row r="5" spans="1:16" s="37" customFormat="1" ht="12.75" customHeight="1">
      <c r="A5" s="131" t="s">
        <v>1892</v>
      </c>
      <c r="B5" s="126"/>
      <c r="C5" s="129"/>
      <c r="D5" s="126"/>
      <c r="E5" s="126"/>
      <c r="F5" s="130"/>
      <c r="G5" s="124"/>
      <c r="H5" s="254"/>
      <c r="I5" s="218"/>
    </row>
    <row r="6" spans="1:16" s="37" customFormat="1" ht="12.75" customHeight="1" thickBot="1">
      <c r="A6" s="249"/>
      <c r="B6" s="250"/>
      <c r="C6" s="250"/>
      <c r="D6" s="250"/>
      <c r="E6" s="250"/>
      <c r="F6" s="250"/>
      <c r="G6" s="250"/>
      <c r="H6" s="250"/>
      <c r="I6" s="251"/>
    </row>
    <row r="7" spans="1:16" ht="5.25" customHeight="1">
      <c r="A7" s="219"/>
      <c r="B7" s="220"/>
      <c r="C7" s="221"/>
      <c r="D7" s="222"/>
      <c r="E7" s="222"/>
      <c r="F7" s="222"/>
      <c r="G7" s="222"/>
      <c r="H7" s="253"/>
      <c r="I7" s="223"/>
    </row>
    <row r="8" spans="1:16" s="7" customFormat="1" ht="48">
      <c r="A8" s="139" t="s">
        <v>1272</v>
      </c>
      <c r="B8" s="140" t="s">
        <v>1273</v>
      </c>
      <c r="C8" s="141" t="s">
        <v>2546</v>
      </c>
      <c r="D8" s="142" t="s">
        <v>2581</v>
      </c>
      <c r="E8" s="142" t="s">
        <v>2593</v>
      </c>
      <c r="F8" s="141" t="s">
        <v>1274</v>
      </c>
      <c r="G8" s="141" t="s">
        <v>1275</v>
      </c>
      <c r="H8" s="141" t="s">
        <v>2592</v>
      </c>
      <c r="I8" s="264" t="s">
        <v>2609</v>
      </c>
      <c r="O8" s="7" t="s">
        <v>2602</v>
      </c>
    </row>
    <row r="9" spans="1:16" s="1" customFormat="1" ht="13.7" customHeight="1">
      <c r="A9" s="14" t="s">
        <v>1298</v>
      </c>
      <c r="B9" s="9" t="s">
        <v>1914</v>
      </c>
      <c r="C9" s="10" t="s">
        <v>1299</v>
      </c>
      <c r="D9" s="75">
        <v>0.247</v>
      </c>
      <c r="E9" s="75">
        <v>0.27939999999999998</v>
      </c>
      <c r="F9" s="11" t="s">
        <v>1209</v>
      </c>
      <c r="G9" s="12" t="s">
        <v>1300</v>
      </c>
      <c r="H9" s="143" t="s">
        <v>2159</v>
      </c>
      <c r="I9" s="143" t="s">
        <v>2595</v>
      </c>
      <c r="L9" s="261">
        <f>VLOOKUP(A9,'[7]FY 19 IP CCRs'!$B$508:$E$612,4,FALSE)</f>
        <v>0.27939999999999998</v>
      </c>
      <c r="M9" s="1" t="str">
        <f>VLOOKUP(A9,'[7]FY 19 IP CCRs'!$B$508:$H$612,7,FALSE)</f>
        <v>2017 Average for the Bed Class</v>
      </c>
      <c r="O9" s="261">
        <f>IF(ISNA(VLOOKUP(A9,'[8]MS Only Hosp Listing_1'!$B$8:$L$113,11,FALSE)),0,VLOOKUP(A9,'[8]MS Only Hosp Listing_1'!$B$8:$L$113,11,FALSE))</f>
        <v>0.247</v>
      </c>
      <c r="P9" s="262">
        <f>D9-O9</f>
        <v>0</v>
      </c>
    </row>
    <row r="10" spans="1:16" s="1" customFormat="1" ht="13.7" customHeight="1">
      <c r="A10" s="8" t="s">
        <v>1301</v>
      </c>
      <c r="B10" s="15" t="s">
        <v>1915</v>
      </c>
      <c r="C10" s="10" t="s">
        <v>1848</v>
      </c>
      <c r="D10" s="75">
        <v>0.30359999999999998</v>
      </c>
      <c r="E10" s="77">
        <v>0.45500000000000002</v>
      </c>
      <c r="F10" s="11" t="s">
        <v>1209</v>
      </c>
      <c r="G10" s="12" t="s">
        <v>1300</v>
      </c>
      <c r="H10" s="143" t="s">
        <v>2160</v>
      </c>
      <c r="I10" s="143" t="s">
        <v>2595</v>
      </c>
      <c r="L10" s="261">
        <f>VLOOKUP(A10,'[7]FY 19 IP CCRs'!$B$508:$E$612,4,FALSE)</f>
        <v>0.45500000000000002</v>
      </c>
      <c r="M10" s="1" t="str">
        <f>VLOOKUP(A10,'[7]FY 19 IP CCRs'!$B$508:$H$612,7,FALSE)</f>
        <v>2017 Average for the Bed Class</v>
      </c>
      <c r="O10" s="261">
        <f>IF(ISNA(VLOOKUP(A10,'[8]MS Only Hosp Listing_1'!$B$8:$L$113,11,FALSE)),0,VLOOKUP(A10,'[8]MS Only Hosp Listing_1'!$B$8:$L$113,11,FALSE))</f>
        <v>0.30359999999999998</v>
      </c>
      <c r="P10" s="262">
        <f t="shared" ref="P10:P73" si="0">D10-O10</f>
        <v>0</v>
      </c>
    </row>
    <row r="11" spans="1:16" s="1" customFormat="1" ht="13.7" customHeight="1">
      <c r="A11" s="14" t="s">
        <v>1302</v>
      </c>
      <c r="B11" s="15" t="s">
        <v>1916</v>
      </c>
      <c r="C11" s="10" t="s">
        <v>1303</v>
      </c>
      <c r="D11" s="75">
        <v>0.5081</v>
      </c>
      <c r="E11" s="77">
        <v>0.5262</v>
      </c>
      <c r="F11" s="11" t="s">
        <v>1209</v>
      </c>
      <c r="G11" s="12" t="s">
        <v>1300</v>
      </c>
      <c r="H11" s="143" t="s">
        <v>2161</v>
      </c>
      <c r="I11" s="76" t="s">
        <v>2596</v>
      </c>
      <c r="L11" s="261">
        <f>VLOOKUP(A11,'[7]FY 19 IP CCRs'!$B$508:$E$612,4,FALSE)</f>
        <v>0.5262</v>
      </c>
      <c r="M11" s="1" t="str">
        <f>VLOOKUP(A11,'[7]FY 19 IP CCRs'!$B$508:$H$612,7,FALSE)</f>
        <v>Cost Report Year End 2017</v>
      </c>
      <c r="O11" s="261">
        <f>IF(ISNA(VLOOKUP(A11,'[8]MS Only Hosp Listing_1'!$B$8:$L$113,11,FALSE)),0,VLOOKUP(A11,'[8]MS Only Hosp Listing_1'!$B$8:$L$113,11,FALSE))</f>
        <v>0.5081</v>
      </c>
      <c r="P11" s="262">
        <f t="shared" si="0"/>
        <v>0</v>
      </c>
    </row>
    <row r="12" spans="1:16" s="1" customFormat="1" ht="13.7" customHeight="1">
      <c r="A12" s="14" t="s">
        <v>1305</v>
      </c>
      <c r="B12" s="15" t="s">
        <v>1918</v>
      </c>
      <c r="C12" s="10" t="s">
        <v>1306</v>
      </c>
      <c r="D12" s="75">
        <v>0.50680000000000003</v>
      </c>
      <c r="E12" s="77">
        <v>0.58289999999999997</v>
      </c>
      <c r="F12" s="11" t="s">
        <v>1209</v>
      </c>
      <c r="G12" s="12" t="s">
        <v>1300</v>
      </c>
      <c r="H12" s="143" t="s">
        <v>2161</v>
      </c>
      <c r="I12" s="76" t="s">
        <v>2596</v>
      </c>
      <c r="L12" s="261">
        <f>VLOOKUP(A12,'[7]FY 19 IP CCRs'!$B$508:$E$612,4,FALSE)</f>
        <v>0.58289999999999997</v>
      </c>
      <c r="M12" s="1" t="str">
        <f>VLOOKUP(A12,'[7]FY 19 IP CCRs'!$B$508:$H$612,7,FALSE)</f>
        <v>Cost Report Year End 2017</v>
      </c>
      <c r="O12" s="261">
        <f>IF(ISNA(VLOOKUP(A12,'[8]MS Only Hosp Listing_1'!$B$8:$L$113,11,FALSE)),0,VLOOKUP(A12,'[8]MS Only Hosp Listing_1'!$B$8:$L$113,11,FALSE))</f>
        <v>0.50680000000000003</v>
      </c>
      <c r="P12" s="262">
        <f t="shared" si="0"/>
        <v>0</v>
      </c>
    </row>
    <row r="13" spans="1:16" s="1" customFormat="1" ht="13.7" customHeight="1">
      <c r="A13" s="14" t="s">
        <v>1307</v>
      </c>
      <c r="B13" s="15" t="s">
        <v>1919</v>
      </c>
      <c r="C13" s="10" t="s">
        <v>1308</v>
      </c>
      <c r="D13" s="75">
        <v>0.75480000000000003</v>
      </c>
      <c r="E13" s="77">
        <v>0.77300000000000002</v>
      </c>
      <c r="F13" s="11" t="s">
        <v>1209</v>
      </c>
      <c r="G13" s="12" t="s">
        <v>1300</v>
      </c>
      <c r="H13" s="143" t="s">
        <v>2161</v>
      </c>
      <c r="I13" s="76" t="s">
        <v>2596</v>
      </c>
      <c r="L13" s="261">
        <f>VLOOKUP(A13,'[7]FY 19 IP CCRs'!$B$508:$E$612,4,FALSE)</f>
        <v>0.77300000000000002</v>
      </c>
      <c r="M13" s="1" t="str">
        <f>VLOOKUP(A13,'[7]FY 19 IP CCRs'!$B$508:$H$612,7,FALSE)</f>
        <v>Cost Report Year End 2017</v>
      </c>
      <c r="O13" s="261">
        <f>IF(ISNA(VLOOKUP(A13,'[8]MS Only Hosp Listing_1'!$B$8:$L$113,11,FALSE)),0,VLOOKUP(A13,'[8]MS Only Hosp Listing_1'!$B$8:$L$113,11,FALSE))</f>
        <v>0.75480000000000003</v>
      </c>
      <c r="P13" s="262">
        <f t="shared" si="0"/>
        <v>0</v>
      </c>
    </row>
    <row r="14" spans="1:16" s="1" customFormat="1" ht="13.7" customHeight="1">
      <c r="A14" s="14" t="s">
        <v>1369</v>
      </c>
      <c r="B14" s="15" t="s">
        <v>1951</v>
      </c>
      <c r="C14" s="10" t="s">
        <v>2150</v>
      </c>
      <c r="D14" s="224">
        <v>0.52339999999999998</v>
      </c>
      <c r="E14" s="77">
        <v>0.50219999999999998</v>
      </c>
      <c r="F14" s="11" t="s">
        <v>1209</v>
      </c>
      <c r="G14" s="12" t="s">
        <v>1300</v>
      </c>
      <c r="H14" s="143" t="s">
        <v>2161</v>
      </c>
      <c r="I14" s="76" t="s">
        <v>2596</v>
      </c>
      <c r="L14" s="261">
        <f>VLOOKUP(A14,'[7]FY 19 IP CCRs'!$B$508:$E$612,4,FALSE)</f>
        <v>0.50219999999999998</v>
      </c>
      <c r="M14" s="1" t="str">
        <f>VLOOKUP(A14,'[7]FY 19 IP CCRs'!$B$508:$H$612,7,FALSE)</f>
        <v>Cost Report Year End 2017</v>
      </c>
      <c r="O14" s="261">
        <f>IF(ISNA(VLOOKUP(A14,'[8]MS Only Hosp Listing_1'!$B$8:$L$113,11,FALSE)),0,VLOOKUP(A14,'[8]MS Only Hosp Listing_1'!$B$8:$L$113,11,FALSE))</f>
        <v>0.52339999999999998</v>
      </c>
      <c r="P14" s="262">
        <f t="shared" si="0"/>
        <v>0</v>
      </c>
    </row>
    <row r="15" spans="1:16" s="1" customFormat="1" ht="13.7" customHeight="1">
      <c r="A15" s="8" t="s">
        <v>1385</v>
      </c>
      <c r="B15" s="15" t="s">
        <v>1974</v>
      </c>
      <c r="C15" s="10" t="s">
        <v>2152</v>
      </c>
      <c r="D15" s="224">
        <v>0.62019999999999997</v>
      </c>
      <c r="E15" s="77">
        <v>0.67190000000000005</v>
      </c>
      <c r="F15" s="11" t="s">
        <v>1209</v>
      </c>
      <c r="G15" s="12" t="s">
        <v>1300</v>
      </c>
      <c r="H15" s="143" t="s">
        <v>2161</v>
      </c>
      <c r="I15" s="76" t="s">
        <v>2596</v>
      </c>
      <c r="L15" s="261">
        <f>VLOOKUP(A15,'[7]FY 19 IP CCRs'!$B$508:$E$612,4,FALSE)</f>
        <v>0.67190000000000005</v>
      </c>
      <c r="M15" s="1" t="str">
        <f>VLOOKUP(A15,'[7]FY 19 IP CCRs'!$B$508:$H$612,7,FALSE)</f>
        <v>Cost Report Year End 2017</v>
      </c>
      <c r="O15" s="261">
        <f>IF(ISNA(VLOOKUP(A15,'[8]MS Only Hosp Listing_1'!$B$8:$L$113,11,FALSE)),0,VLOOKUP(A15,'[8]MS Only Hosp Listing_1'!$B$8:$L$113,11,FALSE))</f>
        <v>0.62019999999999997</v>
      </c>
      <c r="P15" s="262">
        <f t="shared" si="0"/>
        <v>0</v>
      </c>
    </row>
    <row r="16" spans="1:16" s="1" customFormat="1" ht="13.7" customHeight="1">
      <c r="A16" s="14" t="s">
        <v>1309</v>
      </c>
      <c r="B16" s="15" t="s">
        <v>1920</v>
      </c>
      <c r="C16" s="10" t="s">
        <v>1310</v>
      </c>
      <c r="D16" s="75">
        <v>0.4163</v>
      </c>
      <c r="E16" s="77">
        <v>0.35549999999999998</v>
      </c>
      <c r="F16" s="11" t="s">
        <v>1209</v>
      </c>
      <c r="G16" s="12" t="s">
        <v>1300</v>
      </c>
      <c r="H16" s="143" t="s">
        <v>2161</v>
      </c>
      <c r="I16" s="76" t="s">
        <v>2596</v>
      </c>
      <c r="L16" s="261">
        <f>VLOOKUP(A16,'[7]FY 19 IP CCRs'!$B$508:$E$612,4,FALSE)</f>
        <v>0.35549999999999998</v>
      </c>
      <c r="M16" s="1" t="str">
        <f>VLOOKUP(A16,'[7]FY 19 IP CCRs'!$B$508:$H$612,7,FALSE)</f>
        <v>Cost Report Year End 2017</v>
      </c>
      <c r="O16" s="261">
        <f>IF(ISNA(VLOOKUP(A16,'[8]MS Only Hosp Listing_1'!$B$8:$L$113,11,FALSE)),0,VLOOKUP(A16,'[8]MS Only Hosp Listing_1'!$B$8:$L$113,11,FALSE))</f>
        <v>0.4163</v>
      </c>
      <c r="P16" s="262">
        <f t="shared" si="0"/>
        <v>0</v>
      </c>
    </row>
    <row r="17" spans="1:18" s="1" customFormat="1" ht="13.7" customHeight="1">
      <c r="A17" s="14" t="s">
        <v>1325</v>
      </c>
      <c r="B17" s="15" t="s">
        <v>1928</v>
      </c>
      <c r="C17" s="17" t="s">
        <v>2147</v>
      </c>
      <c r="D17" s="75">
        <v>0.69969999999999999</v>
      </c>
      <c r="E17" s="77">
        <v>0.63170000000000004</v>
      </c>
      <c r="F17" s="11" t="s">
        <v>1209</v>
      </c>
      <c r="G17" s="12" t="s">
        <v>1300</v>
      </c>
      <c r="H17" s="143" t="s">
        <v>2161</v>
      </c>
      <c r="I17" s="76" t="s">
        <v>2596</v>
      </c>
      <c r="L17" s="261">
        <f>VLOOKUP(A17,'[7]FY 19 IP CCRs'!$B$508:$E$612,4,FALSE)</f>
        <v>0.63170000000000004</v>
      </c>
      <c r="M17" s="1" t="str">
        <f>VLOOKUP(A17,'[7]FY 19 IP CCRs'!$B$508:$H$612,7,FALSE)</f>
        <v>Cost Report Year End 2017</v>
      </c>
      <c r="O17" s="261">
        <f>IF(ISNA(VLOOKUP(A17,'[8]MS Only Hosp Listing_1'!$B$8:$L$113,11,FALSE)),0,VLOOKUP(A17,'[8]MS Only Hosp Listing_1'!$B$8:$L$113,11,FALSE))</f>
        <v>0.69969999999999999</v>
      </c>
      <c r="P17" s="262">
        <f t="shared" si="0"/>
        <v>0</v>
      </c>
    </row>
    <row r="18" spans="1:18" s="1" customFormat="1" ht="13.7" customHeight="1">
      <c r="A18" s="14" t="s">
        <v>1311</v>
      </c>
      <c r="B18" s="15" t="s">
        <v>1921</v>
      </c>
      <c r="C18" s="10" t="s">
        <v>1312</v>
      </c>
      <c r="D18" s="75">
        <v>0.27400000000000002</v>
      </c>
      <c r="E18" s="77">
        <v>0.2717</v>
      </c>
      <c r="F18" s="11" t="s">
        <v>1209</v>
      </c>
      <c r="G18" s="12" t="s">
        <v>1300</v>
      </c>
      <c r="H18" s="143" t="s">
        <v>2161</v>
      </c>
      <c r="I18" s="76" t="s">
        <v>2596</v>
      </c>
      <c r="L18" s="261">
        <f>VLOOKUP(A18,'[7]FY 19 IP CCRs'!$B$508:$E$612,4,FALSE)</f>
        <v>0.2717</v>
      </c>
      <c r="M18" s="1" t="str">
        <f>VLOOKUP(A18,'[7]FY 19 IP CCRs'!$B$508:$H$612,7,FALSE)</f>
        <v>Cost Report Year End 2017</v>
      </c>
      <c r="O18" s="261">
        <f>IF(ISNA(VLOOKUP(A18,'[8]MS Only Hosp Listing_1'!$B$8:$L$113,11,FALSE)),0,VLOOKUP(A18,'[8]MS Only Hosp Listing_1'!$B$8:$L$113,11,FALSE))</f>
        <v>0.27400000000000002</v>
      </c>
      <c r="P18" s="262">
        <f t="shared" si="0"/>
        <v>0</v>
      </c>
    </row>
    <row r="19" spans="1:18" s="1" customFormat="1" ht="13.7" customHeight="1">
      <c r="A19" s="14" t="s">
        <v>1313</v>
      </c>
      <c r="B19" s="15" t="s">
        <v>1922</v>
      </c>
      <c r="C19" s="10" t="s">
        <v>1314</v>
      </c>
      <c r="D19" s="75">
        <v>0.28889999999999999</v>
      </c>
      <c r="E19" s="77">
        <v>0.27089999999999997</v>
      </c>
      <c r="F19" s="11" t="s">
        <v>1209</v>
      </c>
      <c r="G19" s="12" t="s">
        <v>1300</v>
      </c>
      <c r="H19" s="143" t="s">
        <v>2161</v>
      </c>
      <c r="I19" s="76" t="s">
        <v>2596</v>
      </c>
      <c r="L19" s="261">
        <f>VLOOKUP(A19,'[7]FY 19 IP CCRs'!$B$508:$E$612,4,FALSE)</f>
        <v>0.27089999999999997</v>
      </c>
      <c r="M19" s="1" t="str">
        <f>VLOOKUP(A19,'[7]FY 19 IP CCRs'!$B$508:$H$612,7,FALSE)</f>
        <v>Cost Report Year End 2017</v>
      </c>
      <c r="O19" s="261">
        <f>IF(ISNA(VLOOKUP(A19,'[8]MS Only Hosp Listing_1'!$B$8:$L$113,11,FALSE)),0,VLOOKUP(A19,'[8]MS Only Hosp Listing_1'!$B$8:$L$113,11,FALSE))</f>
        <v>0.28889999999999999</v>
      </c>
      <c r="P19" s="262">
        <f t="shared" si="0"/>
        <v>0</v>
      </c>
    </row>
    <row r="20" spans="1:18" s="1" customFormat="1" ht="13.7" customHeight="1">
      <c r="A20" s="14" t="s">
        <v>1315</v>
      </c>
      <c r="B20" s="15" t="s">
        <v>1923</v>
      </c>
      <c r="C20" s="10" t="s">
        <v>1316</v>
      </c>
      <c r="D20" s="75">
        <v>0.30620000000000003</v>
      </c>
      <c r="E20" s="77">
        <v>0.30159999999999998</v>
      </c>
      <c r="F20" s="11" t="s">
        <v>1209</v>
      </c>
      <c r="G20" s="12" t="s">
        <v>1300</v>
      </c>
      <c r="H20" s="143" t="s">
        <v>2161</v>
      </c>
      <c r="I20" s="76" t="s">
        <v>2596</v>
      </c>
      <c r="L20" s="261">
        <f>VLOOKUP(A20,'[7]FY 19 IP CCRs'!$B$508:$E$612,4,FALSE)</f>
        <v>0.30159999999999998</v>
      </c>
      <c r="M20" s="1" t="str">
        <f>VLOOKUP(A20,'[7]FY 19 IP CCRs'!$B$508:$H$612,7,FALSE)</f>
        <v>Cost Report Year End 2017</v>
      </c>
      <c r="O20" s="261">
        <f>IF(ISNA(VLOOKUP(A20,'[8]MS Only Hosp Listing_1'!$B$8:$L$113,11,FALSE)),0,VLOOKUP(A20,'[8]MS Only Hosp Listing_1'!$B$8:$L$113,11,FALSE))</f>
        <v>0.30620000000000003</v>
      </c>
      <c r="P20" s="262">
        <f t="shared" si="0"/>
        <v>0</v>
      </c>
    </row>
    <row r="21" spans="1:18" s="1" customFormat="1" ht="13.7" customHeight="1">
      <c r="A21" s="14" t="s">
        <v>1317</v>
      </c>
      <c r="B21" s="15" t="s">
        <v>1924</v>
      </c>
      <c r="C21" s="10" t="s">
        <v>1318</v>
      </c>
      <c r="D21" s="75">
        <v>0.4002</v>
      </c>
      <c r="E21" s="77">
        <v>0.38629999999999998</v>
      </c>
      <c r="F21" s="11" t="s">
        <v>1209</v>
      </c>
      <c r="G21" s="12" t="s">
        <v>1300</v>
      </c>
      <c r="H21" s="143" t="s">
        <v>2161</v>
      </c>
      <c r="I21" s="76" t="s">
        <v>2596</v>
      </c>
      <c r="L21" s="261">
        <f>VLOOKUP(A21,'[7]FY 19 IP CCRs'!$B$508:$E$612,4,FALSE)</f>
        <v>0.38629999999999998</v>
      </c>
      <c r="M21" s="1" t="str">
        <f>VLOOKUP(A21,'[7]FY 19 IP CCRs'!$B$508:$H$612,7,FALSE)</f>
        <v>Cost Report Year End 2017</v>
      </c>
      <c r="O21" s="261">
        <f>IF(ISNA(VLOOKUP(A21,'[8]MS Only Hosp Listing_1'!$B$8:$L$113,11,FALSE)),0,VLOOKUP(A21,'[8]MS Only Hosp Listing_1'!$B$8:$L$113,11,FALSE))</f>
        <v>0.4002</v>
      </c>
      <c r="P21" s="262">
        <f t="shared" si="0"/>
        <v>0</v>
      </c>
    </row>
    <row r="22" spans="1:18" s="1" customFormat="1" ht="13.7" customHeight="1">
      <c r="A22" s="8" t="s">
        <v>1319</v>
      </c>
      <c r="B22" s="15" t="s">
        <v>1925</v>
      </c>
      <c r="C22" s="10" t="s">
        <v>1849</v>
      </c>
      <c r="D22" s="75">
        <v>1</v>
      </c>
      <c r="E22" s="77">
        <v>1</v>
      </c>
      <c r="F22" s="11" t="s">
        <v>1209</v>
      </c>
      <c r="G22" s="12" t="s">
        <v>1300</v>
      </c>
      <c r="H22" s="143" t="s">
        <v>2161</v>
      </c>
      <c r="I22" s="76" t="s">
        <v>2161</v>
      </c>
      <c r="L22" s="261">
        <f>VLOOKUP(A22,'[7]FY 19 IP CCRs'!$B$508:$E$612,4,FALSE)</f>
        <v>1</v>
      </c>
      <c r="M22" s="1" t="str">
        <f>VLOOKUP(A22,'[7]FY 19 IP CCRs'!$B$508:$H$612,7,FALSE)</f>
        <v>Cost Report Year End 2016</v>
      </c>
      <c r="O22" s="261">
        <f>IF(ISNA(VLOOKUP(A22,'[8]MS Only Hosp Listing_1'!$B$8:$L$113,11,FALSE)),0,VLOOKUP(A22,'[8]MS Only Hosp Listing_1'!$B$8:$L$113,11,FALSE))</f>
        <v>1</v>
      </c>
      <c r="P22" s="262">
        <f t="shared" si="0"/>
        <v>0</v>
      </c>
    </row>
    <row r="23" spans="1:18" s="1" customFormat="1" ht="13.7" customHeight="1">
      <c r="A23" s="14" t="s">
        <v>1321</v>
      </c>
      <c r="B23" s="15" t="s">
        <v>1926</v>
      </c>
      <c r="C23" s="10" t="s">
        <v>1322</v>
      </c>
      <c r="D23" s="75">
        <v>0.2397</v>
      </c>
      <c r="E23" s="77">
        <v>0.183</v>
      </c>
      <c r="F23" s="11" t="s">
        <v>1209</v>
      </c>
      <c r="G23" s="12" t="s">
        <v>1300</v>
      </c>
      <c r="H23" s="143" t="s">
        <v>2161</v>
      </c>
      <c r="I23" s="76" t="s">
        <v>2596</v>
      </c>
      <c r="L23" s="261">
        <f>VLOOKUP(A23,'[7]FY 19 IP CCRs'!$B$508:$E$612,4,FALSE)</f>
        <v>0.183</v>
      </c>
      <c r="M23" s="1" t="str">
        <f>VLOOKUP(A23,'[7]FY 19 IP CCRs'!$B$508:$H$612,7,FALSE)</f>
        <v>Cost Report Year End 2017</v>
      </c>
      <c r="O23" s="261">
        <f>IF(ISNA(VLOOKUP(A23,'[8]MS Only Hosp Listing_1'!$B$8:$L$113,11,FALSE)),0,VLOOKUP(A23,'[8]MS Only Hosp Listing_1'!$B$8:$L$113,11,FALSE))</f>
        <v>0.2397</v>
      </c>
      <c r="P23" s="262">
        <f t="shared" si="0"/>
        <v>0</v>
      </c>
    </row>
    <row r="24" spans="1:18" s="1" customFormat="1" ht="13.7" customHeight="1">
      <c r="A24" s="14" t="s">
        <v>1323</v>
      </c>
      <c r="B24" s="15" t="s">
        <v>1927</v>
      </c>
      <c r="C24" s="10" t="s">
        <v>1324</v>
      </c>
      <c r="D24" s="75">
        <v>0.57040000000000002</v>
      </c>
      <c r="E24" s="77">
        <v>0.25590000000000002</v>
      </c>
      <c r="F24" s="11" t="s">
        <v>1209</v>
      </c>
      <c r="G24" s="12" t="s">
        <v>1300</v>
      </c>
      <c r="H24" s="143" t="s">
        <v>2160</v>
      </c>
      <c r="I24" s="76" t="s">
        <v>2596</v>
      </c>
      <c r="L24" s="261">
        <f>VLOOKUP(A24,'[7]FY 19 IP CCRs'!$B$508:$E$612,4,FALSE)</f>
        <v>0.25590000000000002</v>
      </c>
      <c r="M24" s="1" t="str">
        <f>VLOOKUP(A24,'[7]FY 19 IP CCRs'!$B$508:$H$612,7,FALSE)</f>
        <v>Cost Report Year End 2017</v>
      </c>
      <c r="O24" s="261">
        <f>IF(ISNA(VLOOKUP(A24,'[8]MS Only Hosp Listing_1'!$B$8:$L$113,11,FALSE)),0,VLOOKUP(A24,'[8]MS Only Hosp Listing_1'!$B$8:$L$113,11,FALSE))</f>
        <v>0.57040000000000002</v>
      </c>
      <c r="P24" s="262">
        <f t="shared" si="0"/>
        <v>0</v>
      </c>
    </row>
    <row r="25" spans="1:18" s="1" customFormat="1" ht="13.7" customHeight="1">
      <c r="A25" s="14" t="s">
        <v>1327</v>
      </c>
      <c r="B25" s="15" t="s">
        <v>1929</v>
      </c>
      <c r="C25" s="10" t="s">
        <v>1850</v>
      </c>
      <c r="D25" s="75">
        <v>0.71530000000000005</v>
      </c>
      <c r="E25" s="77">
        <v>0.62819999999999998</v>
      </c>
      <c r="F25" s="11" t="s">
        <v>1209</v>
      </c>
      <c r="G25" s="12" t="s">
        <v>1300</v>
      </c>
      <c r="H25" s="143" t="s">
        <v>2161</v>
      </c>
      <c r="I25" s="76" t="s">
        <v>2596</v>
      </c>
      <c r="L25" s="261">
        <f>VLOOKUP(A25,'[7]FY 19 IP CCRs'!$B$508:$E$612,4,FALSE)</f>
        <v>0.62819999999999998</v>
      </c>
      <c r="M25" s="1" t="str">
        <f>VLOOKUP(A25,'[7]FY 19 IP CCRs'!$B$508:$H$612,7,FALSE)</f>
        <v>Cost Report Year End 2017</v>
      </c>
      <c r="O25" s="261">
        <f>IF(ISNA(VLOOKUP(A25,'[8]MS Only Hosp Listing_1'!$B$8:$L$113,11,FALSE)),0,VLOOKUP(A25,'[8]MS Only Hosp Listing_1'!$B$8:$L$113,11,FALSE))</f>
        <v>0.71530000000000005</v>
      </c>
      <c r="P25" s="262">
        <f t="shared" si="0"/>
        <v>0</v>
      </c>
    </row>
    <row r="26" spans="1:18" s="1" customFormat="1" ht="13.7" customHeight="1">
      <c r="A26" s="14" t="s">
        <v>1328</v>
      </c>
      <c r="B26" s="15" t="s">
        <v>1930</v>
      </c>
      <c r="C26" s="10" t="s">
        <v>2132</v>
      </c>
      <c r="D26" s="75">
        <v>0.32450000000000001</v>
      </c>
      <c r="E26" s="77">
        <v>0.41210000000000002</v>
      </c>
      <c r="F26" s="11" t="s">
        <v>1209</v>
      </c>
      <c r="G26" s="12" t="s">
        <v>1300</v>
      </c>
      <c r="H26" s="143" t="s">
        <v>2161</v>
      </c>
      <c r="I26" s="76" t="s">
        <v>2596</v>
      </c>
      <c r="L26" s="261">
        <f>VLOOKUP(A26,'[7]FY 19 IP CCRs'!$B$508:$E$612,4,FALSE)</f>
        <v>0.41210000000000002</v>
      </c>
      <c r="M26" s="1" t="str">
        <f>VLOOKUP(A26,'[7]FY 19 IP CCRs'!$B$508:$H$612,7,FALSE)</f>
        <v>Cost Report Year End 2017</v>
      </c>
      <c r="O26" s="261">
        <f>IF(ISNA(VLOOKUP(A26,'[8]MS Only Hosp Listing_1'!$B$8:$L$113,11,FALSE)),0,VLOOKUP(A26,'[8]MS Only Hosp Listing_1'!$B$8:$L$113,11,FALSE))</f>
        <v>0.32450000000000001</v>
      </c>
      <c r="P26" s="262">
        <f t="shared" si="0"/>
        <v>0</v>
      </c>
    </row>
    <row r="27" spans="1:18" s="1" customFormat="1" ht="13.7" customHeight="1">
      <c r="A27" s="8" t="s">
        <v>1329</v>
      </c>
      <c r="B27" s="15" t="s">
        <v>1931</v>
      </c>
      <c r="C27" s="10" t="s">
        <v>1851</v>
      </c>
      <c r="D27" s="224">
        <v>0.48060000000000003</v>
      </c>
      <c r="E27" s="77">
        <v>0.39090000000000003</v>
      </c>
      <c r="F27" s="11" t="s">
        <v>1209</v>
      </c>
      <c r="G27" s="12" t="s">
        <v>1300</v>
      </c>
      <c r="H27" s="143" t="s">
        <v>2161</v>
      </c>
      <c r="I27" s="76" t="s">
        <v>2596</v>
      </c>
      <c r="L27" s="261">
        <f>VLOOKUP(A27,'[7]FY 19 IP CCRs'!$B$508:$E$612,4,FALSE)</f>
        <v>0.39090000000000003</v>
      </c>
      <c r="M27" s="1" t="str">
        <f>VLOOKUP(A27,'[7]FY 19 IP CCRs'!$B$508:$H$612,7,FALSE)</f>
        <v>Cost Report Year End 2017</v>
      </c>
      <c r="O27" s="261">
        <f>IF(ISNA(VLOOKUP(A27,'[8]MS Only Hosp Listing_1'!$B$8:$L$113,11,FALSE)),0,VLOOKUP(A27,'[8]MS Only Hosp Listing_1'!$B$8:$L$113,11,FALSE))</f>
        <v>0.48060000000000003</v>
      </c>
      <c r="P27" s="262">
        <f t="shared" si="0"/>
        <v>0</v>
      </c>
    </row>
    <row r="28" spans="1:18" s="1" customFormat="1" ht="13.7" customHeight="1">
      <c r="A28" s="14" t="s">
        <v>1330</v>
      </c>
      <c r="B28" s="15" t="s">
        <v>1932</v>
      </c>
      <c r="C28" s="10" t="s">
        <v>1331</v>
      </c>
      <c r="D28" s="75">
        <v>0.45950000000000002</v>
      </c>
      <c r="E28" s="77">
        <v>0.56010000000000004</v>
      </c>
      <c r="F28" s="11" t="s">
        <v>1209</v>
      </c>
      <c r="G28" s="12" t="s">
        <v>1300</v>
      </c>
      <c r="H28" s="143" t="s">
        <v>2161</v>
      </c>
      <c r="I28" s="76" t="s">
        <v>2596</v>
      </c>
      <c r="L28" s="261">
        <f>VLOOKUP(A28,'[7]FY 19 IP CCRs'!$B$508:$E$612,4,FALSE)</f>
        <v>0.56010000000000004</v>
      </c>
      <c r="M28" s="1" t="str">
        <f>VLOOKUP(A28,'[7]FY 19 IP CCRs'!$B$508:$H$612,7,FALSE)</f>
        <v>Cost Report Year End 2017</v>
      </c>
      <c r="O28" s="261">
        <f>IF(ISNA(VLOOKUP(A28,'[8]MS Only Hosp Listing_1'!$B$8:$L$113,11,FALSE)),0,VLOOKUP(A28,'[8]MS Only Hosp Listing_1'!$B$8:$L$113,11,FALSE))</f>
        <v>0.45950000000000002</v>
      </c>
      <c r="P28" s="262">
        <f t="shared" si="0"/>
        <v>0</v>
      </c>
    </row>
    <row r="29" spans="1:18" s="1" customFormat="1" ht="13.7" customHeight="1">
      <c r="A29" s="8" t="s">
        <v>1333</v>
      </c>
      <c r="B29" s="15" t="s">
        <v>1933</v>
      </c>
      <c r="C29" s="10" t="s">
        <v>1334</v>
      </c>
      <c r="D29" s="224">
        <v>0.38319999999999999</v>
      </c>
      <c r="E29" s="77">
        <v>0.4234</v>
      </c>
      <c r="F29" s="11" t="s">
        <v>1209</v>
      </c>
      <c r="G29" s="12" t="s">
        <v>1300</v>
      </c>
      <c r="H29" s="143" t="s">
        <v>2161</v>
      </c>
      <c r="I29" s="76" t="s">
        <v>2596</v>
      </c>
      <c r="K29" s="1">
        <v>38.32</v>
      </c>
      <c r="L29" s="261">
        <f>VLOOKUP(A29,'[7]FY 19 IP CCRs'!$B$508:$E$612,4,FALSE)</f>
        <v>0.4234</v>
      </c>
      <c r="M29" s="1" t="str">
        <f>VLOOKUP(A29,'[7]FY 19 IP CCRs'!$B$508:$H$612,7,FALSE)</f>
        <v>Cost Report Year End 2017</v>
      </c>
      <c r="O29" s="261">
        <f>IF(ISNA(VLOOKUP(A29,'[8]MS Only Hosp Listing_1'!$B$8:$L$113,11,FALSE)),0,VLOOKUP(A29,'[8]MS Only Hosp Listing_1'!$B$8:$L$113,11,FALSE))</f>
        <v>0.3846</v>
      </c>
      <c r="P29" s="263">
        <f t="shared" si="0"/>
        <v>-1.4000000000000123E-3</v>
      </c>
      <c r="R29" s="1" t="s">
        <v>2603</v>
      </c>
    </row>
    <row r="30" spans="1:18" s="1" customFormat="1" ht="13.7" customHeight="1">
      <c r="A30" s="14" t="s">
        <v>1335</v>
      </c>
      <c r="B30" s="15" t="s">
        <v>1934</v>
      </c>
      <c r="C30" s="17" t="s">
        <v>2148</v>
      </c>
      <c r="D30" s="75">
        <v>0.2666</v>
      </c>
      <c r="E30" s="77">
        <v>0.27910000000000001</v>
      </c>
      <c r="F30" s="11" t="s">
        <v>1209</v>
      </c>
      <c r="G30" s="12" t="s">
        <v>1300</v>
      </c>
      <c r="H30" s="143" t="s">
        <v>2161</v>
      </c>
      <c r="I30" s="76" t="s">
        <v>2596</v>
      </c>
      <c r="L30" s="261">
        <f>VLOOKUP(A30,'[7]FY 19 IP CCRs'!$B$508:$E$612,4,FALSE)</f>
        <v>0.27910000000000001</v>
      </c>
      <c r="M30" s="1" t="str">
        <f>VLOOKUP(A30,'[7]FY 19 IP CCRs'!$B$508:$H$612,7,FALSE)</f>
        <v>Cost Report Year End 2017</v>
      </c>
      <c r="O30" s="261">
        <f>IF(ISNA(VLOOKUP(A30,'[8]MS Only Hosp Listing_1'!$B$8:$L$113,11,FALSE)),0,VLOOKUP(A30,'[8]MS Only Hosp Listing_1'!$B$8:$L$113,11,FALSE))</f>
        <v>0.2666</v>
      </c>
      <c r="P30" s="262">
        <f t="shared" si="0"/>
        <v>0</v>
      </c>
    </row>
    <row r="31" spans="1:18" s="1" customFormat="1" ht="13.7" customHeight="1">
      <c r="A31" s="14" t="s">
        <v>1336</v>
      </c>
      <c r="B31" s="15" t="s">
        <v>1935</v>
      </c>
      <c r="C31" s="10" t="s">
        <v>1337</v>
      </c>
      <c r="D31" s="75">
        <v>0.52710000000000001</v>
      </c>
      <c r="E31" s="77">
        <v>0.61040000000000005</v>
      </c>
      <c r="F31" s="11" t="s">
        <v>1209</v>
      </c>
      <c r="G31" s="12" t="s">
        <v>1300</v>
      </c>
      <c r="H31" s="143" t="s">
        <v>2161</v>
      </c>
      <c r="I31" s="76" t="s">
        <v>2596</v>
      </c>
      <c r="L31" s="261">
        <f>VLOOKUP(A31,'[7]FY 19 IP CCRs'!$B$508:$E$612,4,FALSE)</f>
        <v>0.61040000000000005</v>
      </c>
      <c r="M31" s="1" t="str">
        <f>VLOOKUP(A31,'[7]FY 19 IP CCRs'!$B$508:$H$612,7,FALSE)</f>
        <v>Cost Report Year End 2017</v>
      </c>
      <c r="O31" s="261">
        <f>IF(ISNA(VLOOKUP(A31,'[8]MS Only Hosp Listing_1'!$B$8:$L$113,11,FALSE)),0,VLOOKUP(A31,'[8]MS Only Hosp Listing_1'!$B$8:$L$113,11,FALSE))</f>
        <v>0.52710000000000001</v>
      </c>
      <c r="P31" s="262">
        <f t="shared" si="0"/>
        <v>0</v>
      </c>
    </row>
    <row r="32" spans="1:18" s="1" customFormat="1" ht="13.7" customHeight="1">
      <c r="A32" s="14" t="s">
        <v>1338</v>
      </c>
      <c r="B32" s="15" t="s">
        <v>1936</v>
      </c>
      <c r="C32" s="10" t="s">
        <v>1339</v>
      </c>
      <c r="D32" s="75">
        <v>0.27110000000000001</v>
      </c>
      <c r="E32" s="77">
        <v>0.28120000000000001</v>
      </c>
      <c r="F32" s="11" t="s">
        <v>1209</v>
      </c>
      <c r="G32" s="12" t="s">
        <v>1300</v>
      </c>
      <c r="H32" s="143" t="s">
        <v>2161</v>
      </c>
      <c r="I32" s="76" t="s">
        <v>2596</v>
      </c>
      <c r="L32" s="261">
        <f>VLOOKUP(A32,'[7]FY 19 IP CCRs'!$B$508:$E$612,4,FALSE)</f>
        <v>0.28120000000000001</v>
      </c>
      <c r="M32" s="1" t="str">
        <f>VLOOKUP(A32,'[7]FY 19 IP CCRs'!$B$508:$H$612,7,FALSE)</f>
        <v>Cost Report Year End 2017</v>
      </c>
      <c r="O32" s="261">
        <f>IF(ISNA(VLOOKUP(A32,'[8]MS Only Hosp Listing_1'!$B$8:$L$113,11,FALSE)),0,VLOOKUP(A32,'[8]MS Only Hosp Listing_1'!$B$8:$L$113,11,FALSE))</f>
        <v>0.27110000000000001</v>
      </c>
      <c r="P32" s="262">
        <f t="shared" si="0"/>
        <v>0</v>
      </c>
    </row>
    <row r="33" spans="1:18" s="1" customFormat="1" ht="13.7" customHeight="1">
      <c r="A33" s="14" t="s">
        <v>1340</v>
      </c>
      <c r="B33" s="15" t="s">
        <v>1937</v>
      </c>
      <c r="C33" s="10" t="s">
        <v>1341</v>
      </c>
      <c r="D33" s="75">
        <v>0.60609999999999997</v>
      </c>
      <c r="E33" s="77">
        <v>0.55810000000000004</v>
      </c>
      <c r="F33" s="11" t="s">
        <v>1209</v>
      </c>
      <c r="G33" s="12" t="s">
        <v>1300</v>
      </c>
      <c r="H33" s="143" t="s">
        <v>2161</v>
      </c>
      <c r="I33" s="76" t="s">
        <v>2596</v>
      </c>
      <c r="L33" s="261">
        <f>VLOOKUP(A33,'[7]FY 19 IP CCRs'!$B$508:$E$612,4,FALSE)</f>
        <v>0.55810000000000004</v>
      </c>
      <c r="M33" s="1" t="str">
        <f>VLOOKUP(A33,'[7]FY 19 IP CCRs'!$B$508:$H$612,7,FALSE)</f>
        <v>Cost Report Year End 2017</v>
      </c>
      <c r="O33" s="261">
        <f>IF(ISNA(VLOOKUP(A33,'[8]MS Only Hosp Listing_1'!$B$8:$L$113,11,FALSE)),0,VLOOKUP(A33,'[8]MS Only Hosp Listing_1'!$B$8:$L$113,11,FALSE))</f>
        <v>0.60609999999999997</v>
      </c>
      <c r="P33" s="262">
        <f t="shared" si="0"/>
        <v>0</v>
      </c>
    </row>
    <row r="34" spans="1:18" s="1" customFormat="1" ht="13.7" customHeight="1">
      <c r="A34" s="14" t="s">
        <v>1342</v>
      </c>
      <c r="B34" s="15" t="s">
        <v>1938</v>
      </c>
      <c r="C34" s="17" t="s">
        <v>2149</v>
      </c>
      <c r="D34" s="75">
        <v>0.18490000000000001</v>
      </c>
      <c r="E34" s="77">
        <v>0.1971</v>
      </c>
      <c r="F34" s="11" t="s">
        <v>1209</v>
      </c>
      <c r="G34" s="12" t="s">
        <v>1300</v>
      </c>
      <c r="H34" s="143" t="s">
        <v>2161</v>
      </c>
      <c r="I34" s="76" t="s">
        <v>2596</v>
      </c>
      <c r="L34" s="261">
        <f>VLOOKUP(A34,'[7]FY 19 IP CCRs'!$B$508:$E$612,4,FALSE)</f>
        <v>0.1971</v>
      </c>
      <c r="M34" s="1" t="str">
        <f>VLOOKUP(A34,'[7]FY 19 IP CCRs'!$B$508:$H$612,7,FALSE)</f>
        <v>Cost Report Year End 2017</v>
      </c>
      <c r="O34" s="261">
        <f>IF(ISNA(VLOOKUP(A34,'[8]MS Only Hosp Listing_1'!$B$8:$L$113,11,FALSE)),0,VLOOKUP(A34,'[8]MS Only Hosp Listing_1'!$B$8:$L$113,11,FALSE))</f>
        <v>0.18490000000000001</v>
      </c>
      <c r="P34" s="262">
        <f t="shared" si="0"/>
        <v>0</v>
      </c>
    </row>
    <row r="35" spans="1:18" s="1" customFormat="1" ht="13.7" customHeight="1">
      <c r="A35" s="8" t="s">
        <v>1343</v>
      </c>
      <c r="B35" s="15" t="s">
        <v>1939</v>
      </c>
      <c r="C35" s="10" t="s">
        <v>1344</v>
      </c>
      <c r="D35" s="75">
        <v>0.52270000000000005</v>
      </c>
      <c r="E35" s="77">
        <v>0.44269999999999998</v>
      </c>
      <c r="F35" s="11" t="s">
        <v>1209</v>
      </c>
      <c r="G35" s="12" t="s">
        <v>1300</v>
      </c>
      <c r="H35" s="143" t="s">
        <v>2161</v>
      </c>
      <c r="I35" s="76" t="s">
        <v>2596</v>
      </c>
      <c r="L35" s="261">
        <f>VLOOKUP(A35,'[7]FY 19 IP CCRs'!$B$508:$E$612,4,FALSE)</f>
        <v>0.44269999999999998</v>
      </c>
      <c r="M35" s="1" t="str">
        <f>VLOOKUP(A35,'[7]FY 19 IP CCRs'!$B$508:$H$612,7,FALSE)</f>
        <v>Cost Report Year End 2017</v>
      </c>
      <c r="O35" s="261">
        <f>IF(ISNA(VLOOKUP(A35,'[8]MS Only Hosp Listing_1'!$B$8:$L$113,11,FALSE)),0,VLOOKUP(A35,'[8]MS Only Hosp Listing_1'!$B$8:$L$113,11,FALSE))</f>
        <v>0.52270000000000005</v>
      </c>
      <c r="P35" s="262">
        <f t="shared" si="0"/>
        <v>0</v>
      </c>
    </row>
    <row r="36" spans="1:18" s="1" customFormat="1" ht="13.7" customHeight="1">
      <c r="A36" s="14" t="s">
        <v>1345</v>
      </c>
      <c r="B36" s="15" t="s">
        <v>1962</v>
      </c>
      <c r="C36" s="10" t="s">
        <v>2568</v>
      </c>
      <c r="D36" s="75">
        <v>0.25280000000000002</v>
      </c>
      <c r="E36" s="77">
        <v>0.22620000000000001</v>
      </c>
      <c r="F36" s="11" t="s">
        <v>1209</v>
      </c>
      <c r="G36" s="12" t="s">
        <v>1300</v>
      </c>
      <c r="H36" s="143" t="s">
        <v>2161</v>
      </c>
      <c r="I36" s="76" t="s">
        <v>2596</v>
      </c>
      <c r="L36" s="261">
        <f>VLOOKUP(A36,'[7]FY 19 IP CCRs'!$B$508:$E$612,4,FALSE)</f>
        <v>0.22620000000000001</v>
      </c>
      <c r="M36" s="1" t="str">
        <f>VLOOKUP(A36,'[7]FY 19 IP CCRs'!$B$508:$H$612,7,FALSE)</f>
        <v>Cost Report Year End 2017</v>
      </c>
      <c r="O36" s="261">
        <f>IF(ISNA(VLOOKUP(A36,'[8]MS Only Hosp Listing_1'!$B$8:$L$113,11,FALSE)),0,VLOOKUP(A36,'[8]MS Only Hosp Listing_1'!$B$8:$L$113,11,FALSE))</f>
        <v>0.25280000000000002</v>
      </c>
      <c r="P36" s="262">
        <f t="shared" si="0"/>
        <v>0</v>
      </c>
    </row>
    <row r="37" spans="1:18" s="1" customFormat="1" ht="13.7" customHeight="1">
      <c r="A37" s="14" t="s">
        <v>1346</v>
      </c>
      <c r="B37" s="15" t="s">
        <v>1940</v>
      </c>
      <c r="C37" s="10" t="s">
        <v>1347</v>
      </c>
      <c r="D37" s="75">
        <v>1</v>
      </c>
      <c r="E37" s="77">
        <v>1</v>
      </c>
      <c r="F37" s="11" t="s">
        <v>1209</v>
      </c>
      <c r="G37" s="12" t="s">
        <v>1300</v>
      </c>
      <c r="H37" s="143" t="s">
        <v>2161</v>
      </c>
      <c r="I37" s="76" t="s">
        <v>2595</v>
      </c>
      <c r="L37" s="261">
        <f>VLOOKUP(A37,'[7]FY 19 IP CCRs'!$B$508:$E$612,4,FALSE)</f>
        <v>1</v>
      </c>
      <c r="M37" s="1" t="str">
        <f>VLOOKUP(A37,'[7]FY 19 IP CCRs'!$B$508:$H$612,7,FALSE)</f>
        <v>2017 Average for the Bed Class</v>
      </c>
      <c r="O37" s="261">
        <f>IF(ISNA(VLOOKUP(A37,'[8]MS Only Hosp Listing_1'!$B$8:$L$113,11,FALSE)),0,VLOOKUP(A37,'[8]MS Only Hosp Listing_1'!$B$8:$L$113,11,FALSE))</f>
        <v>1</v>
      </c>
      <c r="P37" s="262">
        <f t="shared" si="0"/>
        <v>0</v>
      </c>
    </row>
    <row r="38" spans="1:18" s="1" customFormat="1" ht="13.7" customHeight="1">
      <c r="A38" s="14" t="s">
        <v>1348</v>
      </c>
      <c r="B38" s="15" t="s">
        <v>1941</v>
      </c>
      <c r="C38" s="10" t="s">
        <v>1349</v>
      </c>
      <c r="D38" s="75">
        <v>0.3775</v>
      </c>
      <c r="E38" s="77">
        <v>0.38750000000000001</v>
      </c>
      <c r="F38" s="11" t="s">
        <v>1209</v>
      </c>
      <c r="G38" s="12" t="s">
        <v>1300</v>
      </c>
      <c r="H38" s="143" t="s">
        <v>2161</v>
      </c>
      <c r="I38" s="76" t="s">
        <v>2596</v>
      </c>
      <c r="L38" s="261">
        <f>VLOOKUP(A38,'[7]FY 19 IP CCRs'!$B$508:$E$612,4,FALSE)</f>
        <v>0.38750000000000001</v>
      </c>
      <c r="M38" s="1" t="str">
        <f>VLOOKUP(A38,'[7]FY 19 IP CCRs'!$B$508:$H$612,7,FALSE)</f>
        <v>Cost Report Year End 2017</v>
      </c>
      <c r="O38" s="261">
        <f>IF(ISNA(VLOOKUP(A38,'[8]MS Only Hosp Listing_1'!$B$8:$L$113,11,FALSE)),0,VLOOKUP(A38,'[8]MS Only Hosp Listing_1'!$B$8:$L$113,11,FALSE))</f>
        <v>0.3775</v>
      </c>
      <c r="P38" s="262">
        <f t="shared" si="0"/>
        <v>0</v>
      </c>
    </row>
    <row r="39" spans="1:18" s="1" customFormat="1" ht="13.7" customHeight="1">
      <c r="A39" s="8" t="s">
        <v>2599</v>
      </c>
      <c r="B39" s="15" t="s">
        <v>2600</v>
      </c>
      <c r="C39" s="10" t="s">
        <v>2601</v>
      </c>
      <c r="D39" s="75">
        <v>0.57040000000000002</v>
      </c>
      <c r="E39" s="77">
        <v>0.47489999999999999</v>
      </c>
      <c r="F39" s="11" t="s">
        <v>1209</v>
      </c>
      <c r="G39" s="12" t="s">
        <v>1300</v>
      </c>
      <c r="H39" s="143" t="s">
        <v>2160</v>
      </c>
      <c r="I39" s="76" t="s">
        <v>2597</v>
      </c>
      <c r="L39" s="261">
        <f>VLOOKUP(A39,'[7]FY 19 IP CCRs'!$B$508:$E$612,4,FALSE)</f>
        <v>0.47489999999999999</v>
      </c>
      <c r="M39" s="1" t="str">
        <f>VLOOKUP(A39,'[7]FY 19 IP CCRs'!$B$508:$H$612,7,FALSE)</f>
        <v xml:space="preserve">2017 Average for the Bed Class. </v>
      </c>
      <c r="O39" s="261">
        <f>IF(ISNA(VLOOKUP(A39,'[8]MS Only Hosp Listing_1'!$B$8:$L$113,11,FALSE)),0,VLOOKUP(A39,'[8]MS Only Hosp Listing_1'!$B$8:$L$113,11,FALSE))</f>
        <v>0</v>
      </c>
      <c r="P39" s="263">
        <f t="shared" si="0"/>
        <v>0.57040000000000002</v>
      </c>
      <c r="R39" s="1" t="s">
        <v>2604</v>
      </c>
    </row>
    <row r="40" spans="1:18" s="1" customFormat="1" ht="13.7" customHeight="1">
      <c r="A40" s="14" t="s">
        <v>1351</v>
      </c>
      <c r="B40" s="15" t="s">
        <v>1942</v>
      </c>
      <c r="C40" s="10" t="s">
        <v>1852</v>
      </c>
      <c r="D40" s="75">
        <v>0.60229999999999995</v>
      </c>
      <c r="E40" s="77">
        <v>0.57930000000000004</v>
      </c>
      <c r="F40" s="11" t="s">
        <v>1209</v>
      </c>
      <c r="G40" s="12" t="s">
        <v>1300</v>
      </c>
      <c r="H40" s="143" t="s">
        <v>2160</v>
      </c>
      <c r="I40" s="76" t="s">
        <v>2596</v>
      </c>
      <c r="L40" s="261">
        <f>VLOOKUP(A40,'[7]FY 19 IP CCRs'!$B$508:$E$612,4,FALSE)</f>
        <v>0.57930000000000004</v>
      </c>
      <c r="M40" s="1" t="str">
        <f>VLOOKUP(A40,'[7]FY 19 IP CCRs'!$B$508:$H$612,7,FALSE)</f>
        <v>Cost Report Year End 2017</v>
      </c>
      <c r="O40" s="261">
        <f>IF(ISNA(VLOOKUP(A40,'[8]MS Only Hosp Listing_1'!$B$8:$L$113,11,FALSE)),0,VLOOKUP(A40,'[8]MS Only Hosp Listing_1'!$B$8:$L$113,11,FALSE))</f>
        <v>0.60229999999999995</v>
      </c>
      <c r="P40" s="262">
        <f t="shared" si="0"/>
        <v>0</v>
      </c>
    </row>
    <row r="41" spans="1:18" s="1" customFormat="1" ht="13.7" customHeight="1">
      <c r="A41" s="14" t="s">
        <v>1352</v>
      </c>
      <c r="B41" s="15" t="s">
        <v>1943</v>
      </c>
      <c r="C41" s="10" t="s">
        <v>1353</v>
      </c>
      <c r="D41" s="75">
        <v>0.41899999999999998</v>
      </c>
      <c r="E41" s="77">
        <v>0.4521</v>
      </c>
      <c r="F41" s="11" t="s">
        <v>1209</v>
      </c>
      <c r="G41" s="12" t="s">
        <v>1300</v>
      </c>
      <c r="H41" s="143" t="s">
        <v>2161</v>
      </c>
      <c r="I41" s="76" t="s">
        <v>2596</v>
      </c>
      <c r="L41" s="261">
        <f>VLOOKUP(A41,'[7]FY 19 IP CCRs'!$B$508:$E$612,4,FALSE)</f>
        <v>0.4521</v>
      </c>
      <c r="M41" s="1" t="str">
        <f>VLOOKUP(A41,'[7]FY 19 IP CCRs'!$B$508:$H$612,7,FALSE)</f>
        <v>Cost Report Year End 2017</v>
      </c>
      <c r="O41" s="261">
        <f>IF(ISNA(VLOOKUP(A41,'[8]MS Only Hosp Listing_1'!$B$8:$L$113,11,FALSE)),0,VLOOKUP(A41,'[8]MS Only Hosp Listing_1'!$B$8:$L$113,11,FALSE))</f>
        <v>0.41899999999999998</v>
      </c>
      <c r="P41" s="262">
        <f t="shared" si="0"/>
        <v>0</v>
      </c>
    </row>
    <row r="42" spans="1:18" s="1" customFormat="1" ht="13.7" customHeight="1">
      <c r="A42" s="14" t="s">
        <v>1354</v>
      </c>
      <c r="B42" s="15" t="s">
        <v>1944</v>
      </c>
      <c r="C42" s="10" t="s">
        <v>1355</v>
      </c>
      <c r="D42" s="75">
        <v>0.41089999999999999</v>
      </c>
      <c r="E42" s="77">
        <v>0.49419999999999997</v>
      </c>
      <c r="F42" s="11" t="s">
        <v>1209</v>
      </c>
      <c r="G42" s="12" t="s">
        <v>1300</v>
      </c>
      <c r="H42" s="143" t="s">
        <v>2161</v>
      </c>
      <c r="I42" s="76" t="s">
        <v>2596</v>
      </c>
      <c r="L42" s="261">
        <f>VLOOKUP(A42,'[7]FY 19 IP CCRs'!$B$508:$E$612,4,FALSE)</f>
        <v>0.49419999999999997</v>
      </c>
      <c r="M42" s="1" t="str">
        <f>VLOOKUP(A42,'[7]FY 19 IP CCRs'!$B$508:$H$612,7,FALSE)</f>
        <v>Cost Report Year End 2017</v>
      </c>
      <c r="O42" s="261">
        <f>IF(ISNA(VLOOKUP(A42,'[8]MS Only Hosp Listing_1'!$B$8:$L$113,11,FALSE)),0,VLOOKUP(A42,'[8]MS Only Hosp Listing_1'!$B$8:$L$113,11,FALSE))</f>
        <v>0.41089999999999999</v>
      </c>
      <c r="P42" s="262">
        <f t="shared" si="0"/>
        <v>0</v>
      </c>
    </row>
    <row r="43" spans="1:18" s="1" customFormat="1" ht="13.7" customHeight="1">
      <c r="A43" s="14" t="s">
        <v>2563</v>
      </c>
      <c r="B43" s="15" t="s">
        <v>2564</v>
      </c>
      <c r="C43" s="10" t="s">
        <v>2565</v>
      </c>
      <c r="D43" s="75">
        <v>0.247</v>
      </c>
      <c r="E43" s="77">
        <v>0.59599999999999997</v>
      </c>
      <c r="F43" s="11" t="s">
        <v>1209</v>
      </c>
      <c r="G43" s="12" t="s">
        <v>1300</v>
      </c>
      <c r="H43" s="143" t="s">
        <v>2159</v>
      </c>
      <c r="I43" s="143" t="s">
        <v>2597</v>
      </c>
      <c r="L43" s="261">
        <f>VLOOKUP(A43,'[7]FY 19 IP CCRs'!$B$508:$E$612,4,FALSE)</f>
        <v>0.59599999999999997</v>
      </c>
      <c r="M43" s="1" t="str">
        <f>VLOOKUP(A43,'[7]FY 19 IP CCRs'!$B$508:$H$612,7,FALSE)</f>
        <v xml:space="preserve">2017 Average for the Bed Class. </v>
      </c>
      <c r="O43" s="261">
        <f>IF(ISNA(VLOOKUP(A43,'[8]MS Only Hosp Listing_1'!$B$8:$L$113,11,FALSE)),0,VLOOKUP(A43,'[8]MS Only Hosp Listing_1'!$B$8:$L$113,11,FALSE))</f>
        <v>0.247</v>
      </c>
      <c r="P43" s="262">
        <f t="shared" si="0"/>
        <v>0</v>
      </c>
    </row>
    <row r="44" spans="1:18" s="1" customFormat="1" ht="13.7" customHeight="1">
      <c r="A44" s="14" t="s">
        <v>1356</v>
      </c>
      <c r="B44" s="15" t="s">
        <v>1945</v>
      </c>
      <c r="C44" s="10" t="s">
        <v>1357</v>
      </c>
      <c r="D44" s="75">
        <v>0.69930000000000003</v>
      </c>
      <c r="E44" s="77">
        <v>0.72570000000000001</v>
      </c>
      <c r="F44" s="11" t="s">
        <v>1209</v>
      </c>
      <c r="G44" s="12" t="s">
        <v>1300</v>
      </c>
      <c r="H44" s="143" t="s">
        <v>2161</v>
      </c>
      <c r="I44" s="76" t="s">
        <v>2596</v>
      </c>
      <c r="L44" s="261">
        <f>VLOOKUP(A44,'[7]FY 19 IP CCRs'!$B$508:$E$612,4,FALSE)</f>
        <v>0.72570000000000001</v>
      </c>
      <c r="M44" s="1" t="str">
        <f>VLOOKUP(A44,'[7]FY 19 IP CCRs'!$B$508:$H$612,7,FALSE)</f>
        <v>Cost Report Year End 2017</v>
      </c>
      <c r="O44" s="261">
        <f>IF(ISNA(VLOOKUP(A44,'[8]MS Only Hosp Listing_1'!$B$8:$L$113,11,FALSE)),0,VLOOKUP(A44,'[8]MS Only Hosp Listing_1'!$B$8:$L$113,11,FALSE))</f>
        <v>0.69930000000000003</v>
      </c>
      <c r="P44" s="262">
        <f t="shared" si="0"/>
        <v>0</v>
      </c>
    </row>
    <row r="45" spans="1:18" s="1" customFormat="1" ht="13.7" customHeight="1">
      <c r="A45" s="14" t="s">
        <v>1358</v>
      </c>
      <c r="B45" s="15" t="s">
        <v>1946</v>
      </c>
      <c r="C45" s="10" t="s">
        <v>1359</v>
      </c>
      <c r="D45" s="75">
        <v>0.85170000000000001</v>
      </c>
      <c r="E45" s="77">
        <v>0.82389999999999997</v>
      </c>
      <c r="F45" s="11" t="s">
        <v>1209</v>
      </c>
      <c r="G45" s="12" t="s">
        <v>1300</v>
      </c>
      <c r="H45" s="143" t="s">
        <v>2161</v>
      </c>
      <c r="I45" s="76" t="s">
        <v>2596</v>
      </c>
      <c r="L45" s="261">
        <f>VLOOKUP(A45,'[7]FY 19 IP CCRs'!$B$508:$E$612,4,FALSE)</f>
        <v>0.82389999999999997</v>
      </c>
      <c r="M45" s="1" t="str">
        <f>VLOOKUP(A45,'[7]FY 19 IP CCRs'!$B$508:$H$612,7,FALSE)</f>
        <v>Cost Report Year End 2017</v>
      </c>
      <c r="O45" s="261">
        <f>IF(ISNA(VLOOKUP(A45,'[8]MS Only Hosp Listing_1'!$B$8:$L$113,11,FALSE)),0,VLOOKUP(A45,'[8]MS Only Hosp Listing_1'!$B$8:$L$113,11,FALSE))</f>
        <v>0.85170000000000001</v>
      </c>
      <c r="P45" s="262">
        <f t="shared" si="0"/>
        <v>0</v>
      </c>
    </row>
    <row r="46" spans="1:18" s="1" customFormat="1" ht="13.7" customHeight="1">
      <c r="A46" s="14" t="s">
        <v>1360</v>
      </c>
      <c r="B46" s="15" t="s">
        <v>1947</v>
      </c>
      <c r="C46" s="10" t="s">
        <v>1361</v>
      </c>
      <c r="D46" s="75">
        <v>0.63360000000000005</v>
      </c>
      <c r="E46" s="77">
        <v>0.59599999999999997</v>
      </c>
      <c r="F46" s="11" t="s">
        <v>1209</v>
      </c>
      <c r="G46" s="12" t="s">
        <v>1300</v>
      </c>
      <c r="H46" s="143" t="s">
        <v>2160</v>
      </c>
      <c r="I46" s="76" t="s">
        <v>2595</v>
      </c>
      <c r="L46" s="261">
        <f>VLOOKUP(A46,'[7]FY 19 IP CCRs'!$B$508:$E$612,4,FALSE)</f>
        <v>0.59599999999999997</v>
      </c>
      <c r="M46" s="1" t="str">
        <f>VLOOKUP(A46,'[7]FY 19 IP CCRs'!$B$508:$H$612,7,FALSE)</f>
        <v>2017 Average for the Bed Class</v>
      </c>
      <c r="O46" s="261">
        <f>IF(ISNA(VLOOKUP(A46,'[8]MS Only Hosp Listing_1'!$B$8:$L$113,11,FALSE)),0,VLOOKUP(A46,'[8]MS Only Hosp Listing_1'!$B$8:$L$113,11,FALSE))</f>
        <v>0.63360000000000005</v>
      </c>
      <c r="P46" s="262">
        <f t="shared" si="0"/>
        <v>0</v>
      </c>
    </row>
    <row r="47" spans="1:18" s="1" customFormat="1" ht="13.7" customHeight="1">
      <c r="A47" s="8" t="s">
        <v>1304</v>
      </c>
      <c r="B47" s="15" t="s">
        <v>1917</v>
      </c>
      <c r="C47" s="10" t="s">
        <v>2566</v>
      </c>
      <c r="D47" s="75">
        <v>0.37080000000000002</v>
      </c>
      <c r="E47" s="77">
        <v>0.35489999999999999</v>
      </c>
      <c r="F47" s="11" t="s">
        <v>1209</v>
      </c>
      <c r="G47" s="12" t="s">
        <v>1300</v>
      </c>
      <c r="H47" s="143" t="s">
        <v>2161</v>
      </c>
      <c r="I47" s="76" t="s">
        <v>2596</v>
      </c>
      <c r="L47" s="261">
        <f>VLOOKUP(A47,'[7]FY 19 IP CCRs'!$B$508:$E$612,4,FALSE)</f>
        <v>0.35489999999999999</v>
      </c>
      <c r="M47" s="1" t="str">
        <f>VLOOKUP(A47,'[7]FY 19 IP CCRs'!$B$508:$H$612,7,FALSE)</f>
        <v>Cost Report Year End 2017</v>
      </c>
      <c r="O47" s="261">
        <f>IF(ISNA(VLOOKUP(A47,'[8]MS Only Hosp Listing_1'!$B$8:$L$113,11,FALSE)),0,VLOOKUP(A47,'[8]MS Only Hosp Listing_1'!$B$8:$L$113,11,FALSE))</f>
        <v>0.37080000000000002</v>
      </c>
      <c r="P47" s="262">
        <f t="shared" si="0"/>
        <v>0</v>
      </c>
    </row>
    <row r="48" spans="1:18" s="1" customFormat="1" ht="13.7" customHeight="1">
      <c r="A48" s="8" t="s">
        <v>1362</v>
      </c>
      <c r="B48" s="15" t="s">
        <v>1948</v>
      </c>
      <c r="C48" s="10" t="s">
        <v>1363</v>
      </c>
      <c r="D48" s="75">
        <v>1</v>
      </c>
      <c r="E48" s="77">
        <v>1</v>
      </c>
      <c r="F48" s="11" t="s">
        <v>1209</v>
      </c>
      <c r="G48" s="12" t="s">
        <v>1300</v>
      </c>
      <c r="H48" s="143" t="s">
        <v>2161</v>
      </c>
      <c r="I48" s="76" t="s">
        <v>2596</v>
      </c>
      <c r="L48" s="261">
        <f>VLOOKUP(A48,'[7]FY 19 IP CCRs'!$B$508:$E$612,4,FALSE)</f>
        <v>1</v>
      </c>
      <c r="M48" s="1" t="str">
        <f>VLOOKUP(A48,'[7]FY 19 IP CCRs'!$B$508:$H$612,7,FALSE)</f>
        <v>Cost Report Year End 2017</v>
      </c>
      <c r="O48" s="261">
        <f>IF(ISNA(VLOOKUP(A48,'[8]MS Only Hosp Listing_1'!$B$8:$L$113,11,FALSE)),0,VLOOKUP(A48,'[8]MS Only Hosp Listing_1'!$B$8:$L$113,11,FALSE))</f>
        <v>1</v>
      </c>
      <c r="P48" s="262">
        <f t="shared" si="0"/>
        <v>0</v>
      </c>
    </row>
    <row r="49" spans="1:18" s="1" customFormat="1" ht="13.7" customHeight="1">
      <c r="A49" s="14" t="s">
        <v>1364</v>
      </c>
      <c r="B49" s="15" t="s">
        <v>1949</v>
      </c>
      <c r="C49" s="10" t="s">
        <v>1853</v>
      </c>
      <c r="D49" s="224">
        <v>1</v>
      </c>
      <c r="E49" s="77">
        <v>1</v>
      </c>
      <c r="F49" s="11" t="s">
        <v>1209</v>
      </c>
      <c r="G49" s="12" t="s">
        <v>1300</v>
      </c>
      <c r="H49" s="143" t="s">
        <v>2161</v>
      </c>
      <c r="I49" s="76" t="s">
        <v>2596</v>
      </c>
      <c r="L49" s="261">
        <f>VLOOKUP(A49,'[7]FY 19 IP CCRs'!$B$508:$E$612,4,FALSE)</f>
        <v>1</v>
      </c>
      <c r="M49" s="1" t="str">
        <f>VLOOKUP(A49,'[7]FY 19 IP CCRs'!$B$508:$H$612,7,FALSE)</f>
        <v>Cost Report Year End 2017</v>
      </c>
      <c r="O49" s="261">
        <f>IF(ISNA(VLOOKUP(A49,'[8]MS Only Hosp Listing_1'!$B$8:$L$113,11,FALSE)),0,VLOOKUP(A49,'[8]MS Only Hosp Listing_1'!$B$8:$L$113,11,FALSE))</f>
        <v>1</v>
      </c>
      <c r="P49" s="262">
        <f t="shared" si="0"/>
        <v>0</v>
      </c>
    </row>
    <row r="50" spans="1:18" s="1" customFormat="1" ht="13.7" customHeight="1">
      <c r="A50" s="14" t="s">
        <v>1365</v>
      </c>
      <c r="B50" s="15" t="s">
        <v>1950</v>
      </c>
      <c r="C50" s="10" t="s">
        <v>1366</v>
      </c>
      <c r="D50" s="75">
        <v>0.78659999999999997</v>
      </c>
      <c r="E50" s="77">
        <v>0.65110000000000001</v>
      </c>
      <c r="F50" s="11" t="s">
        <v>1209</v>
      </c>
      <c r="G50" s="12" t="s">
        <v>1300</v>
      </c>
      <c r="H50" s="143" t="s">
        <v>2161</v>
      </c>
      <c r="I50" s="76" t="s">
        <v>2596</v>
      </c>
      <c r="L50" s="261">
        <f>VLOOKUP(A50,'[7]FY 19 IP CCRs'!$B$508:$E$612,4,FALSE)</f>
        <v>0.65110000000000001</v>
      </c>
      <c r="M50" s="1" t="str">
        <f>VLOOKUP(A50,'[7]FY 19 IP CCRs'!$B$508:$H$612,7,FALSE)</f>
        <v>Cost Report Year End 2017</v>
      </c>
      <c r="O50" s="261">
        <f>IF(ISNA(VLOOKUP(A50,'[8]MS Only Hosp Listing_1'!$B$8:$L$113,11,FALSE)),0,VLOOKUP(A50,'[8]MS Only Hosp Listing_1'!$B$8:$L$113,11,FALSE))</f>
        <v>0.78659999999999997</v>
      </c>
      <c r="P50" s="262">
        <f t="shared" si="0"/>
        <v>0</v>
      </c>
    </row>
    <row r="51" spans="1:18" s="1" customFormat="1" ht="13.7" customHeight="1">
      <c r="A51" s="14" t="s">
        <v>1367</v>
      </c>
      <c r="B51" s="15" t="s">
        <v>1952</v>
      </c>
      <c r="C51" s="10" t="s">
        <v>1368</v>
      </c>
      <c r="D51" s="75">
        <v>0.65990000000000004</v>
      </c>
      <c r="E51" s="77">
        <v>0.67859999999999998</v>
      </c>
      <c r="F51" s="11" t="s">
        <v>1209</v>
      </c>
      <c r="G51" s="12" t="s">
        <v>1300</v>
      </c>
      <c r="H51" s="143" t="s">
        <v>2161</v>
      </c>
      <c r="I51" s="76" t="s">
        <v>2596</v>
      </c>
      <c r="L51" s="261">
        <f>VLOOKUP(A51,'[7]FY 19 IP CCRs'!$B$508:$E$612,4,FALSE)</f>
        <v>0.67859999999999998</v>
      </c>
      <c r="M51" s="1" t="str">
        <f>VLOOKUP(A51,'[7]FY 19 IP CCRs'!$B$508:$H$612,7,FALSE)</f>
        <v>Cost Report Year End 2017</v>
      </c>
      <c r="O51" s="261">
        <f>IF(ISNA(VLOOKUP(A51,'[8]MS Only Hosp Listing_1'!$B$8:$L$113,11,FALSE)),0,VLOOKUP(A51,'[8]MS Only Hosp Listing_1'!$B$8:$L$113,11,FALSE))</f>
        <v>0.65990000000000004</v>
      </c>
      <c r="P51" s="262">
        <f t="shared" si="0"/>
        <v>0</v>
      </c>
    </row>
    <row r="52" spans="1:18" s="1" customFormat="1" ht="13.7" customHeight="1">
      <c r="A52" s="14" t="s">
        <v>1370</v>
      </c>
      <c r="B52" s="15" t="s">
        <v>1953</v>
      </c>
      <c r="C52" s="10" t="s">
        <v>1371</v>
      </c>
      <c r="D52" s="75">
        <v>0.53849999999999998</v>
      </c>
      <c r="E52" s="77">
        <v>0.46479999999999999</v>
      </c>
      <c r="F52" s="11" t="s">
        <v>1209</v>
      </c>
      <c r="G52" s="12" t="s">
        <v>1300</v>
      </c>
      <c r="H52" s="143" t="s">
        <v>2161</v>
      </c>
      <c r="I52" s="76" t="s">
        <v>2596</v>
      </c>
      <c r="L52" s="261">
        <f>VLOOKUP(A52,'[7]FY 19 IP CCRs'!$B$508:$E$612,4,FALSE)</f>
        <v>0.46479999999999999</v>
      </c>
      <c r="M52" s="1" t="str">
        <f>VLOOKUP(A52,'[7]FY 19 IP CCRs'!$B$508:$H$612,7,FALSE)</f>
        <v>Cost Report Year End 2017</v>
      </c>
      <c r="O52" s="261">
        <f>IF(ISNA(VLOOKUP(A52,'[8]MS Only Hosp Listing_1'!$B$8:$L$113,11,FALSE)),0,VLOOKUP(A52,'[8]MS Only Hosp Listing_1'!$B$8:$L$113,11,FALSE))</f>
        <v>0.53849999999999998</v>
      </c>
      <c r="P52" s="262">
        <f t="shared" si="0"/>
        <v>0</v>
      </c>
    </row>
    <row r="53" spans="1:18" s="1" customFormat="1" ht="13.7" customHeight="1">
      <c r="A53" s="8" t="s">
        <v>1372</v>
      </c>
      <c r="B53" s="15" t="s">
        <v>1954</v>
      </c>
      <c r="C53" s="10" t="s">
        <v>1373</v>
      </c>
      <c r="D53" s="75">
        <v>0.83</v>
      </c>
      <c r="E53" s="77">
        <v>0.81089999999999995</v>
      </c>
      <c r="F53" s="11" t="s">
        <v>1209</v>
      </c>
      <c r="G53" s="12" t="s">
        <v>1300</v>
      </c>
      <c r="H53" s="143" t="s">
        <v>2161</v>
      </c>
      <c r="I53" s="76" t="s">
        <v>2596</v>
      </c>
      <c r="L53" s="261">
        <f>VLOOKUP(A53,'[7]FY 19 IP CCRs'!$B$508:$E$612,4,FALSE)</f>
        <v>0.81089999999999995</v>
      </c>
      <c r="M53" s="1" t="str">
        <f>VLOOKUP(A53,'[7]FY 19 IP CCRs'!$B$508:$H$612,7,FALSE)</f>
        <v>Cost Report Year End 2017</v>
      </c>
      <c r="O53" s="261">
        <f>IF(ISNA(VLOOKUP(A53,'[8]MS Only Hosp Listing_1'!$B$8:$L$113,11,FALSE)),0,VLOOKUP(A53,'[8]MS Only Hosp Listing_1'!$B$8:$L$113,11,FALSE))</f>
        <v>0.83</v>
      </c>
      <c r="P53" s="262">
        <f t="shared" si="0"/>
        <v>0</v>
      </c>
    </row>
    <row r="54" spans="1:18" s="1" customFormat="1" ht="13.7" customHeight="1">
      <c r="A54" s="14" t="s">
        <v>1375</v>
      </c>
      <c r="B54" s="15" t="s">
        <v>1955</v>
      </c>
      <c r="C54" s="10" t="s">
        <v>1376</v>
      </c>
      <c r="D54" s="75">
        <v>0.54530000000000001</v>
      </c>
      <c r="E54" s="77">
        <v>0.57840000000000003</v>
      </c>
      <c r="F54" s="11" t="s">
        <v>1209</v>
      </c>
      <c r="G54" s="12" t="s">
        <v>1300</v>
      </c>
      <c r="H54" s="143" t="s">
        <v>2161</v>
      </c>
      <c r="I54" s="76" t="s">
        <v>2596</v>
      </c>
      <c r="L54" s="261">
        <f>VLOOKUP(A54,'[7]FY 19 IP CCRs'!$B$508:$E$612,4,FALSE)</f>
        <v>0.57840000000000003</v>
      </c>
      <c r="M54" s="1" t="str">
        <f>VLOOKUP(A54,'[7]FY 19 IP CCRs'!$B$508:$H$612,7,FALSE)</f>
        <v>Cost Report Year End 2017</v>
      </c>
      <c r="O54" s="261">
        <f>IF(ISNA(VLOOKUP(A54,'[8]MS Only Hosp Listing_1'!$B$8:$L$113,11,FALSE)),0,VLOOKUP(A54,'[8]MS Only Hosp Listing_1'!$B$8:$L$113,11,FALSE))</f>
        <v>0.54530000000000001</v>
      </c>
      <c r="P54" s="262">
        <f t="shared" si="0"/>
        <v>0</v>
      </c>
    </row>
    <row r="55" spans="1:18" s="1" customFormat="1" ht="13.7" customHeight="1">
      <c r="A55" s="14" t="s">
        <v>1377</v>
      </c>
      <c r="B55" s="15" t="s">
        <v>1956</v>
      </c>
      <c r="C55" s="10" t="s">
        <v>1378</v>
      </c>
      <c r="D55" s="75">
        <v>0.3135</v>
      </c>
      <c r="E55" s="77">
        <v>0.29799999999999999</v>
      </c>
      <c r="F55" s="11" t="s">
        <v>1209</v>
      </c>
      <c r="G55" s="12" t="s">
        <v>1300</v>
      </c>
      <c r="H55" s="143" t="s">
        <v>2161</v>
      </c>
      <c r="I55" s="76" t="s">
        <v>2596</v>
      </c>
      <c r="L55" s="261">
        <f>VLOOKUP(A55,'[7]FY 19 IP CCRs'!$B$508:$E$612,4,FALSE)</f>
        <v>0.29799999999999999</v>
      </c>
      <c r="M55" s="1" t="str">
        <f>VLOOKUP(A55,'[7]FY 19 IP CCRs'!$B$508:$H$612,7,FALSE)</f>
        <v>Cost Report Year End 2017</v>
      </c>
      <c r="O55" s="261">
        <f>IF(ISNA(VLOOKUP(A55,'[8]MS Only Hosp Listing_1'!$B$8:$L$113,11,FALSE)),0,VLOOKUP(A55,'[8]MS Only Hosp Listing_1'!$B$8:$L$113,11,FALSE))</f>
        <v>0.3135</v>
      </c>
      <c r="P55" s="262">
        <f t="shared" si="0"/>
        <v>0</v>
      </c>
    </row>
    <row r="56" spans="1:18" s="1" customFormat="1" ht="13.7" customHeight="1">
      <c r="A56" s="14" t="s">
        <v>1379</v>
      </c>
      <c r="B56" s="15" t="s">
        <v>1957</v>
      </c>
      <c r="C56" s="10" t="s">
        <v>1854</v>
      </c>
      <c r="D56" s="75">
        <v>0.50419999999999998</v>
      </c>
      <c r="E56" s="77">
        <v>0.62239999999999995</v>
      </c>
      <c r="F56" s="11" t="s">
        <v>1209</v>
      </c>
      <c r="G56" s="12" t="s">
        <v>1300</v>
      </c>
      <c r="H56" s="143" t="s">
        <v>2161</v>
      </c>
      <c r="I56" s="76" t="s">
        <v>2596</v>
      </c>
      <c r="L56" s="261">
        <f>VLOOKUP(A56,'[7]FY 19 IP CCRs'!$B$508:$E$612,4,FALSE)</f>
        <v>0.62239999999999995</v>
      </c>
      <c r="M56" s="1" t="str">
        <f>VLOOKUP(A56,'[7]FY 19 IP CCRs'!$B$508:$H$612,7,FALSE)</f>
        <v>Cost Report Year End 2017</v>
      </c>
      <c r="O56" s="261">
        <f>IF(ISNA(VLOOKUP(A56,'[8]MS Only Hosp Listing_1'!$B$8:$L$113,11,FALSE)),0,VLOOKUP(A56,'[8]MS Only Hosp Listing_1'!$B$8:$L$113,11,FALSE))</f>
        <v>0.50419999999999998</v>
      </c>
      <c r="P56" s="262">
        <f t="shared" si="0"/>
        <v>0</v>
      </c>
    </row>
    <row r="57" spans="1:18" s="1" customFormat="1" ht="13.7" customHeight="1">
      <c r="A57" s="8" t="s">
        <v>1380</v>
      </c>
      <c r="B57" s="15" t="s">
        <v>1958</v>
      </c>
      <c r="C57" s="10" t="s">
        <v>1381</v>
      </c>
      <c r="D57" s="75">
        <v>0.16569999999999999</v>
      </c>
      <c r="E57" s="77">
        <v>0.15790000000000001</v>
      </c>
      <c r="F57" s="11" t="s">
        <v>1209</v>
      </c>
      <c r="G57" s="12" t="s">
        <v>1300</v>
      </c>
      <c r="H57" s="143" t="s">
        <v>2161</v>
      </c>
      <c r="I57" s="76" t="s">
        <v>2596</v>
      </c>
      <c r="K57" s="1">
        <v>16.57</v>
      </c>
      <c r="L57" s="261">
        <f>VLOOKUP(A57,'[7]FY 19 IP CCRs'!$B$508:$E$612,4,FALSE)</f>
        <v>0.15790000000000001</v>
      </c>
      <c r="M57" s="1" t="str">
        <f>VLOOKUP(A57,'[7]FY 19 IP CCRs'!$B$508:$H$612,7,FALSE)</f>
        <v>Cost Report Year End 2017</v>
      </c>
      <c r="O57" s="261">
        <f>IF(ISNA(VLOOKUP(A57,'[8]MS Only Hosp Listing_1'!$B$8:$L$113,11,FALSE)),0,VLOOKUP(A57,'[8]MS Only Hosp Listing_1'!$B$8:$L$113,11,FALSE))</f>
        <v>0.1653</v>
      </c>
      <c r="P57" s="263">
        <f t="shared" si="0"/>
        <v>3.999999999999837E-4</v>
      </c>
      <c r="R57" s="1" t="s">
        <v>2607</v>
      </c>
    </row>
    <row r="58" spans="1:18" s="1" customFormat="1" ht="13.7" customHeight="1">
      <c r="A58" s="14" t="s">
        <v>1320</v>
      </c>
      <c r="B58" s="15" t="s">
        <v>1960</v>
      </c>
      <c r="C58" s="10" t="s">
        <v>1855</v>
      </c>
      <c r="D58" s="75">
        <v>0.15870000000000001</v>
      </c>
      <c r="E58" s="77">
        <v>0.14360000000000001</v>
      </c>
      <c r="F58" s="11" t="s">
        <v>1209</v>
      </c>
      <c r="G58" s="12" t="s">
        <v>1300</v>
      </c>
      <c r="H58" s="143" t="s">
        <v>2161</v>
      </c>
      <c r="I58" s="76" t="s">
        <v>2596</v>
      </c>
      <c r="L58" s="261">
        <f>VLOOKUP(A58,'[7]FY 19 IP CCRs'!$B$508:$E$612,4,FALSE)</f>
        <v>0.14360000000000001</v>
      </c>
      <c r="M58" s="1" t="str">
        <f>VLOOKUP(A58,'[7]FY 19 IP CCRs'!$B$508:$H$612,7,FALSE)</f>
        <v>Cost Report Year End 2017</v>
      </c>
      <c r="O58" s="261">
        <f>IF(ISNA(VLOOKUP(A58,'[8]MS Only Hosp Listing_1'!$B$8:$L$113,11,FALSE)),0,VLOOKUP(A58,'[8]MS Only Hosp Listing_1'!$B$8:$L$113,11,FALSE))</f>
        <v>0.15870000000000001</v>
      </c>
      <c r="P58" s="262">
        <f t="shared" si="0"/>
        <v>0</v>
      </c>
    </row>
    <row r="59" spans="1:18" s="1" customFormat="1" ht="13.7" customHeight="1">
      <c r="A59" s="14" t="s">
        <v>1326</v>
      </c>
      <c r="B59" s="15" t="s">
        <v>1961</v>
      </c>
      <c r="C59" s="10" t="s">
        <v>1856</v>
      </c>
      <c r="D59" s="75">
        <v>0.1598</v>
      </c>
      <c r="E59" s="77">
        <v>0.15060000000000001</v>
      </c>
      <c r="F59" s="11" t="s">
        <v>1209</v>
      </c>
      <c r="G59" s="12" t="s">
        <v>1300</v>
      </c>
      <c r="H59" s="143" t="s">
        <v>2161</v>
      </c>
      <c r="I59" s="76" t="s">
        <v>2596</v>
      </c>
      <c r="L59" s="261">
        <f>VLOOKUP(A59,'[7]FY 19 IP CCRs'!$B$508:$E$612,4,FALSE)</f>
        <v>0.15060000000000001</v>
      </c>
      <c r="M59" s="1" t="str">
        <f>VLOOKUP(A59,'[7]FY 19 IP CCRs'!$B$508:$H$612,7,FALSE)</f>
        <v>Cost Report Year End 2017</v>
      </c>
      <c r="O59" s="261">
        <f>IF(ISNA(VLOOKUP(A59,'[8]MS Only Hosp Listing_1'!$B$8:$L$113,11,FALSE)),0,VLOOKUP(A59,'[8]MS Only Hosp Listing_1'!$B$8:$L$113,11,FALSE))</f>
        <v>0.1598</v>
      </c>
      <c r="P59" s="262">
        <f t="shared" si="0"/>
        <v>0</v>
      </c>
    </row>
    <row r="60" spans="1:18" s="1" customFormat="1" ht="13.7" customHeight="1">
      <c r="A60" s="14" t="s">
        <v>1374</v>
      </c>
      <c r="B60" s="15" t="s">
        <v>1963</v>
      </c>
      <c r="C60" s="10" t="s">
        <v>1857</v>
      </c>
      <c r="D60" s="75">
        <v>0.25879999999999997</v>
      </c>
      <c r="E60" s="77">
        <v>0.24829999999999999</v>
      </c>
      <c r="F60" s="11" t="s">
        <v>1209</v>
      </c>
      <c r="G60" s="12" t="s">
        <v>1300</v>
      </c>
      <c r="H60" s="143" t="s">
        <v>2161</v>
      </c>
      <c r="I60" s="76" t="s">
        <v>2596</v>
      </c>
      <c r="L60" s="261">
        <f>VLOOKUP(A60,'[7]FY 19 IP CCRs'!$B$508:$E$612,4,FALSE)</f>
        <v>0.24829999999999999</v>
      </c>
      <c r="M60" s="1" t="str">
        <f>VLOOKUP(A60,'[7]FY 19 IP CCRs'!$B$508:$H$612,7,FALSE)</f>
        <v>Cost Report Year End 2017</v>
      </c>
      <c r="O60" s="261">
        <f>IF(ISNA(VLOOKUP(A60,'[8]MS Only Hosp Listing_1'!$B$8:$L$113,11,FALSE)),0,VLOOKUP(A60,'[8]MS Only Hosp Listing_1'!$B$8:$L$113,11,FALSE))</f>
        <v>0.25879999999999997</v>
      </c>
      <c r="P60" s="262">
        <f t="shared" si="0"/>
        <v>0</v>
      </c>
    </row>
    <row r="61" spans="1:18" s="1" customFormat="1" ht="13.7" customHeight="1">
      <c r="A61" s="8" t="s">
        <v>1386</v>
      </c>
      <c r="B61" s="15" t="s">
        <v>1964</v>
      </c>
      <c r="C61" s="10" t="s">
        <v>1858</v>
      </c>
      <c r="D61" s="224">
        <v>0.2001</v>
      </c>
      <c r="E61" s="77">
        <v>0.17249999999999999</v>
      </c>
      <c r="F61" s="11" t="s">
        <v>1209</v>
      </c>
      <c r="G61" s="12" t="s">
        <v>1300</v>
      </c>
      <c r="H61" s="143" t="s">
        <v>2161</v>
      </c>
      <c r="I61" s="76" t="s">
        <v>2596</v>
      </c>
      <c r="L61" s="261">
        <f>VLOOKUP(A61,'[7]FY 19 IP CCRs'!$B$508:$E$612,4,FALSE)</f>
        <v>0.17249999999999999</v>
      </c>
      <c r="M61" s="1" t="str">
        <f>VLOOKUP(A61,'[7]FY 19 IP CCRs'!$B$508:$H$612,7,FALSE)</f>
        <v>Cost Report Year End 2017</v>
      </c>
      <c r="O61" s="261">
        <f>IF(ISNA(VLOOKUP(A61,'[8]MS Only Hosp Listing_1'!$B$8:$L$113,11,FALSE)),0,VLOOKUP(A61,'[8]MS Only Hosp Listing_1'!$B$8:$L$113,11,FALSE))</f>
        <v>0.2001</v>
      </c>
      <c r="P61" s="262">
        <f t="shared" si="0"/>
        <v>0</v>
      </c>
    </row>
    <row r="62" spans="1:18" s="1" customFormat="1" ht="13.7" customHeight="1">
      <c r="A62" s="14" t="s">
        <v>1392</v>
      </c>
      <c r="B62" s="15" t="s">
        <v>1965</v>
      </c>
      <c r="C62" s="10" t="s">
        <v>1859</v>
      </c>
      <c r="D62" s="224">
        <v>0.21740000000000001</v>
      </c>
      <c r="E62" s="77">
        <v>0.19650000000000001</v>
      </c>
      <c r="F62" s="11" t="s">
        <v>1209</v>
      </c>
      <c r="G62" s="12" t="s">
        <v>1300</v>
      </c>
      <c r="H62" s="143" t="s">
        <v>2161</v>
      </c>
      <c r="I62" s="76" t="s">
        <v>2596</v>
      </c>
      <c r="L62" s="261">
        <f>VLOOKUP(A62,'[7]FY 19 IP CCRs'!$B$508:$E$612,4,FALSE)</f>
        <v>0.19650000000000001</v>
      </c>
      <c r="M62" s="1" t="str">
        <f>VLOOKUP(A62,'[7]FY 19 IP CCRs'!$B$508:$H$612,7,FALSE)</f>
        <v>Cost Report Year End 2017</v>
      </c>
      <c r="O62" s="261">
        <f>IF(ISNA(VLOOKUP(A62,'[8]MS Only Hosp Listing_1'!$B$8:$L$113,11,FALSE)),0,VLOOKUP(A62,'[8]MS Only Hosp Listing_1'!$B$8:$L$113,11,FALSE))</f>
        <v>0.21740000000000001</v>
      </c>
      <c r="P62" s="262">
        <f t="shared" si="0"/>
        <v>0</v>
      </c>
    </row>
    <row r="63" spans="1:18" s="1" customFormat="1" ht="13.7" customHeight="1">
      <c r="A63" s="14" t="s">
        <v>1332</v>
      </c>
      <c r="B63" s="15" t="s">
        <v>1966</v>
      </c>
      <c r="C63" s="10" t="s">
        <v>1860</v>
      </c>
      <c r="D63" s="75">
        <v>0.14360000000000001</v>
      </c>
      <c r="E63" s="77">
        <v>0.1532</v>
      </c>
      <c r="F63" s="11" t="s">
        <v>1209</v>
      </c>
      <c r="G63" s="12" t="s">
        <v>1300</v>
      </c>
      <c r="H63" s="143" t="s">
        <v>2161</v>
      </c>
      <c r="I63" s="76" t="s">
        <v>2596</v>
      </c>
      <c r="L63" s="261">
        <f>VLOOKUP(A63,'[7]FY 19 IP CCRs'!$B$508:$E$612,4,FALSE)</f>
        <v>0.1532</v>
      </c>
      <c r="M63" s="1" t="str">
        <f>VLOOKUP(A63,'[7]FY 19 IP CCRs'!$B$508:$H$612,7,FALSE)</f>
        <v>Cost Report Year End 2017</v>
      </c>
      <c r="O63" s="261">
        <f>IF(ISNA(VLOOKUP(A63,'[8]MS Only Hosp Listing_1'!$B$8:$L$113,11,FALSE)),0,VLOOKUP(A63,'[8]MS Only Hosp Listing_1'!$B$8:$L$113,11,FALSE))</f>
        <v>0.14360000000000001</v>
      </c>
      <c r="P63" s="262">
        <f t="shared" si="0"/>
        <v>0</v>
      </c>
    </row>
    <row r="64" spans="1:18" s="1" customFormat="1" ht="13.7" customHeight="1">
      <c r="A64" s="14" t="s">
        <v>1413</v>
      </c>
      <c r="B64" s="15" t="s">
        <v>1967</v>
      </c>
      <c r="C64" s="10" t="s">
        <v>1861</v>
      </c>
      <c r="D64" s="75">
        <v>0.18729999999999999</v>
      </c>
      <c r="E64" s="77">
        <v>0.23430000000000001</v>
      </c>
      <c r="F64" s="11" t="s">
        <v>1209</v>
      </c>
      <c r="G64" s="12" t="s">
        <v>1300</v>
      </c>
      <c r="H64" s="143" t="s">
        <v>2161</v>
      </c>
      <c r="I64" s="76" t="s">
        <v>2595</v>
      </c>
      <c r="L64" s="261">
        <f>VLOOKUP(A64,'[7]FY 19 IP CCRs'!$B$508:$E$612,4,FALSE)</f>
        <v>0.23430000000000001</v>
      </c>
      <c r="M64" s="1" t="str">
        <f>VLOOKUP(A64,'[7]FY 19 IP CCRs'!$B$508:$H$612,7,FALSE)</f>
        <v>2017 Average for the Bed Class</v>
      </c>
      <c r="O64" s="261">
        <f>IF(ISNA(VLOOKUP(A64,'[8]MS Only Hosp Listing_1'!$B$8:$L$113,11,FALSE)),0,VLOOKUP(A64,'[8]MS Only Hosp Listing_1'!$B$8:$L$113,11,FALSE))</f>
        <v>0.1862</v>
      </c>
      <c r="P64" s="263">
        <f t="shared" si="0"/>
        <v>1.0999999999999899E-3</v>
      </c>
      <c r="R64" s="1" t="s">
        <v>2605</v>
      </c>
    </row>
    <row r="65" spans="1:16" s="1" customFormat="1" ht="13.7" customHeight="1">
      <c r="A65" s="14" t="s">
        <v>1414</v>
      </c>
      <c r="B65" s="15" t="s">
        <v>1970</v>
      </c>
      <c r="C65" s="17" t="s">
        <v>2143</v>
      </c>
      <c r="D65" s="224">
        <v>0.14940000000000001</v>
      </c>
      <c r="E65" s="77">
        <v>0.17419999999999999</v>
      </c>
      <c r="F65" s="11" t="s">
        <v>1209</v>
      </c>
      <c r="G65" s="12" t="s">
        <v>1300</v>
      </c>
      <c r="H65" s="143" t="s">
        <v>2161</v>
      </c>
      <c r="I65" s="76" t="s">
        <v>2596</v>
      </c>
      <c r="L65" s="261">
        <f>VLOOKUP(A65,'[7]FY 19 IP CCRs'!$B$508:$E$612,4,FALSE)</f>
        <v>0.17419999999999999</v>
      </c>
      <c r="M65" s="1" t="str">
        <f>VLOOKUP(A65,'[7]FY 19 IP CCRs'!$B$508:$H$612,7,FALSE)</f>
        <v>Cost Report Year End 2017</v>
      </c>
      <c r="O65" s="261">
        <f>IF(ISNA(VLOOKUP(A65,'[8]MS Only Hosp Listing_1'!$B$8:$L$113,11,FALSE)),0,VLOOKUP(A65,'[8]MS Only Hosp Listing_1'!$B$8:$L$113,11,FALSE))</f>
        <v>0.14940000000000001</v>
      </c>
      <c r="P65" s="262">
        <f t="shared" si="0"/>
        <v>0</v>
      </c>
    </row>
    <row r="66" spans="1:16" s="1" customFormat="1" ht="13.7" customHeight="1">
      <c r="A66" s="14" t="s">
        <v>1456</v>
      </c>
      <c r="B66" s="15" t="s">
        <v>1968</v>
      </c>
      <c r="C66" s="10" t="s">
        <v>1862</v>
      </c>
      <c r="D66" s="75">
        <v>0.1615</v>
      </c>
      <c r="E66" s="77">
        <v>0.1348</v>
      </c>
      <c r="F66" s="11" t="s">
        <v>1209</v>
      </c>
      <c r="G66" s="12" t="s">
        <v>1300</v>
      </c>
      <c r="H66" s="143" t="s">
        <v>2161</v>
      </c>
      <c r="I66" s="76" t="s">
        <v>2596</v>
      </c>
      <c r="L66" s="261">
        <f>VLOOKUP(A66,'[7]FY 19 IP CCRs'!$B$508:$E$612,4,FALSE)</f>
        <v>0.1348</v>
      </c>
      <c r="M66" s="1" t="str">
        <f>VLOOKUP(A66,'[7]FY 19 IP CCRs'!$B$508:$H$612,7,FALSE)</f>
        <v>Cost Report Year End 2017</v>
      </c>
      <c r="O66" s="261">
        <f>IF(ISNA(VLOOKUP(A66,'[8]MS Only Hosp Listing_1'!$B$8:$L$113,11,FALSE)),0,VLOOKUP(A66,'[8]MS Only Hosp Listing_1'!$B$8:$L$113,11,FALSE))</f>
        <v>0.1615</v>
      </c>
      <c r="P66" s="262">
        <f t="shared" si="0"/>
        <v>0</v>
      </c>
    </row>
    <row r="67" spans="1:16" s="1" customFormat="1" ht="13.7" customHeight="1">
      <c r="A67" s="14" t="s">
        <v>1460</v>
      </c>
      <c r="B67" s="15" t="s">
        <v>1969</v>
      </c>
      <c r="C67" s="10" t="s">
        <v>1863</v>
      </c>
      <c r="D67" s="75">
        <v>0.25190000000000001</v>
      </c>
      <c r="E67" s="77">
        <v>0.27160000000000001</v>
      </c>
      <c r="F67" s="11" t="s">
        <v>1209</v>
      </c>
      <c r="G67" s="12" t="s">
        <v>1300</v>
      </c>
      <c r="H67" s="143" t="s">
        <v>2161</v>
      </c>
      <c r="I67" s="76" t="s">
        <v>2596</v>
      </c>
      <c r="L67" s="261">
        <f>VLOOKUP(A67,'[7]FY 19 IP CCRs'!$B$508:$E$612,4,FALSE)</f>
        <v>0.27160000000000001</v>
      </c>
      <c r="M67" s="1" t="str">
        <f>VLOOKUP(A67,'[7]FY 19 IP CCRs'!$B$508:$H$612,7,FALSE)</f>
        <v>Cost Report Year End 2017</v>
      </c>
      <c r="O67" s="261">
        <f>IF(ISNA(VLOOKUP(A67,'[8]MS Only Hosp Listing_1'!$B$8:$L$113,11,FALSE)),0,VLOOKUP(A67,'[8]MS Only Hosp Listing_1'!$B$8:$L$113,11,FALSE))</f>
        <v>0.25190000000000001</v>
      </c>
      <c r="P67" s="262">
        <f t="shared" si="0"/>
        <v>0</v>
      </c>
    </row>
    <row r="68" spans="1:16" s="1" customFormat="1" ht="13.7" customHeight="1">
      <c r="A68" s="14" t="s">
        <v>1847</v>
      </c>
      <c r="B68" s="15" t="s">
        <v>1971</v>
      </c>
      <c r="C68" s="10" t="s">
        <v>1830</v>
      </c>
      <c r="D68" s="75">
        <v>0.44400000000000001</v>
      </c>
      <c r="E68" s="77">
        <v>0.47199999999999998</v>
      </c>
      <c r="F68" s="11" t="s">
        <v>1209</v>
      </c>
      <c r="G68" s="12" t="s">
        <v>1300</v>
      </c>
      <c r="H68" s="143" t="s">
        <v>2161</v>
      </c>
      <c r="I68" s="76" t="s">
        <v>2596</v>
      </c>
      <c r="L68" s="261">
        <f>VLOOKUP(A68,'[7]FY 19 IP CCRs'!$B$508:$E$612,4,FALSE)</f>
        <v>0.47199999999999998</v>
      </c>
      <c r="M68" s="1" t="str">
        <f>VLOOKUP(A68,'[7]FY 19 IP CCRs'!$B$508:$H$612,7,FALSE)</f>
        <v>Cost Report Year End 2017</v>
      </c>
      <c r="O68" s="261">
        <f>IF(ISNA(VLOOKUP(A68,'[8]MS Only Hosp Listing_1'!$B$8:$L$113,11,FALSE)),0,VLOOKUP(A68,'[8]MS Only Hosp Listing_1'!$B$8:$L$113,11,FALSE))</f>
        <v>0.44400000000000001</v>
      </c>
      <c r="P68" s="262">
        <f t="shared" si="0"/>
        <v>0</v>
      </c>
    </row>
    <row r="69" spans="1:16" s="1" customFormat="1" ht="13.7" customHeight="1">
      <c r="A69" s="14" t="s">
        <v>1383</v>
      </c>
      <c r="B69" s="15" t="s">
        <v>1973</v>
      </c>
      <c r="C69" s="10" t="s">
        <v>1384</v>
      </c>
      <c r="D69" s="75">
        <v>0.27160000000000001</v>
      </c>
      <c r="E69" s="77">
        <v>0.27879999999999999</v>
      </c>
      <c r="F69" s="11" t="s">
        <v>1209</v>
      </c>
      <c r="G69" s="12" t="s">
        <v>1300</v>
      </c>
      <c r="H69" s="143" t="s">
        <v>2161</v>
      </c>
      <c r="I69" s="76" t="s">
        <v>2596</v>
      </c>
      <c r="L69" s="261">
        <f>VLOOKUP(A69,'[7]FY 19 IP CCRs'!$B$508:$E$612,4,FALSE)</f>
        <v>0.27879999999999999</v>
      </c>
      <c r="M69" s="1" t="str">
        <f>VLOOKUP(A69,'[7]FY 19 IP CCRs'!$B$508:$H$612,7,FALSE)</f>
        <v>Cost Report Year End 2017</v>
      </c>
      <c r="O69" s="261">
        <f>IF(ISNA(VLOOKUP(A69,'[8]MS Only Hosp Listing_1'!$B$8:$L$113,11,FALSE)),0,VLOOKUP(A69,'[8]MS Only Hosp Listing_1'!$B$8:$L$113,11,FALSE))</f>
        <v>0.27160000000000001</v>
      </c>
      <c r="P69" s="262">
        <f t="shared" si="0"/>
        <v>0</v>
      </c>
    </row>
    <row r="70" spans="1:16" s="1" customFormat="1" ht="13.7" customHeight="1">
      <c r="A70" s="14" t="s">
        <v>1382</v>
      </c>
      <c r="B70" s="15" t="s">
        <v>1972</v>
      </c>
      <c r="C70" s="17" t="s">
        <v>2151</v>
      </c>
      <c r="D70" s="75">
        <v>0.60440000000000005</v>
      </c>
      <c r="E70" s="77">
        <v>0.51929999999999998</v>
      </c>
      <c r="F70" s="11" t="s">
        <v>1209</v>
      </c>
      <c r="G70" s="12" t="s">
        <v>1300</v>
      </c>
      <c r="H70" s="143" t="s">
        <v>2161</v>
      </c>
      <c r="I70" s="76" t="s">
        <v>2596</v>
      </c>
      <c r="L70" s="261">
        <f>VLOOKUP(A70,'[7]FY 19 IP CCRs'!$B$508:$E$612,4,FALSE)</f>
        <v>0.51929999999999998</v>
      </c>
      <c r="M70" s="1" t="str">
        <f>VLOOKUP(A70,'[7]FY 19 IP CCRs'!$B$508:$H$612,7,FALSE)</f>
        <v>Cost Report Year End 2017</v>
      </c>
      <c r="O70" s="261">
        <f>IF(ISNA(VLOOKUP(A70,'[8]MS Only Hosp Listing_1'!$B$8:$L$113,11,FALSE)),0,VLOOKUP(A70,'[8]MS Only Hosp Listing_1'!$B$8:$L$113,11,FALSE))</f>
        <v>0.60440000000000005</v>
      </c>
      <c r="P70" s="262">
        <f t="shared" si="0"/>
        <v>0</v>
      </c>
    </row>
    <row r="71" spans="1:16" s="1" customFormat="1" ht="13.7" customHeight="1">
      <c r="A71" s="14" t="s">
        <v>1405</v>
      </c>
      <c r="B71" s="15" t="s">
        <v>1986</v>
      </c>
      <c r="C71" s="10" t="s">
        <v>2569</v>
      </c>
      <c r="D71" s="75">
        <v>0.50849999999999995</v>
      </c>
      <c r="E71" s="259">
        <v>0.59599999999999997</v>
      </c>
      <c r="F71" s="11" t="s">
        <v>1209</v>
      </c>
      <c r="G71" s="12" t="s">
        <v>1300</v>
      </c>
      <c r="H71" s="143" t="s">
        <v>2161</v>
      </c>
      <c r="I71" s="76" t="s">
        <v>2597</v>
      </c>
      <c r="L71" s="261">
        <f>VLOOKUP(A71,'[7]FY 19 IP CCRs'!$B$508:$E$612,4,FALSE)</f>
        <v>0.59599999999999997</v>
      </c>
      <c r="M71" s="1" t="str">
        <f>VLOOKUP(A71,'[7]FY 19 IP CCRs'!$B$508:$H$612,7,FALSE)</f>
        <v xml:space="preserve">2017 Average for the Bed Class. </v>
      </c>
      <c r="O71" s="261">
        <f>IF(ISNA(VLOOKUP(A71,'[8]MS Only Hosp Listing_1'!$B$8:$L$113,11,FALSE)),0,VLOOKUP(A71,'[8]MS Only Hosp Listing_1'!$B$8:$L$113,11,FALSE))</f>
        <v>0.50849999999999995</v>
      </c>
      <c r="P71" s="262">
        <f t="shared" si="0"/>
        <v>0</v>
      </c>
    </row>
    <row r="72" spans="1:16" s="1" customFormat="1" ht="13.7" customHeight="1">
      <c r="A72" s="14" t="s">
        <v>1387</v>
      </c>
      <c r="B72" s="15" t="s">
        <v>1975</v>
      </c>
      <c r="C72" s="10" t="s">
        <v>1388</v>
      </c>
      <c r="D72" s="75">
        <v>0.48070000000000002</v>
      </c>
      <c r="E72" s="77">
        <v>0.47289999999999999</v>
      </c>
      <c r="F72" s="11" t="s">
        <v>1209</v>
      </c>
      <c r="G72" s="12" t="s">
        <v>1300</v>
      </c>
      <c r="H72" s="143" t="s">
        <v>2161</v>
      </c>
      <c r="I72" s="76" t="s">
        <v>2596</v>
      </c>
      <c r="L72" s="261">
        <f>VLOOKUP(A72,'[7]FY 19 IP CCRs'!$B$508:$E$612,4,FALSE)</f>
        <v>0.47289999999999999</v>
      </c>
      <c r="M72" s="1" t="str">
        <f>VLOOKUP(A72,'[7]FY 19 IP CCRs'!$B$508:$H$612,7,FALSE)</f>
        <v>Cost Report Year End 2017</v>
      </c>
      <c r="O72" s="261">
        <f>IF(ISNA(VLOOKUP(A72,'[8]MS Only Hosp Listing_1'!$B$8:$L$113,11,FALSE)),0,VLOOKUP(A72,'[8]MS Only Hosp Listing_1'!$B$8:$L$113,11,FALSE))</f>
        <v>0.48070000000000002</v>
      </c>
      <c r="P72" s="262">
        <f t="shared" si="0"/>
        <v>0</v>
      </c>
    </row>
    <row r="73" spans="1:16" s="1" customFormat="1" ht="13.7" customHeight="1">
      <c r="A73" s="14" t="s">
        <v>1389</v>
      </c>
      <c r="B73" s="15" t="s">
        <v>1976</v>
      </c>
      <c r="C73" s="10" t="s">
        <v>2133</v>
      </c>
      <c r="D73" s="75">
        <v>0.27500000000000002</v>
      </c>
      <c r="E73" s="77">
        <v>0.25779999999999997</v>
      </c>
      <c r="F73" s="11" t="s">
        <v>1209</v>
      </c>
      <c r="G73" s="12" t="s">
        <v>1300</v>
      </c>
      <c r="H73" s="143" t="s">
        <v>2161</v>
      </c>
      <c r="I73" s="76" t="s">
        <v>2596</v>
      </c>
      <c r="L73" s="261">
        <f>VLOOKUP(A73,'[7]FY 19 IP CCRs'!$B$508:$E$612,4,FALSE)</f>
        <v>0.25779999999999997</v>
      </c>
      <c r="M73" s="1" t="str">
        <f>VLOOKUP(A73,'[7]FY 19 IP CCRs'!$B$508:$H$612,7,FALSE)</f>
        <v>Cost Report Year End 2017</v>
      </c>
      <c r="O73" s="261">
        <f>IF(ISNA(VLOOKUP(A73,'[8]MS Only Hosp Listing_1'!$B$8:$L$113,11,FALSE)),0,VLOOKUP(A73,'[8]MS Only Hosp Listing_1'!$B$8:$L$113,11,FALSE))</f>
        <v>0.27500000000000002</v>
      </c>
      <c r="P73" s="262">
        <f t="shared" si="0"/>
        <v>0</v>
      </c>
    </row>
    <row r="74" spans="1:16" s="1" customFormat="1" ht="13.7" customHeight="1">
      <c r="A74" s="14" t="s">
        <v>1390</v>
      </c>
      <c r="B74" s="15" t="s">
        <v>1977</v>
      </c>
      <c r="C74" s="10" t="s">
        <v>1864</v>
      </c>
      <c r="D74" s="224">
        <v>0.42399999999999999</v>
      </c>
      <c r="E74" s="77">
        <v>0.4088</v>
      </c>
      <c r="F74" s="11" t="s">
        <v>1209</v>
      </c>
      <c r="G74" s="12" t="s">
        <v>1300</v>
      </c>
      <c r="H74" s="143" t="s">
        <v>2161</v>
      </c>
      <c r="I74" s="76" t="s">
        <v>2596</v>
      </c>
      <c r="L74" s="261">
        <f>VLOOKUP(A74,'[7]FY 19 IP CCRs'!$B$508:$E$612,4,FALSE)</f>
        <v>0.4088</v>
      </c>
      <c r="M74" s="1" t="str">
        <f>VLOOKUP(A74,'[7]FY 19 IP CCRs'!$B$508:$H$612,7,FALSE)</f>
        <v>Cost Report Year End 2017</v>
      </c>
      <c r="O74" s="261">
        <f>IF(ISNA(VLOOKUP(A74,'[8]MS Only Hosp Listing_1'!$B$8:$L$113,11,FALSE)),0,VLOOKUP(A74,'[8]MS Only Hosp Listing_1'!$B$8:$L$113,11,FALSE))</f>
        <v>0.42399999999999999</v>
      </c>
      <c r="P74" s="262">
        <f t="shared" ref="P74:P114" si="1">D74-O74</f>
        <v>0</v>
      </c>
    </row>
    <row r="75" spans="1:16" s="1" customFormat="1" ht="13.7" customHeight="1">
      <c r="A75" s="14" t="s">
        <v>1391</v>
      </c>
      <c r="B75" s="15" t="s">
        <v>1978</v>
      </c>
      <c r="C75" s="17" t="s">
        <v>2153</v>
      </c>
      <c r="D75" s="75">
        <v>0.66990000000000005</v>
      </c>
      <c r="E75" s="77">
        <v>0.77549999999999997</v>
      </c>
      <c r="F75" s="11" t="s">
        <v>1209</v>
      </c>
      <c r="G75" s="12" t="s">
        <v>1300</v>
      </c>
      <c r="H75" s="143" t="s">
        <v>2161</v>
      </c>
      <c r="I75" s="76" t="s">
        <v>2596</v>
      </c>
      <c r="L75" s="261">
        <f>VLOOKUP(A75,'[7]FY 19 IP CCRs'!$B$508:$E$612,4,FALSE)</f>
        <v>0.77549999999999997</v>
      </c>
      <c r="M75" s="1" t="str">
        <f>VLOOKUP(A75,'[7]FY 19 IP CCRs'!$B$508:$H$612,7,FALSE)</f>
        <v>Cost Report Year End 2017</v>
      </c>
      <c r="O75" s="261">
        <f>IF(ISNA(VLOOKUP(A75,'[8]MS Only Hosp Listing_1'!$B$8:$L$113,11,FALSE)),0,VLOOKUP(A75,'[8]MS Only Hosp Listing_1'!$B$8:$L$113,11,FALSE))</f>
        <v>0.66990000000000005</v>
      </c>
      <c r="P75" s="262">
        <f t="shared" si="1"/>
        <v>0</v>
      </c>
    </row>
    <row r="76" spans="1:16" s="1" customFormat="1" ht="13.7" customHeight="1">
      <c r="A76" s="8" t="s">
        <v>1393</v>
      </c>
      <c r="B76" s="15" t="s">
        <v>1979</v>
      </c>
      <c r="C76" s="17" t="s">
        <v>1394</v>
      </c>
      <c r="D76" s="224">
        <v>0.68669999999999998</v>
      </c>
      <c r="E76" s="77">
        <v>0.61029999999999995</v>
      </c>
      <c r="F76" s="18" t="s">
        <v>1209</v>
      </c>
      <c r="G76" s="19" t="s">
        <v>1300</v>
      </c>
      <c r="H76" s="143" t="s">
        <v>2161</v>
      </c>
      <c r="I76" s="76" t="s">
        <v>2596</v>
      </c>
      <c r="L76" s="261">
        <f>VLOOKUP(A76,'[7]FY 19 IP CCRs'!$B$508:$E$612,4,FALSE)</f>
        <v>0.61029999999999995</v>
      </c>
      <c r="M76" s="1" t="str">
        <f>VLOOKUP(A76,'[7]FY 19 IP CCRs'!$B$508:$H$612,7,FALSE)</f>
        <v>Cost Report Year End 2017</v>
      </c>
      <c r="O76" s="261">
        <f>IF(ISNA(VLOOKUP(A76,'[8]MS Only Hosp Listing_1'!$B$8:$L$113,11,FALSE)),0,VLOOKUP(A76,'[8]MS Only Hosp Listing_1'!$B$8:$L$113,11,FALSE))</f>
        <v>0.68669999999999998</v>
      </c>
      <c r="P76" s="262">
        <f t="shared" si="1"/>
        <v>0</v>
      </c>
    </row>
    <row r="77" spans="1:16" s="1" customFormat="1" ht="13.7" customHeight="1">
      <c r="A77" s="14" t="s">
        <v>1395</v>
      </c>
      <c r="B77" s="15" t="s">
        <v>1980</v>
      </c>
      <c r="C77" s="10" t="s">
        <v>1865</v>
      </c>
      <c r="D77" s="224">
        <v>0.87409999999999999</v>
      </c>
      <c r="E77" s="77">
        <v>0.88970000000000005</v>
      </c>
      <c r="F77" s="11" t="s">
        <v>1209</v>
      </c>
      <c r="G77" s="12" t="s">
        <v>1300</v>
      </c>
      <c r="H77" s="143" t="s">
        <v>2161</v>
      </c>
      <c r="I77" s="76" t="s">
        <v>2596</v>
      </c>
      <c r="L77" s="261">
        <f>VLOOKUP(A77,'[7]FY 19 IP CCRs'!$B$508:$E$612,4,FALSE)</f>
        <v>0.88970000000000005</v>
      </c>
      <c r="M77" s="1" t="str">
        <f>VLOOKUP(A77,'[7]FY 19 IP CCRs'!$B$508:$H$612,7,FALSE)</f>
        <v>Cost Report Year End 2017</v>
      </c>
      <c r="O77" s="261">
        <f>IF(ISNA(VLOOKUP(A77,'[8]MS Only Hosp Listing_1'!$B$8:$L$113,11,FALSE)),0,VLOOKUP(A77,'[8]MS Only Hosp Listing_1'!$B$8:$L$113,11,FALSE))</f>
        <v>0.87409999999999999</v>
      </c>
      <c r="P77" s="262">
        <f t="shared" si="1"/>
        <v>0</v>
      </c>
    </row>
    <row r="78" spans="1:16" s="1" customFormat="1" ht="13.7" customHeight="1">
      <c r="A78" s="14" t="s">
        <v>1396</v>
      </c>
      <c r="B78" s="15" t="s">
        <v>1981</v>
      </c>
      <c r="C78" s="10" t="s">
        <v>1397</v>
      </c>
      <c r="D78" s="75">
        <v>0.57889999999999997</v>
      </c>
      <c r="E78" s="77">
        <v>0.63419999999999999</v>
      </c>
      <c r="F78" s="11" t="s">
        <v>1209</v>
      </c>
      <c r="G78" s="12" t="s">
        <v>1300</v>
      </c>
      <c r="H78" s="143" t="s">
        <v>2161</v>
      </c>
      <c r="I78" s="76" t="s">
        <v>2596</v>
      </c>
      <c r="L78" s="261">
        <f>VLOOKUP(A78,'[7]FY 19 IP CCRs'!$B$508:$E$612,4,FALSE)</f>
        <v>0.63419999999999999</v>
      </c>
      <c r="M78" s="1" t="str">
        <f>VLOOKUP(A78,'[7]FY 19 IP CCRs'!$B$508:$H$612,7,FALSE)</f>
        <v>Cost Report Year End 2017</v>
      </c>
      <c r="O78" s="261">
        <f>IF(ISNA(VLOOKUP(A78,'[8]MS Only Hosp Listing_1'!$B$8:$L$113,11,FALSE)),0,VLOOKUP(A78,'[8]MS Only Hosp Listing_1'!$B$8:$L$113,11,FALSE))</f>
        <v>0.57889999999999997</v>
      </c>
      <c r="P78" s="262">
        <f t="shared" si="1"/>
        <v>0</v>
      </c>
    </row>
    <row r="79" spans="1:16" s="1" customFormat="1" ht="13.7" customHeight="1">
      <c r="A79" s="14" t="s">
        <v>1446</v>
      </c>
      <c r="B79" s="15" t="s">
        <v>1959</v>
      </c>
      <c r="C79" s="10" t="s">
        <v>2567</v>
      </c>
      <c r="D79" s="224">
        <v>0.42009999999999997</v>
      </c>
      <c r="E79" s="77">
        <v>0.40570000000000001</v>
      </c>
      <c r="F79" s="11" t="s">
        <v>1209</v>
      </c>
      <c r="G79" s="12" t="s">
        <v>1300</v>
      </c>
      <c r="H79" s="143" t="s">
        <v>2161</v>
      </c>
      <c r="I79" s="76" t="s">
        <v>2596</v>
      </c>
      <c r="L79" s="261">
        <f>VLOOKUP(A79,'[7]FY 19 IP CCRs'!$B$508:$E$612,4,FALSE)</f>
        <v>0.40570000000000001</v>
      </c>
      <c r="M79" s="1" t="str">
        <f>VLOOKUP(A79,'[7]FY 19 IP CCRs'!$B$508:$H$612,7,FALSE)</f>
        <v>Cost Report Year End 2017</v>
      </c>
      <c r="O79" s="261">
        <f>IF(ISNA(VLOOKUP(A79,'[8]MS Only Hosp Listing_1'!$B$8:$L$113,11,FALSE)),0,VLOOKUP(A79,'[8]MS Only Hosp Listing_1'!$B$8:$L$113,11,FALSE))</f>
        <v>0.42009999999999997</v>
      </c>
      <c r="P79" s="262">
        <f t="shared" si="1"/>
        <v>0</v>
      </c>
    </row>
    <row r="80" spans="1:16" s="1" customFormat="1" ht="13.7" customHeight="1">
      <c r="A80" s="14" t="s">
        <v>1398</v>
      </c>
      <c r="B80" s="15" t="s">
        <v>1982</v>
      </c>
      <c r="C80" s="17" t="s">
        <v>2154</v>
      </c>
      <c r="D80" s="75">
        <v>0.57040000000000002</v>
      </c>
      <c r="E80" s="77">
        <v>0.47489999999999999</v>
      </c>
      <c r="F80" s="11" t="s">
        <v>1209</v>
      </c>
      <c r="G80" s="12" t="s">
        <v>1300</v>
      </c>
      <c r="H80" s="143" t="s">
        <v>2160</v>
      </c>
      <c r="I80" s="76" t="s">
        <v>2595</v>
      </c>
      <c r="L80" s="261">
        <f>VLOOKUP(A80,'[7]FY 19 IP CCRs'!$B$508:$E$612,4,FALSE)</f>
        <v>0.47489999999999999</v>
      </c>
      <c r="M80" s="1" t="str">
        <f>VLOOKUP(A80,'[7]FY 19 IP CCRs'!$B$508:$H$612,7,FALSE)</f>
        <v>2017 Average for the Bed Class</v>
      </c>
      <c r="O80" s="261">
        <f>IF(ISNA(VLOOKUP(A80,'[8]MS Only Hosp Listing_1'!$B$8:$L$113,11,FALSE)),0,VLOOKUP(A80,'[8]MS Only Hosp Listing_1'!$B$8:$L$113,11,FALSE))</f>
        <v>0.57040000000000002</v>
      </c>
      <c r="P80" s="262">
        <f t="shared" si="1"/>
        <v>0</v>
      </c>
    </row>
    <row r="81" spans="1:18" s="1" customFormat="1" ht="13.7" customHeight="1">
      <c r="A81" s="14" t="s">
        <v>1399</v>
      </c>
      <c r="B81" s="15" t="s">
        <v>1983</v>
      </c>
      <c r="C81" s="10" t="s">
        <v>1400</v>
      </c>
      <c r="D81" s="75">
        <v>0.63360000000000005</v>
      </c>
      <c r="E81" s="77">
        <v>0.59599999999999997</v>
      </c>
      <c r="F81" s="11" t="s">
        <v>1209</v>
      </c>
      <c r="G81" s="12" t="s">
        <v>1300</v>
      </c>
      <c r="H81" s="143" t="s">
        <v>2160</v>
      </c>
      <c r="I81" s="76" t="s">
        <v>2597</v>
      </c>
      <c r="L81" s="261">
        <f>VLOOKUP(A81,'[7]FY 19 IP CCRs'!$B$508:$E$612,4,FALSE)</f>
        <v>0.59599999999999997</v>
      </c>
      <c r="M81" s="1" t="str">
        <f>VLOOKUP(A81,'[7]FY 19 IP CCRs'!$B$508:$H$612,7,FALSE)</f>
        <v xml:space="preserve">2017 Average for the Bed Class. </v>
      </c>
      <c r="O81" s="261">
        <f>IF(ISNA(VLOOKUP(A81,'[8]MS Only Hosp Listing_1'!$B$8:$L$113,11,FALSE)),0,VLOOKUP(A81,'[8]MS Only Hosp Listing_1'!$B$8:$L$113,11,FALSE))</f>
        <v>0.63360000000000005</v>
      </c>
      <c r="P81" s="262">
        <f t="shared" si="1"/>
        <v>0</v>
      </c>
    </row>
    <row r="82" spans="1:18" s="1" customFormat="1" ht="13.7" customHeight="1">
      <c r="A82" s="14" t="s">
        <v>1401</v>
      </c>
      <c r="B82" s="15" t="s">
        <v>1984</v>
      </c>
      <c r="C82" s="10" t="s">
        <v>1402</v>
      </c>
      <c r="D82" s="75">
        <v>0.63360000000000005</v>
      </c>
      <c r="E82" s="77">
        <v>0.59130000000000005</v>
      </c>
      <c r="F82" s="11" t="s">
        <v>1209</v>
      </c>
      <c r="G82" s="12" t="s">
        <v>1300</v>
      </c>
      <c r="H82" s="143" t="s">
        <v>2160</v>
      </c>
      <c r="I82" s="76" t="s">
        <v>2596</v>
      </c>
      <c r="L82" s="261">
        <f>VLOOKUP(A82,'[7]FY 19 IP CCRs'!$B$508:$E$612,4,FALSE)</f>
        <v>0.59130000000000005</v>
      </c>
      <c r="M82" s="1" t="str">
        <f>VLOOKUP(A82,'[7]FY 19 IP CCRs'!$B$508:$H$612,7,FALSE)</f>
        <v>Cost Report Year End 2017</v>
      </c>
      <c r="O82" s="261">
        <f>IF(ISNA(VLOOKUP(A82,'[8]MS Only Hosp Listing_1'!$B$8:$L$113,11,FALSE)),0,VLOOKUP(A82,'[8]MS Only Hosp Listing_1'!$B$8:$L$113,11,FALSE))</f>
        <v>0.63360000000000005</v>
      </c>
      <c r="P82" s="262">
        <f t="shared" si="1"/>
        <v>0</v>
      </c>
    </row>
    <row r="83" spans="1:18" s="1" customFormat="1" ht="13.7" customHeight="1">
      <c r="A83" s="14" t="s">
        <v>1403</v>
      </c>
      <c r="B83" s="15" t="s">
        <v>1985</v>
      </c>
      <c r="C83" s="10" t="s">
        <v>1404</v>
      </c>
      <c r="D83" s="75">
        <v>0.63360000000000005</v>
      </c>
      <c r="E83" s="260">
        <v>0.59599999999999997</v>
      </c>
      <c r="F83" s="11" t="s">
        <v>1209</v>
      </c>
      <c r="G83" s="12" t="s">
        <v>1300</v>
      </c>
      <c r="H83" s="143" t="s">
        <v>2160</v>
      </c>
      <c r="I83" s="76" t="s">
        <v>2595</v>
      </c>
      <c r="L83" s="261">
        <f>VLOOKUP(A83,'[7]FY 19 IP CCRs'!$B$508:$E$612,4,FALSE)</f>
        <v>0.59599999999999997</v>
      </c>
      <c r="M83" s="1" t="str">
        <f>VLOOKUP(A83,'[7]FY 19 IP CCRs'!$B$508:$H$612,7,FALSE)</f>
        <v>2017 Average for the Bed Class</v>
      </c>
      <c r="O83" s="261">
        <f>IF(ISNA(VLOOKUP(A83,'[8]MS Only Hosp Listing_1'!$B$8:$L$113,11,FALSE)),0,VLOOKUP(A83,'[8]MS Only Hosp Listing_1'!$B$8:$L$113,11,FALSE))</f>
        <v>0.63360000000000005</v>
      </c>
      <c r="P83" s="262">
        <f t="shared" si="1"/>
        <v>0</v>
      </c>
    </row>
    <row r="84" spans="1:18" s="1" customFormat="1" ht="13.7" customHeight="1">
      <c r="A84" s="14" t="s">
        <v>1406</v>
      </c>
      <c r="B84" s="15" t="s">
        <v>1987</v>
      </c>
      <c r="C84" s="17" t="s">
        <v>1407</v>
      </c>
      <c r="D84" s="75">
        <v>0.29249999999999998</v>
      </c>
      <c r="E84" s="77">
        <v>0.24340000000000001</v>
      </c>
      <c r="F84" s="18" t="s">
        <v>1209</v>
      </c>
      <c r="G84" s="19" t="s">
        <v>1300</v>
      </c>
      <c r="H84" s="143" t="s">
        <v>2161</v>
      </c>
      <c r="I84" s="76" t="s">
        <v>2596</v>
      </c>
      <c r="L84" s="261">
        <f>VLOOKUP(A84,'[7]FY 19 IP CCRs'!$B$508:$E$612,4,FALSE)</f>
        <v>0.24340000000000001</v>
      </c>
      <c r="M84" s="1" t="str">
        <f>VLOOKUP(A84,'[7]FY 19 IP CCRs'!$B$508:$H$612,7,FALSE)</f>
        <v>Cost Report Year End 2017</v>
      </c>
      <c r="O84" s="261">
        <f>IF(ISNA(VLOOKUP(A84,'[8]MS Only Hosp Listing_1'!$B$8:$L$113,11,FALSE)),0,VLOOKUP(A84,'[8]MS Only Hosp Listing_1'!$B$8:$L$113,11,FALSE))</f>
        <v>0.29249999999999998</v>
      </c>
      <c r="P84" s="262">
        <f t="shared" si="1"/>
        <v>0</v>
      </c>
    </row>
    <row r="85" spans="1:18" s="1" customFormat="1" ht="13.7" customHeight="1">
      <c r="A85" s="14" t="s">
        <v>1408</v>
      </c>
      <c r="B85" s="15" t="s">
        <v>1988</v>
      </c>
      <c r="C85" s="17" t="s">
        <v>2144</v>
      </c>
      <c r="D85" s="75">
        <v>0.247</v>
      </c>
      <c r="E85" s="77">
        <v>0.27939999999999998</v>
      </c>
      <c r="F85" s="18" t="s">
        <v>1209</v>
      </c>
      <c r="G85" s="19" t="s">
        <v>1300</v>
      </c>
      <c r="H85" s="143" t="s">
        <v>2159</v>
      </c>
      <c r="I85" s="76" t="s">
        <v>2595</v>
      </c>
      <c r="L85" s="261">
        <f>VLOOKUP(A85,'[7]FY 19 IP CCRs'!$B$508:$E$612,4,FALSE)</f>
        <v>0.27939999999999998</v>
      </c>
      <c r="M85" s="1" t="str">
        <f>VLOOKUP(A85,'[7]FY 19 IP CCRs'!$B$508:$H$612,7,FALSE)</f>
        <v>2017 Average for the Bed Class</v>
      </c>
      <c r="O85" s="261">
        <f>IF(ISNA(VLOOKUP(A85,'[8]MS Only Hosp Listing_1'!$B$8:$L$113,11,FALSE)),0,VLOOKUP(A85,'[8]MS Only Hosp Listing_1'!$B$8:$L$113,11,FALSE))</f>
        <v>0.247</v>
      </c>
      <c r="P85" s="262">
        <f t="shared" si="1"/>
        <v>0</v>
      </c>
    </row>
    <row r="86" spans="1:18" s="1" customFormat="1" ht="13.7" customHeight="1">
      <c r="A86" s="14" t="s">
        <v>1409</v>
      </c>
      <c r="B86" s="15" t="s">
        <v>1989</v>
      </c>
      <c r="C86" s="17" t="s">
        <v>1866</v>
      </c>
      <c r="D86" s="224">
        <v>0.247</v>
      </c>
      <c r="E86" s="77">
        <v>0</v>
      </c>
      <c r="F86" s="18" t="s">
        <v>1209</v>
      </c>
      <c r="G86" s="19" t="s">
        <v>1300</v>
      </c>
      <c r="H86" s="143" t="s">
        <v>2159</v>
      </c>
      <c r="I86" s="76" t="s">
        <v>2598</v>
      </c>
      <c r="L86" s="261" t="e">
        <f>VLOOKUP(A86,'[7]FY 19 IP CCRs'!$B$508:$E$612,4,FALSE)</f>
        <v>#N/A</v>
      </c>
      <c r="M86" s="1" t="e">
        <f>VLOOKUP(A86,'[7]FY 19 IP CCRs'!$B$508:$H$612,7,FALSE)</f>
        <v>#N/A</v>
      </c>
      <c r="O86" s="261">
        <f>IF(ISNA(VLOOKUP(A86,'[8]MS Only Hosp Listing_1'!$B$8:$L$113,11,FALSE)),0,VLOOKUP(A86,'[8]MS Only Hosp Listing_1'!$B$8:$L$113,11,FALSE))</f>
        <v>0.247</v>
      </c>
      <c r="P86" s="262">
        <f t="shared" si="1"/>
        <v>0</v>
      </c>
    </row>
    <row r="87" spans="1:18" s="1" customFormat="1" ht="13.7" customHeight="1">
      <c r="A87" s="14" t="s">
        <v>1410</v>
      </c>
      <c r="B87" s="15" t="s">
        <v>1990</v>
      </c>
      <c r="C87" s="10" t="s">
        <v>1411</v>
      </c>
      <c r="D87" s="75">
        <v>0.247</v>
      </c>
      <c r="E87" s="77">
        <v>0.27939999999999998</v>
      </c>
      <c r="F87" s="11" t="s">
        <v>1209</v>
      </c>
      <c r="G87" s="12" t="s">
        <v>1300</v>
      </c>
      <c r="H87" s="143" t="s">
        <v>2159</v>
      </c>
      <c r="I87" s="76" t="s">
        <v>2595</v>
      </c>
      <c r="L87" s="261">
        <f>VLOOKUP(A87,'[7]FY 19 IP CCRs'!$B$508:$E$612,4,FALSE)</f>
        <v>0.27939999999999998</v>
      </c>
      <c r="M87" s="1" t="str">
        <f>VLOOKUP(A87,'[7]FY 19 IP CCRs'!$B$508:$H$612,7,FALSE)</f>
        <v>2017 Average for the Bed Class</v>
      </c>
      <c r="O87" s="261">
        <f>IF(ISNA(VLOOKUP(A87,'[8]MS Only Hosp Listing_1'!$B$8:$L$113,11,FALSE)),0,VLOOKUP(A87,'[8]MS Only Hosp Listing_1'!$B$8:$L$113,11,FALSE))</f>
        <v>0.247</v>
      </c>
      <c r="P87" s="262">
        <f t="shared" si="1"/>
        <v>0</v>
      </c>
    </row>
    <row r="88" spans="1:18" s="1" customFormat="1" ht="13.7" customHeight="1">
      <c r="A88" s="14" t="s">
        <v>1415</v>
      </c>
      <c r="B88" s="15" t="s">
        <v>1992</v>
      </c>
      <c r="C88" s="10" t="s">
        <v>1416</v>
      </c>
      <c r="D88" s="75">
        <v>0.41449999999999998</v>
      </c>
      <c r="E88" s="77">
        <v>0.45319999999999999</v>
      </c>
      <c r="F88" s="11" t="s">
        <v>1209</v>
      </c>
      <c r="G88" s="12" t="s">
        <v>1300</v>
      </c>
      <c r="H88" s="143" t="s">
        <v>2161</v>
      </c>
      <c r="I88" s="76" t="s">
        <v>2596</v>
      </c>
      <c r="L88" s="261">
        <f>VLOOKUP(A88,'[7]FY 19 IP CCRs'!$B$508:$E$612,4,FALSE)</f>
        <v>0.45319999999999999</v>
      </c>
      <c r="M88" s="1" t="str">
        <f>VLOOKUP(A88,'[7]FY 19 IP CCRs'!$B$508:$H$612,7,FALSE)</f>
        <v>Cost Report Year End 2017</v>
      </c>
      <c r="O88" s="261">
        <f>IF(ISNA(VLOOKUP(A88,'[8]MS Only Hosp Listing_1'!$B$8:$L$113,11,FALSE)),0,VLOOKUP(A88,'[8]MS Only Hosp Listing_1'!$B$8:$L$113,11,FALSE))</f>
        <v>0.41120000000000001</v>
      </c>
      <c r="P88" s="263">
        <f t="shared" si="1"/>
        <v>3.2999999999999696E-3</v>
      </c>
      <c r="R88" s="1" t="s">
        <v>2606</v>
      </c>
    </row>
    <row r="89" spans="1:18" s="1" customFormat="1" ht="13.7" customHeight="1">
      <c r="A89" s="14" t="s">
        <v>1417</v>
      </c>
      <c r="B89" s="15" t="s">
        <v>1993</v>
      </c>
      <c r="C89" s="10" t="s">
        <v>1418</v>
      </c>
      <c r="D89" s="75">
        <v>0.42809999999999998</v>
      </c>
      <c r="E89" s="77">
        <v>0.42620000000000002</v>
      </c>
      <c r="F89" s="11" t="s">
        <v>1209</v>
      </c>
      <c r="G89" s="12" t="s">
        <v>1300</v>
      </c>
      <c r="H89" s="143" t="s">
        <v>2161</v>
      </c>
      <c r="I89" s="76" t="s">
        <v>2596</v>
      </c>
      <c r="L89" s="261">
        <f>VLOOKUP(A89,'[7]FY 19 IP CCRs'!$B$508:$E$612,4,FALSE)</f>
        <v>0.42620000000000002</v>
      </c>
      <c r="M89" s="1" t="str">
        <f>VLOOKUP(A89,'[7]FY 19 IP CCRs'!$B$508:$H$612,7,FALSE)</f>
        <v>Cost Report Year End 2017</v>
      </c>
      <c r="O89" s="261">
        <f>IF(ISNA(VLOOKUP(A89,'[8]MS Only Hosp Listing_1'!$B$8:$L$113,11,FALSE)),0,VLOOKUP(A89,'[8]MS Only Hosp Listing_1'!$B$8:$L$113,11,FALSE))</f>
        <v>0.42809999999999998</v>
      </c>
      <c r="P89" s="262">
        <f t="shared" si="1"/>
        <v>0</v>
      </c>
    </row>
    <row r="90" spans="1:18" s="1" customFormat="1" ht="13.7" customHeight="1">
      <c r="A90" s="14" t="s">
        <v>1419</v>
      </c>
      <c r="B90" s="9" t="s">
        <v>1994</v>
      </c>
      <c r="C90" s="17" t="s">
        <v>1867</v>
      </c>
      <c r="D90" s="224">
        <v>0.58779999999999999</v>
      </c>
      <c r="E90" s="77">
        <v>0.51870000000000005</v>
      </c>
      <c r="F90" s="18" t="s">
        <v>1209</v>
      </c>
      <c r="G90" s="19" t="s">
        <v>1300</v>
      </c>
      <c r="H90" s="143" t="s">
        <v>2161</v>
      </c>
      <c r="I90" s="76" t="s">
        <v>2596</v>
      </c>
      <c r="L90" s="261">
        <f>VLOOKUP(A90,'[7]FY 19 IP CCRs'!$B$508:$E$612,4,FALSE)</f>
        <v>0.51870000000000005</v>
      </c>
      <c r="M90" s="1" t="str">
        <f>VLOOKUP(A90,'[7]FY 19 IP CCRs'!$B$508:$H$612,7,FALSE)</f>
        <v>Cost Report Year End 2017</v>
      </c>
      <c r="O90" s="261">
        <f>IF(ISNA(VLOOKUP(A90,'[8]MS Only Hosp Listing_1'!$B$8:$L$113,11,FALSE)),0,VLOOKUP(A90,'[8]MS Only Hosp Listing_1'!$B$8:$L$113,11,FALSE))</f>
        <v>0.58779999999999999</v>
      </c>
      <c r="P90" s="262">
        <f t="shared" si="1"/>
        <v>0</v>
      </c>
    </row>
    <row r="91" spans="1:18" s="1" customFormat="1" ht="13.7" customHeight="1">
      <c r="A91" s="14" t="s">
        <v>1420</v>
      </c>
      <c r="B91" s="15" t="s">
        <v>1995</v>
      </c>
      <c r="C91" s="10" t="s">
        <v>1421</v>
      </c>
      <c r="D91" s="75">
        <v>0.27939999999999998</v>
      </c>
      <c r="E91" s="77">
        <v>0.27939999999999998</v>
      </c>
      <c r="F91" s="11" t="s">
        <v>1209</v>
      </c>
      <c r="G91" s="12" t="s">
        <v>1300</v>
      </c>
      <c r="H91" s="143" t="s">
        <v>2159</v>
      </c>
      <c r="I91" s="76" t="s">
        <v>2596</v>
      </c>
      <c r="L91" s="261">
        <f>VLOOKUP(A91,'[7]FY 19 IP CCRs'!$B$508:$E$612,4,FALSE)</f>
        <v>0.27939999999999998</v>
      </c>
      <c r="M91" s="1" t="str">
        <f>VLOOKUP(A91,'[7]FY 19 IP CCRs'!$B$508:$H$612,7,FALSE)</f>
        <v>Cost Report Year End 2017</v>
      </c>
      <c r="O91" s="261">
        <f>IF(ISNA(VLOOKUP(A91,'[8]MS Only Hosp Listing_1'!$B$8:$L$113,11,FALSE)),0,VLOOKUP(A91,'[8]MS Only Hosp Listing_1'!$B$8:$L$113,11,FALSE))</f>
        <v>0.27939999999999998</v>
      </c>
      <c r="P91" s="262">
        <f t="shared" si="1"/>
        <v>0</v>
      </c>
    </row>
    <row r="92" spans="1:18" s="1" customFormat="1" ht="13.7" customHeight="1">
      <c r="A92" s="14" t="s">
        <v>1412</v>
      </c>
      <c r="B92" s="15" t="s">
        <v>1991</v>
      </c>
      <c r="C92" s="10" t="s">
        <v>2570</v>
      </c>
      <c r="D92" s="224">
        <v>0.247</v>
      </c>
      <c r="E92" s="77">
        <v>0.27939999999999998</v>
      </c>
      <c r="F92" s="11" t="s">
        <v>1209</v>
      </c>
      <c r="G92" s="12" t="s">
        <v>1300</v>
      </c>
      <c r="H92" s="143" t="s">
        <v>2159</v>
      </c>
      <c r="I92" s="76" t="s">
        <v>2595</v>
      </c>
      <c r="L92" s="261">
        <f>VLOOKUP(A92,'[7]FY 19 IP CCRs'!$B$508:$E$612,4,FALSE)</f>
        <v>0.27939999999999998</v>
      </c>
      <c r="M92" s="1" t="str">
        <f>VLOOKUP(A92,'[7]FY 19 IP CCRs'!$B$508:$H$612,7,FALSE)</f>
        <v>2017 Average for the Bed Class</v>
      </c>
      <c r="O92" s="261">
        <f>IF(ISNA(VLOOKUP(A92,'[8]MS Only Hosp Listing_1'!$B$8:$L$113,11,FALSE)),0,VLOOKUP(A92,'[8]MS Only Hosp Listing_1'!$B$8:$L$113,11,FALSE))</f>
        <v>0.247</v>
      </c>
      <c r="P92" s="262">
        <f t="shared" si="1"/>
        <v>0</v>
      </c>
    </row>
    <row r="93" spans="1:18" s="1" customFormat="1" ht="13.7" customHeight="1">
      <c r="A93" s="14" t="s">
        <v>1422</v>
      </c>
      <c r="B93" s="15" t="s">
        <v>1996</v>
      </c>
      <c r="C93" s="10" t="s">
        <v>1423</v>
      </c>
      <c r="D93" s="75">
        <v>1</v>
      </c>
      <c r="E93" s="77">
        <v>1</v>
      </c>
      <c r="F93" s="11" t="s">
        <v>1209</v>
      </c>
      <c r="G93" s="12" t="s">
        <v>1300</v>
      </c>
      <c r="H93" s="143" t="s">
        <v>2161</v>
      </c>
      <c r="I93" s="76" t="s">
        <v>2596</v>
      </c>
      <c r="L93" s="261">
        <f>VLOOKUP(A93,'[7]FY 19 IP CCRs'!$B$508:$E$612,4,FALSE)</f>
        <v>1</v>
      </c>
      <c r="M93" s="1" t="str">
        <f>VLOOKUP(A93,'[7]FY 19 IP CCRs'!$B$508:$H$612,7,FALSE)</f>
        <v>Cost Report Year End 2017</v>
      </c>
      <c r="O93" s="261">
        <f>IF(ISNA(VLOOKUP(A93,'[8]MS Only Hosp Listing_1'!$B$8:$L$113,11,FALSE)),0,VLOOKUP(A93,'[8]MS Only Hosp Listing_1'!$B$8:$L$113,11,FALSE))</f>
        <v>1</v>
      </c>
      <c r="P93" s="262">
        <f t="shared" si="1"/>
        <v>0</v>
      </c>
    </row>
    <row r="94" spans="1:18" s="1" customFormat="1" ht="13.7" customHeight="1">
      <c r="A94" s="14" t="s">
        <v>1424</v>
      </c>
      <c r="B94" s="15" t="s">
        <v>1997</v>
      </c>
      <c r="C94" s="10" t="s">
        <v>2134</v>
      </c>
      <c r="D94" s="75">
        <v>0.86450000000000005</v>
      </c>
      <c r="E94" s="77">
        <v>0.5605</v>
      </c>
      <c r="F94" s="11" t="s">
        <v>1209</v>
      </c>
      <c r="G94" s="12" t="s">
        <v>1300</v>
      </c>
      <c r="H94" s="143" t="s">
        <v>2161</v>
      </c>
      <c r="I94" s="76" t="s">
        <v>2596</v>
      </c>
      <c r="L94" s="261">
        <f>VLOOKUP(A94,'[7]FY 19 IP CCRs'!$B$508:$E$612,4,FALSE)</f>
        <v>0.5605</v>
      </c>
      <c r="M94" s="1" t="str">
        <f>VLOOKUP(A94,'[7]FY 19 IP CCRs'!$B$508:$H$612,7,FALSE)</f>
        <v>Cost Report Year End 2017</v>
      </c>
      <c r="O94" s="261">
        <f>IF(ISNA(VLOOKUP(A94,'[8]MS Only Hosp Listing_1'!$B$8:$L$113,11,FALSE)),0,VLOOKUP(A94,'[8]MS Only Hosp Listing_1'!$B$8:$L$113,11,FALSE))</f>
        <v>0.86450000000000005</v>
      </c>
      <c r="P94" s="262">
        <f t="shared" si="1"/>
        <v>0</v>
      </c>
    </row>
    <row r="95" spans="1:18" s="1" customFormat="1" ht="13.7" customHeight="1">
      <c r="A95" s="14" t="s">
        <v>1425</v>
      </c>
      <c r="B95" s="15" t="s">
        <v>1998</v>
      </c>
      <c r="C95" s="10" t="s">
        <v>2145</v>
      </c>
      <c r="D95" s="75">
        <v>0.31659999999999999</v>
      </c>
      <c r="E95" s="77">
        <v>0.21959999999999999</v>
      </c>
      <c r="F95" s="11" t="s">
        <v>1209</v>
      </c>
      <c r="G95" s="12" t="s">
        <v>1300</v>
      </c>
      <c r="H95" s="143" t="s">
        <v>2160</v>
      </c>
      <c r="I95" s="76" t="s">
        <v>2596</v>
      </c>
      <c r="L95" s="261">
        <f>VLOOKUP(A95,'[7]FY 19 IP CCRs'!$B$508:$E$612,4,FALSE)</f>
        <v>0.21959999999999999</v>
      </c>
      <c r="M95" s="1" t="str">
        <f>VLOOKUP(A95,'[7]FY 19 IP CCRs'!$B$508:$H$612,7,FALSE)</f>
        <v>Cost Report Year End 2017</v>
      </c>
      <c r="O95" s="261">
        <f>IF(ISNA(VLOOKUP(A95,'[8]MS Only Hosp Listing_1'!$B$8:$L$113,11,FALSE)),0,VLOOKUP(A95,'[8]MS Only Hosp Listing_1'!$B$8:$L$113,11,FALSE))</f>
        <v>0.31659999999999999</v>
      </c>
      <c r="P95" s="262">
        <f t="shared" si="1"/>
        <v>0</v>
      </c>
    </row>
    <row r="96" spans="1:18" s="1" customFormat="1" ht="13.7" customHeight="1">
      <c r="A96" s="14" t="s">
        <v>1426</v>
      </c>
      <c r="B96" s="15" t="s">
        <v>1999</v>
      </c>
      <c r="C96" s="10" t="s">
        <v>1427</v>
      </c>
      <c r="D96" s="75">
        <v>0.50149999999999995</v>
      </c>
      <c r="E96" s="77">
        <v>0.54390000000000005</v>
      </c>
      <c r="F96" s="11" t="s">
        <v>1209</v>
      </c>
      <c r="G96" s="12" t="s">
        <v>1300</v>
      </c>
      <c r="H96" s="143" t="s">
        <v>2161</v>
      </c>
      <c r="I96" s="76" t="s">
        <v>2596</v>
      </c>
      <c r="L96" s="261">
        <f>VLOOKUP(A96,'[7]FY 19 IP CCRs'!$B$508:$E$612,4,FALSE)</f>
        <v>0.54390000000000005</v>
      </c>
      <c r="M96" s="1" t="str">
        <f>VLOOKUP(A96,'[7]FY 19 IP CCRs'!$B$508:$H$612,7,FALSE)</f>
        <v>Cost Report Year End 2017</v>
      </c>
      <c r="O96" s="261">
        <f>IF(ISNA(VLOOKUP(A96,'[8]MS Only Hosp Listing_1'!$B$8:$L$113,11,FALSE)),0,VLOOKUP(A96,'[8]MS Only Hosp Listing_1'!$B$8:$L$113,11,FALSE))</f>
        <v>0.50149999999999995</v>
      </c>
      <c r="P96" s="262">
        <f t="shared" si="1"/>
        <v>0</v>
      </c>
    </row>
    <row r="97" spans="1:16" s="1" customFormat="1" ht="13.7" customHeight="1">
      <c r="A97" s="14" t="s">
        <v>1428</v>
      </c>
      <c r="B97" s="15" t="s">
        <v>2000</v>
      </c>
      <c r="C97" s="10" t="s">
        <v>1429</v>
      </c>
      <c r="D97" s="75">
        <v>0.90769999999999995</v>
      </c>
      <c r="E97" s="77">
        <v>0.89249999999999996</v>
      </c>
      <c r="F97" s="11" t="s">
        <v>1209</v>
      </c>
      <c r="G97" s="12" t="s">
        <v>1300</v>
      </c>
      <c r="H97" s="143" t="s">
        <v>2161</v>
      </c>
      <c r="I97" s="76" t="s">
        <v>2596</v>
      </c>
      <c r="L97" s="261">
        <f>VLOOKUP(A97,'[7]FY 19 IP CCRs'!$B$508:$E$612,4,FALSE)</f>
        <v>0.89249999999999996</v>
      </c>
      <c r="M97" s="1" t="str">
        <f>VLOOKUP(A97,'[7]FY 19 IP CCRs'!$B$508:$H$612,7,FALSE)</f>
        <v>Cost Report Year End 2017</v>
      </c>
      <c r="O97" s="261">
        <f>IF(ISNA(VLOOKUP(A97,'[8]MS Only Hosp Listing_1'!$B$8:$L$113,11,FALSE)),0,VLOOKUP(A97,'[8]MS Only Hosp Listing_1'!$B$8:$L$113,11,FALSE))</f>
        <v>0.90769999999999995</v>
      </c>
      <c r="P97" s="262">
        <f t="shared" si="1"/>
        <v>0</v>
      </c>
    </row>
    <row r="98" spans="1:16" s="1" customFormat="1" ht="13.7" customHeight="1">
      <c r="A98" s="14" t="s">
        <v>1430</v>
      </c>
      <c r="B98" s="15" t="s">
        <v>2001</v>
      </c>
      <c r="C98" s="17" t="s">
        <v>1431</v>
      </c>
      <c r="D98" s="75">
        <v>0.48459999999999998</v>
      </c>
      <c r="E98" s="77">
        <v>0.51429999999999998</v>
      </c>
      <c r="F98" s="18" t="s">
        <v>1209</v>
      </c>
      <c r="G98" s="19" t="s">
        <v>1300</v>
      </c>
      <c r="H98" s="143" t="s">
        <v>2161</v>
      </c>
      <c r="I98" s="76" t="s">
        <v>2596</v>
      </c>
      <c r="L98" s="261">
        <f>VLOOKUP(A98,'[7]FY 19 IP CCRs'!$B$508:$E$612,4,FALSE)</f>
        <v>0.51429999999999998</v>
      </c>
      <c r="M98" s="1" t="str">
        <f>VLOOKUP(A98,'[7]FY 19 IP CCRs'!$B$508:$H$612,7,FALSE)</f>
        <v>Cost Report Year End 2017</v>
      </c>
      <c r="O98" s="261">
        <f>IF(ISNA(VLOOKUP(A98,'[8]MS Only Hosp Listing_1'!$B$8:$L$113,11,FALSE)),0,VLOOKUP(A98,'[8]MS Only Hosp Listing_1'!$B$8:$L$113,11,FALSE))</f>
        <v>0.48459999999999998</v>
      </c>
      <c r="P98" s="262">
        <f t="shared" si="1"/>
        <v>0</v>
      </c>
    </row>
    <row r="99" spans="1:16" s="1" customFormat="1" ht="13.7" customHeight="1">
      <c r="A99" s="14" t="s">
        <v>1432</v>
      </c>
      <c r="B99" s="15" t="s">
        <v>2002</v>
      </c>
      <c r="C99" s="10" t="s">
        <v>1433</v>
      </c>
      <c r="D99" s="75">
        <v>0.247</v>
      </c>
      <c r="E99" s="77">
        <v>0.27939999999999998</v>
      </c>
      <c r="F99" s="11" t="s">
        <v>1209</v>
      </c>
      <c r="G99" s="12" t="s">
        <v>1300</v>
      </c>
      <c r="H99" s="143" t="s">
        <v>2159</v>
      </c>
      <c r="I99" s="76" t="s">
        <v>2595</v>
      </c>
      <c r="L99" s="261">
        <f>VLOOKUP(A99,'[7]FY 19 IP CCRs'!$B$508:$E$612,4,FALSE)</f>
        <v>0.27939999999999998</v>
      </c>
      <c r="M99" s="1" t="str">
        <f>VLOOKUP(A99,'[7]FY 19 IP CCRs'!$B$508:$H$612,7,FALSE)</f>
        <v>2017 Average for the Bed Class</v>
      </c>
      <c r="O99" s="261">
        <f>IF(ISNA(VLOOKUP(A99,'[8]MS Only Hosp Listing_1'!$B$8:$L$113,11,FALSE)),0,VLOOKUP(A99,'[8]MS Only Hosp Listing_1'!$B$8:$L$113,11,FALSE))</f>
        <v>0.247</v>
      </c>
      <c r="P99" s="262">
        <f t="shared" si="1"/>
        <v>0</v>
      </c>
    </row>
    <row r="100" spans="1:16" s="1" customFormat="1" ht="13.7" customHeight="1">
      <c r="A100" s="14" t="s">
        <v>1434</v>
      </c>
      <c r="B100" s="15" t="s">
        <v>2003</v>
      </c>
      <c r="C100" s="10" t="s">
        <v>1435</v>
      </c>
      <c r="D100" s="75">
        <v>0.3987</v>
      </c>
      <c r="E100" s="77">
        <v>0.41649999999999998</v>
      </c>
      <c r="F100" s="11" t="s">
        <v>1209</v>
      </c>
      <c r="G100" s="12" t="s">
        <v>1300</v>
      </c>
      <c r="H100" s="143" t="s">
        <v>2161</v>
      </c>
      <c r="I100" s="76" t="s">
        <v>2596</v>
      </c>
      <c r="L100" s="261">
        <f>VLOOKUP(A100,'[7]FY 19 IP CCRs'!$B$508:$E$612,4,FALSE)</f>
        <v>0.41649999999999998</v>
      </c>
      <c r="M100" s="1" t="str">
        <f>VLOOKUP(A100,'[7]FY 19 IP CCRs'!$B$508:$H$612,7,FALSE)</f>
        <v>Cost Report Year End 2017</v>
      </c>
      <c r="O100" s="261">
        <f>IF(ISNA(VLOOKUP(A100,'[8]MS Only Hosp Listing_1'!$B$8:$L$113,11,FALSE)),0,VLOOKUP(A100,'[8]MS Only Hosp Listing_1'!$B$8:$L$113,11,FALSE))</f>
        <v>0.3987</v>
      </c>
      <c r="P100" s="262">
        <f t="shared" si="1"/>
        <v>0</v>
      </c>
    </row>
    <row r="101" spans="1:16" s="1" customFormat="1" ht="13.7" customHeight="1">
      <c r="A101" s="14" t="s">
        <v>1436</v>
      </c>
      <c r="B101" s="15" t="s">
        <v>2004</v>
      </c>
      <c r="C101" s="10" t="s">
        <v>1437</v>
      </c>
      <c r="D101" s="75">
        <v>0.56120000000000003</v>
      </c>
      <c r="E101" s="77">
        <v>0.42599999999999999</v>
      </c>
      <c r="F101" s="11" t="s">
        <v>1209</v>
      </c>
      <c r="G101" s="12" t="s">
        <v>1300</v>
      </c>
      <c r="H101" s="143" t="s">
        <v>2161</v>
      </c>
      <c r="I101" s="76" t="s">
        <v>2596</v>
      </c>
      <c r="L101" s="261">
        <f>VLOOKUP(A101,'[7]FY 19 IP CCRs'!$B$508:$E$612,4,FALSE)</f>
        <v>0.42599999999999999</v>
      </c>
      <c r="M101" s="1" t="str">
        <f>VLOOKUP(A101,'[7]FY 19 IP CCRs'!$B$508:$H$612,7,FALSE)</f>
        <v>Cost Report Year End 2017</v>
      </c>
      <c r="O101" s="261">
        <f>IF(ISNA(VLOOKUP(A101,'[8]MS Only Hosp Listing_1'!$B$8:$L$113,11,FALSE)),0,VLOOKUP(A101,'[8]MS Only Hosp Listing_1'!$B$8:$L$113,11,FALSE))</f>
        <v>0.56120000000000003</v>
      </c>
      <c r="P101" s="262">
        <f t="shared" si="1"/>
        <v>0</v>
      </c>
    </row>
    <row r="102" spans="1:16" s="1" customFormat="1" ht="13.7" customHeight="1">
      <c r="A102" s="8" t="s">
        <v>1438</v>
      </c>
      <c r="B102" s="15" t="s">
        <v>2005</v>
      </c>
      <c r="C102" s="10" t="s">
        <v>1439</v>
      </c>
      <c r="D102" s="224">
        <v>0.63329999999999997</v>
      </c>
      <c r="E102" s="77">
        <v>0.66600000000000004</v>
      </c>
      <c r="F102" s="11" t="s">
        <v>1209</v>
      </c>
      <c r="G102" s="12" t="s">
        <v>1300</v>
      </c>
      <c r="H102" s="143" t="s">
        <v>2161</v>
      </c>
      <c r="I102" s="76" t="s">
        <v>2596</v>
      </c>
      <c r="L102" s="261">
        <f>VLOOKUP(A102,'[7]FY 19 IP CCRs'!$B$508:$E$612,4,FALSE)</f>
        <v>0.66600000000000004</v>
      </c>
      <c r="M102" s="1" t="str">
        <f>VLOOKUP(A102,'[7]FY 19 IP CCRs'!$B$508:$H$612,7,FALSE)</f>
        <v>Cost Report Year End 2017</v>
      </c>
      <c r="O102" s="261">
        <f>IF(ISNA(VLOOKUP(A102,'[8]MS Only Hosp Listing_1'!$B$8:$L$113,11,FALSE)),0,VLOOKUP(A102,'[8]MS Only Hosp Listing_1'!$B$8:$L$113,11,FALSE))</f>
        <v>0.63329999999999997</v>
      </c>
      <c r="P102" s="262">
        <f t="shared" si="1"/>
        <v>0</v>
      </c>
    </row>
    <row r="103" spans="1:16" s="1" customFormat="1" ht="13.7" customHeight="1">
      <c r="A103" s="14" t="s">
        <v>1440</v>
      </c>
      <c r="B103" s="15" t="s">
        <v>2162</v>
      </c>
      <c r="C103" s="10" t="s">
        <v>1441</v>
      </c>
      <c r="D103" s="75">
        <v>0.42580000000000001</v>
      </c>
      <c r="E103" s="77">
        <v>0.39140000000000003</v>
      </c>
      <c r="F103" s="11" t="s">
        <v>1209</v>
      </c>
      <c r="G103" s="12" t="s">
        <v>1300</v>
      </c>
      <c r="H103" s="143" t="s">
        <v>2161</v>
      </c>
      <c r="I103" s="76" t="s">
        <v>2596</v>
      </c>
      <c r="L103" s="261">
        <f>VLOOKUP(A103,'[7]FY 19 IP CCRs'!$B$508:$E$612,4,FALSE)</f>
        <v>0.39140000000000003</v>
      </c>
      <c r="M103" s="1" t="str">
        <f>VLOOKUP(A103,'[7]FY 19 IP CCRs'!$B$508:$H$612,7,FALSE)</f>
        <v>Cost Report Year End 2017</v>
      </c>
      <c r="O103" s="261">
        <f>IF(ISNA(VLOOKUP(A103,'[8]MS Only Hosp Listing_1'!$B$8:$L$113,11,FALSE)),0,VLOOKUP(A103,'[8]MS Only Hosp Listing_1'!$B$8:$L$113,11,FALSE))</f>
        <v>0.42580000000000001</v>
      </c>
      <c r="P103" s="262">
        <f t="shared" si="1"/>
        <v>0</v>
      </c>
    </row>
    <row r="104" spans="1:16" s="1" customFormat="1" ht="13.7" customHeight="1">
      <c r="A104" s="14" t="s">
        <v>1442</v>
      </c>
      <c r="B104" s="15" t="s">
        <v>2006</v>
      </c>
      <c r="C104" s="10" t="s">
        <v>1443</v>
      </c>
      <c r="D104" s="75">
        <v>0.4632</v>
      </c>
      <c r="E104" s="77">
        <v>0.51480000000000004</v>
      </c>
      <c r="F104" s="11" t="s">
        <v>1209</v>
      </c>
      <c r="G104" s="12" t="s">
        <v>1300</v>
      </c>
      <c r="H104" s="143" t="s">
        <v>2161</v>
      </c>
      <c r="I104" s="76" t="s">
        <v>2596</v>
      </c>
      <c r="L104" s="261">
        <f>VLOOKUP(A104,'[7]FY 19 IP CCRs'!$B$508:$E$612,4,FALSE)</f>
        <v>0.51480000000000004</v>
      </c>
      <c r="M104" s="1" t="str">
        <f>VLOOKUP(A104,'[7]FY 19 IP CCRs'!$B$508:$H$612,7,FALSE)</f>
        <v>Cost Report Year End 2017</v>
      </c>
      <c r="O104" s="261">
        <f>IF(ISNA(VLOOKUP(A104,'[8]MS Only Hosp Listing_1'!$B$8:$L$113,11,FALSE)),0,VLOOKUP(A104,'[8]MS Only Hosp Listing_1'!$B$8:$L$113,11,FALSE))</f>
        <v>0.4632</v>
      </c>
      <c r="P104" s="262">
        <f t="shared" si="1"/>
        <v>0</v>
      </c>
    </row>
    <row r="105" spans="1:16" s="1" customFormat="1" ht="13.7" customHeight="1">
      <c r="A105" s="14" t="s">
        <v>1444</v>
      </c>
      <c r="B105" s="15" t="s">
        <v>2007</v>
      </c>
      <c r="C105" s="10" t="s">
        <v>1445</v>
      </c>
      <c r="D105" s="75">
        <v>0.68459999999999999</v>
      </c>
      <c r="E105" s="77">
        <v>0.48149999999999998</v>
      </c>
      <c r="F105" s="11" t="s">
        <v>1209</v>
      </c>
      <c r="G105" s="12" t="s">
        <v>1300</v>
      </c>
      <c r="H105" s="143" t="s">
        <v>2161</v>
      </c>
      <c r="I105" s="76" t="s">
        <v>2596</v>
      </c>
      <c r="L105" s="261">
        <f>VLOOKUP(A105,'[7]FY 19 IP CCRs'!$B$508:$E$612,4,FALSE)</f>
        <v>0.48149999999999998</v>
      </c>
      <c r="M105" s="1" t="str">
        <f>VLOOKUP(A105,'[7]FY 19 IP CCRs'!$B$508:$H$612,7,FALSE)</f>
        <v>Cost Report Year End 2017</v>
      </c>
      <c r="O105" s="261">
        <f>IF(ISNA(VLOOKUP(A105,'[8]MS Only Hosp Listing_1'!$B$8:$L$113,11,FALSE)),0,VLOOKUP(A105,'[8]MS Only Hosp Listing_1'!$B$8:$L$113,11,FALSE))</f>
        <v>0.68459999999999999</v>
      </c>
      <c r="P105" s="262">
        <f t="shared" si="1"/>
        <v>0</v>
      </c>
    </row>
    <row r="106" spans="1:16" s="1" customFormat="1" ht="13.7" customHeight="1">
      <c r="A106" s="14" t="s">
        <v>1447</v>
      </c>
      <c r="B106" s="15" t="s">
        <v>2008</v>
      </c>
      <c r="C106" s="10" t="s">
        <v>1448</v>
      </c>
      <c r="D106" s="75">
        <v>0.7198</v>
      </c>
      <c r="E106" s="77">
        <v>0.33700000000000002</v>
      </c>
      <c r="F106" s="11" t="s">
        <v>1209</v>
      </c>
      <c r="G106" s="12" t="s">
        <v>1300</v>
      </c>
      <c r="H106" s="143" t="s">
        <v>2161</v>
      </c>
      <c r="I106" s="76" t="s">
        <v>2596</v>
      </c>
      <c r="L106" s="261">
        <f>VLOOKUP(A106,'[7]FY 19 IP CCRs'!$B$508:$E$612,4,FALSE)</f>
        <v>0.33700000000000002</v>
      </c>
      <c r="M106" s="1" t="str">
        <f>VLOOKUP(A106,'[7]FY 19 IP CCRs'!$B$508:$H$612,7,FALSE)</f>
        <v>Cost Report Year End 2017</v>
      </c>
      <c r="O106" s="261">
        <f>IF(ISNA(VLOOKUP(A106,'[8]MS Only Hosp Listing_1'!$B$8:$L$113,11,FALSE)),0,VLOOKUP(A106,'[8]MS Only Hosp Listing_1'!$B$8:$L$113,11,FALSE))</f>
        <v>0.7198</v>
      </c>
      <c r="P106" s="262">
        <f t="shared" si="1"/>
        <v>0</v>
      </c>
    </row>
    <row r="107" spans="1:16" s="1" customFormat="1" ht="13.7" customHeight="1">
      <c r="A107" s="14" t="s">
        <v>1449</v>
      </c>
      <c r="B107" s="15" t="s">
        <v>2009</v>
      </c>
      <c r="C107" s="10" t="s">
        <v>1450</v>
      </c>
      <c r="D107" s="75">
        <v>0.29930000000000001</v>
      </c>
      <c r="E107" s="78">
        <v>0.29870000000000002</v>
      </c>
      <c r="F107" s="11" t="s">
        <v>1209</v>
      </c>
      <c r="G107" s="12" t="s">
        <v>1300</v>
      </c>
      <c r="H107" s="143" t="s">
        <v>2161</v>
      </c>
      <c r="I107" s="76" t="s">
        <v>2596</v>
      </c>
      <c r="L107" s="261">
        <f>VLOOKUP(A107,'[7]FY 19 IP CCRs'!$B$508:$E$612,4,FALSE)</f>
        <v>0.29870000000000002</v>
      </c>
      <c r="M107" s="1" t="str">
        <f>VLOOKUP(A107,'[7]FY 19 IP CCRs'!$B$508:$H$612,7,FALSE)</f>
        <v>Cost Report Year End 2017</v>
      </c>
      <c r="O107" s="261">
        <f>IF(ISNA(VLOOKUP(A107,'[8]MS Only Hosp Listing_1'!$B$8:$L$113,11,FALSE)),0,VLOOKUP(A107,'[8]MS Only Hosp Listing_1'!$B$8:$L$113,11,FALSE))</f>
        <v>0.29930000000000001</v>
      </c>
      <c r="P107" s="262">
        <f t="shared" si="1"/>
        <v>0</v>
      </c>
    </row>
    <row r="108" spans="1:16" s="1" customFormat="1" ht="13.7" customHeight="1">
      <c r="A108" s="14" t="s">
        <v>1350</v>
      </c>
      <c r="B108" s="15" t="s">
        <v>2010</v>
      </c>
      <c r="C108" s="10" t="s">
        <v>1868</v>
      </c>
      <c r="D108" s="224">
        <v>0.58450000000000002</v>
      </c>
      <c r="E108" s="77">
        <v>0.64049999999999996</v>
      </c>
      <c r="F108" s="11" t="s">
        <v>1209</v>
      </c>
      <c r="G108" s="12" t="s">
        <v>1300</v>
      </c>
      <c r="H108" s="143" t="s">
        <v>2161</v>
      </c>
      <c r="I108" s="76" t="s">
        <v>2596</v>
      </c>
      <c r="L108" s="261">
        <f>VLOOKUP(A108,'[7]FY 19 IP CCRs'!$B$508:$E$612,4,FALSE)</f>
        <v>0.64049999999999996</v>
      </c>
      <c r="M108" s="1" t="str">
        <f>VLOOKUP(A108,'[7]FY 19 IP CCRs'!$B$508:$H$612,7,FALSE)</f>
        <v>Cost Report Year End 2017</v>
      </c>
      <c r="O108" s="261">
        <f>IF(ISNA(VLOOKUP(A108,'[8]MS Only Hosp Listing_1'!$B$8:$L$113,11,FALSE)),0,VLOOKUP(A108,'[8]MS Only Hosp Listing_1'!$B$8:$L$113,11,FALSE))</f>
        <v>0.58450000000000002</v>
      </c>
      <c r="P108" s="262">
        <f t="shared" si="1"/>
        <v>0</v>
      </c>
    </row>
    <row r="109" spans="1:16" s="1" customFormat="1" ht="13.7" customHeight="1">
      <c r="A109" s="14" t="s">
        <v>1451</v>
      </c>
      <c r="B109" s="15" t="s">
        <v>2011</v>
      </c>
      <c r="C109" s="10" t="s">
        <v>1869</v>
      </c>
      <c r="D109" s="75">
        <v>0.84379999999999999</v>
      </c>
      <c r="E109" s="77">
        <v>0.87009999999999998</v>
      </c>
      <c r="F109" s="11" t="s">
        <v>1209</v>
      </c>
      <c r="G109" s="12" t="s">
        <v>1300</v>
      </c>
      <c r="H109" s="143" t="s">
        <v>2161</v>
      </c>
      <c r="I109" s="76" t="s">
        <v>2596</v>
      </c>
      <c r="L109" s="261">
        <f>VLOOKUP(A109,'[7]FY 19 IP CCRs'!$B$508:$E$612,4,FALSE)</f>
        <v>0.87009999999999998</v>
      </c>
      <c r="M109" s="1" t="str">
        <f>VLOOKUP(A109,'[7]FY 19 IP CCRs'!$B$508:$H$612,7,FALSE)</f>
        <v>Cost Report Year End 2017</v>
      </c>
      <c r="O109" s="261">
        <f>IF(ISNA(VLOOKUP(A109,'[8]MS Only Hosp Listing_1'!$B$8:$L$113,11,FALSE)),0,VLOOKUP(A109,'[8]MS Only Hosp Listing_1'!$B$8:$L$113,11,FALSE))</f>
        <v>0.84379999999999999</v>
      </c>
      <c r="P109" s="262">
        <f t="shared" si="1"/>
        <v>0</v>
      </c>
    </row>
    <row r="110" spans="1:16" s="1" customFormat="1" ht="13.7" customHeight="1">
      <c r="A110" s="14" t="s">
        <v>1452</v>
      </c>
      <c r="B110" s="15" t="s">
        <v>2012</v>
      </c>
      <c r="C110" s="10" t="s">
        <v>1453</v>
      </c>
      <c r="D110" s="75">
        <v>0.59689999999999999</v>
      </c>
      <c r="E110" s="77">
        <v>0.58850000000000002</v>
      </c>
      <c r="F110" s="11" t="s">
        <v>1209</v>
      </c>
      <c r="G110" s="12" t="s">
        <v>1300</v>
      </c>
      <c r="H110" s="143" t="s">
        <v>2161</v>
      </c>
      <c r="I110" s="76" t="s">
        <v>2596</v>
      </c>
      <c r="L110" s="261">
        <f>VLOOKUP(A110,'[7]FY 19 IP CCRs'!$B$508:$E$612,4,FALSE)</f>
        <v>0.58850000000000002</v>
      </c>
      <c r="M110" s="1" t="str">
        <f>VLOOKUP(A110,'[7]FY 19 IP CCRs'!$B$508:$H$612,7,FALSE)</f>
        <v>Cost Report Year End 2017</v>
      </c>
      <c r="O110" s="261">
        <f>IF(ISNA(VLOOKUP(A110,'[8]MS Only Hosp Listing_1'!$B$8:$L$113,11,FALSE)),0,VLOOKUP(A110,'[8]MS Only Hosp Listing_1'!$B$8:$L$113,11,FALSE))</f>
        <v>0.59689999999999999</v>
      </c>
      <c r="P110" s="262">
        <f t="shared" si="1"/>
        <v>0</v>
      </c>
    </row>
    <row r="111" spans="1:16" s="1" customFormat="1" ht="13.7" customHeight="1">
      <c r="A111" s="14" t="s">
        <v>1454</v>
      </c>
      <c r="B111" s="15" t="s">
        <v>2013</v>
      </c>
      <c r="C111" s="10" t="s">
        <v>1455</v>
      </c>
      <c r="D111" s="75">
        <v>0.31440000000000001</v>
      </c>
      <c r="E111" s="77">
        <v>0.30580000000000002</v>
      </c>
      <c r="F111" s="11" t="s">
        <v>1209</v>
      </c>
      <c r="G111" s="12" t="s">
        <v>1300</v>
      </c>
      <c r="H111" s="143" t="s">
        <v>2161</v>
      </c>
      <c r="I111" s="76" t="s">
        <v>2596</v>
      </c>
      <c r="L111" s="261">
        <f>VLOOKUP(A111,'[7]FY 19 IP CCRs'!$B$508:$E$612,4,FALSE)</f>
        <v>0.30580000000000002</v>
      </c>
      <c r="M111" s="1" t="str">
        <f>VLOOKUP(A111,'[7]FY 19 IP CCRs'!$B$508:$H$612,7,FALSE)</f>
        <v>Cost Report Year End 2017</v>
      </c>
      <c r="O111" s="261">
        <f>IF(ISNA(VLOOKUP(A111,'[8]MS Only Hosp Listing_1'!$B$8:$L$113,11,FALSE)),0,VLOOKUP(A111,'[8]MS Only Hosp Listing_1'!$B$8:$L$113,11,FALSE))</f>
        <v>0.31440000000000001</v>
      </c>
      <c r="P111" s="262">
        <f t="shared" si="1"/>
        <v>0</v>
      </c>
    </row>
    <row r="112" spans="1:16" s="1" customFormat="1" ht="13.7" customHeight="1">
      <c r="A112" s="14" t="s">
        <v>1457</v>
      </c>
      <c r="B112" s="15" t="s">
        <v>2014</v>
      </c>
      <c r="C112" s="10" t="s">
        <v>1458</v>
      </c>
      <c r="D112" s="75">
        <v>0.82179999999999997</v>
      </c>
      <c r="E112" s="77">
        <v>0.78049999999999997</v>
      </c>
      <c r="F112" s="11" t="s">
        <v>1209</v>
      </c>
      <c r="G112" s="12" t="s">
        <v>1300</v>
      </c>
      <c r="H112" s="143" t="s">
        <v>2161</v>
      </c>
      <c r="I112" s="76" t="s">
        <v>2596</v>
      </c>
      <c r="L112" s="261">
        <f>VLOOKUP(A112,'[7]FY 19 IP CCRs'!$B$508:$E$612,4,FALSE)</f>
        <v>0.78049999999999997</v>
      </c>
      <c r="M112" s="1" t="str">
        <f>VLOOKUP(A112,'[7]FY 19 IP CCRs'!$B$508:$H$612,7,FALSE)</f>
        <v>Cost Report Year End 2017</v>
      </c>
      <c r="O112" s="261">
        <f>IF(ISNA(VLOOKUP(A112,'[8]MS Only Hosp Listing_1'!$B$8:$L$113,11,FALSE)),0,VLOOKUP(A112,'[8]MS Only Hosp Listing_1'!$B$8:$L$113,11,FALSE))</f>
        <v>0.82179999999999997</v>
      </c>
      <c r="P112" s="262">
        <f t="shared" si="1"/>
        <v>0</v>
      </c>
    </row>
    <row r="113" spans="1:16" s="1" customFormat="1" ht="13.7" customHeight="1">
      <c r="A113" s="14" t="s">
        <v>1459</v>
      </c>
      <c r="B113" s="15" t="s">
        <v>2015</v>
      </c>
      <c r="C113" s="10" t="s">
        <v>2146</v>
      </c>
      <c r="D113" s="75">
        <v>0.56710000000000005</v>
      </c>
      <c r="E113" s="77">
        <v>0.61670000000000003</v>
      </c>
      <c r="F113" s="11" t="s">
        <v>1209</v>
      </c>
      <c r="G113" s="12" t="s">
        <v>1300</v>
      </c>
      <c r="H113" s="143" t="s">
        <v>2161</v>
      </c>
      <c r="I113" s="76" t="s">
        <v>2596</v>
      </c>
      <c r="L113" s="261">
        <f>VLOOKUP(A113,'[7]FY 19 IP CCRs'!$B$508:$E$612,4,FALSE)</f>
        <v>0.61670000000000003</v>
      </c>
      <c r="M113" s="1" t="str">
        <f>VLOOKUP(A113,'[7]FY 19 IP CCRs'!$B$508:$H$612,7,FALSE)</f>
        <v>Cost Report Year End 2017</v>
      </c>
      <c r="O113" s="261">
        <f>IF(ISNA(VLOOKUP(A113,'[8]MS Only Hosp Listing_1'!$B$8:$L$113,11,FALSE)),0,VLOOKUP(A113,'[8]MS Only Hosp Listing_1'!$B$8:$L$113,11,FALSE))</f>
        <v>0.56710000000000005</v>
      </c>
      <c r="P113" s="262">
        <f t="shared" si="1"/>
        <v>0</v>
      </c>
    </row>
    <row r="114" spans="1:16" s="1" customFormat="1" ht="13.7" customHeight="1">
      <c r="A114" s="14" t="s">
        <v>1461</v>
      </c>
      <c r="B114" s="15" t="s">
        <v>2016</v>
      </c>
      <c r="C114" s="10" t="s">
        <v>1462</v>
      </c>
      <c r="D114" s="75">
        <v>0.77070000000000005</v>
      </c>
      <c r="E114" s="77">
        <v>0.67679999999999996</v>
      </c>
      <c r="F114" s="11" t="s">
        <v>1209</v>
      </c>
      <c r="G114" s="12" t="s">
        <v>1300</v>
      </c>
      <c r="H114" s="143" t="s">
        <v>2161</v>
      </c>
      <c r="I114" s="76" t="s">
        <v>2596</v>
      </c>
      <c r="L114" s="261">
        <f>VLOOKUP(A114,'[7]FY 19 IP CCRs'!$B$508:$E$612,4,FALSE)</f>
        <v>0.67679999999999996</v>
      </c>
      <c r="M114" s="1" t="str">
        <f>VLOOKUP(A114,'[7]FY 19 IP CCRs'!$B$508:$H$612,7,FALSE)</f>
        <v>Cost Report Year End 2017</v>
      </c>
      <c r="O114" s="261">
        <f>IF(ISNA(VLOOKUP(A114,'[8]MS Only Hosp Listing_1'!$B$8:$L$113,11,FALSE)),0,VLOOKUP(A114,'[8]MS Only Hosp Listing_1'!$B$8:$L$113,11,FALSE))</f>
        <v>0.77070000000000005</v>
      </c>
      <c r="P114" s="262">
        <f t="shared" si="1"/>
        <v>0</v>
      </c>
    </row>
    <row r="115" spans="1:16" s="1" customFormat="1" ht="13.7" customHeight="1">
      <c r="A115" s="8"/>
      <c r="B115" s="20"/>
      <c r="C115" s="21" t="s">
        <v>1487</v>
      </c>
      <c r="D115" s="75">
        <v>0.22499999999999998</v>
      </c>
      <c r="E115" s="75">
        <v>0.22199999999999998</v>
      </c>
      <c r="F115" s="22" t="s">
        <v>1209</v>
      </c>
      <c r="G115" s="23" t="s">
        <v>1277</v>
      </c>
      <c r="H115" s="143" t="s">
        <v>2159</v>
      </c>
      <c r="I115" s="143" t="s">
        <v>2159</v>
      </c>
      <c r="L115" s="261">
        <f>VLOOKUP(G115,'[9]8A OPER SWA'!$A$3:$F$54,6,FALSE)</f>
        <v>0.22199999999999998</v>
      </c>
      <c r="M115" s="1" t="s">
        <v>2594</v>
      </c>
    </row>
    <row r="116" spans="1:16" s="1" customFormat="1" ht="13.7" customHeight="1">
      <c r="A116" s="256"/>
      <c r="B116" s="20"/>
      <c r="C116" s="257" t="s">
        <v>1486</v>
      </c>
      <c r="D116" s="75">
        <v>0.28000000000000003</v>
      </c>
      <c r="E116" s="75">
        <v>0.26100000000000001</v>
      </c>
      <c r="F116" s="22" t="s">
        <v>1209</v>
      </c>
      <c r="G116" s="23" t="s">
        <v>1276</v>
      </c>
      <c r="H116" s="143" t="s">
        <v>2159</v>
      </c>
      <c r="I116" s="143" t="s">
        <v>2159</v>
      </c>
      <c r="L116" s="261">
        <f>VLOOKUP(G116,'[9]8A OPER SWA'!$A$3:$F$54,6,FALSE)</f>
        <v>0.26100000000000001</v>
      </c>
      <c r="M116" s="1" t="s">
        <v>2594</v>
      </c>
    </row>
    <row r="117" spans="1:16" s="1" customFormat="1" ht="13.7" customHeight="1">
      <c r="A117" s="8"/>
      <c r="B117" s="20"/>
      <c r="C117" s="21" t="s">
        <v>1488</v>
      </c>
      <c r="D117" s="75">
        <v>0.22799999999999998</v>
      </c>
      <c r="E117" s="75">
        <v>0.215</v>
      </c>
      <c r="F117" s="22" t="s">
        <v>1209</v>
      </c>
      <c r="G117" s="23" t="s">
        <v>1279</v>
      </c>
      <c r="H117" s="143" t="s">
        <v>2159</v>
      </c>
      <c r="I117" s="143" t="s">
        <v>2159</v>
      </c>
      <c r="L117" s="261">
        <f>VLOOKUP(G117,'[9]8A OPER SWA'!$A$3:$F$54,6,FALSE)</f>
        <v>0.215</v>
      </c>
      <c r="M117" s="1" t="s">
        <v>2594</v>
      </c>
    </row>
    <row r="118" spans="1:16" s="1" customFormat="1" ht="13.7" customHeight="1">
      <c r="A118" s="14"/>
      <c r="B118" s="9"/>
      <c r="C118" s="10" t="s">
        <v>1485</v>
      </c>
      <c r="D118" s="75">
        <v>0.27300000000000002</v>
      </c>
      <c r="E118" s="75">
        <v>0.26800000000000002</v>
      </c>
      <c r="F118" s="22" t="s">
        <v>1209</v>
      </c>
      <c r="G118" s="23" t="s">
        <v>1278</v>
      </c>
      <c r="H118" s="143" t="s">
        <v>2159</v>
      </c>
      <c r="I118" s="143" t="s">
        <v>2159</v>
      </c>
      <c r="L118" s="261">
        <f>VLOOKUP(G118,'[9]8A OPER SWA'!$A$3:$F$54,6,FALSE)</f>
        <v>0.26800000000000002</v>
      </c>
      <c r="M118" s="1" t="s">
        <v>2594</v>
      </c>
    </row>
    <row r="119" spans="1:16" s="1" customFormat="1" ht="13.7" customHeight="1">
      <c r="A119" s="8"/>
      <c r="B119" s="9"/>
      <c r="C119" s="10" t="s">
        <v>1489</v>
      </c>
      <c r="D119" s="75">
        <v>0.21300000000000002</v>
      </c>
      <c r="E119" s="75">
        <v>0.21300000000000002</v>
      </c>
      <c r="F119" s="22" t="s">
        <v>1209</v>
      </c>
      <c r="G119" s="23" t="s">
        <v>1280</v>
      </c>
      <c r="H119" s="143" t="s">
        <v>2159</v>
      </c>
      <c r="I119" s="143" t="s">
        <v>2159</v>
      </c>
      <c r="L119" s="261">
        <f>VLOOKUP(G119,'[9]8A OPER SWA'!$A$3:$F$54,6,FALSE)</f>
        <v>0.21300000000000002</v>
      </c>
      <c r="M119" s="1" t="s">
        <v>2594</v>
      </c>
    </row>
    <row r="120" spans="1:16" s="1" customFormat="1" ht="13.7" customHeight="1">
      <c r="A120" s="8"/>
      <c r="B120" s="9"/>
      <c r="C120" s="10" t="s">
        <v>1490</v>
      </c>
      <c r="D120" s="75">
        <v>0.224</v>
      </c>
      <c r="E120" s="75">
        <v>0.21800000000000003</v>
      </c>
      <c r="F120" s="22" t="s">
        <v>1209</v>
      </c>
      <c r="G120" s="23" t="s">
        <v>1281</v>
      </c>
      <c r="H120" s="143" t="s">
        <v>2159</v>
      </c>
      <c r="I120" s="143" t="s">
        <v>2159</v>
      </c>
      <c r="L120" s="261">
        <f>VLOOKUP(G120,'[9]8A OPER SWA'!$A$3:$F$54,6,FALSE)</f>
        <v>0.21800000000000003</v>
      </c>
      <c r="M120" s="1" t="s">
        <v>2594</v>
      </c>
    </row>
    <row r="121" spans="1:16" s="1" customFormat="1" ht="13.7" customHeight="1">
      <c r="A121" s="8"/>
      <c r="B121" s="9"/>
      <c r="C121" s="10" t="s">
        <v>1491</v>
      </c>
      <c r="D121" s="75">
        <v>0.33800000000000002</v>
      </c>
      <c r="E121" s="75">
        <v>0.33800000000000002</v>
      </c>
      <c r="F121" s="22" t="s">
        <v>1209</v>
      </c>
      <c r="G121" s="23" t="s">
        <v>1282</v>
      </c>
      <c r="H121" s="143" t="s">
        <v>2159</v>
      </c>
      <c r="I121" s="143" t="s">
        <v>2159</v>
      </c>
      <c r="L121" s="261">
        <f>VLOOKUP(G121,'[9]8A OPER SWA'!$A$3:$F$54,6,FALSE)</f>
        <v>0.33800000000000002</v>
      </c>
      <c r="M121" s="1" t="s">
        <v>2594</v>
      </c>
    </row>
    <row r="122" spans="1:16" s="1" customFormat="1" ht="13.7" customHeight="1">
      <c r="A122" s="14"/>
      <c r="B122" s="9"/>
      <c r="C122" s="10" t="s">
        <v>2027</v>
      </c>
      <c r="D122" s="75">
        <v>0.41800000000000004</v>
      </c>
      <c r="E122" s="75">
        <v>0.41600000000000004</v>
      </c>
      <c r="F122" s="11" t="s">
        <v>1209</v>
      </c>
      <c r="G122" s="23" t="s">
        <v>2031</v>
      </c>
      <c r="H122" s="143" t="s">
        <v>2159</v>
      </c>
      <c r="I122" s="143" t="s">
        <v>2159</v>
      </c>
      <c r="L122" s="261">
        <f>VLOOKUP(G122,'[9]8A OPER SWA'!$A$3:$F$54,6,FALSE)</f>
        <v>0.41600000000000004</v>
      </c>
      <c r="M122" s="1" t="s">
        <v>2594</v>
      </c>
    </row>
    <row r="123" spans="1:16" s="1" customFormat="1" ht="13.7" customHeight="1">
      <c r="A123" s="14"/>
      <c r="B123" s="9"/>
      <c r="C123" s="10" t="s">
        <v>2028</v>
      </c>
      <c r="D123" s="75">
        <v>0.29000000000000004</v>
      </c>
      <c r="E123" s="75">
        <v>0.28000000000000003</v>
      </c>
      <c r="F123" s="22" t="s">
        <v>1209</v>
      </c>
      <c r="G123" s="12" t="s">
        <v>1283</v>
      </c>
      <c r="H123" s="143" t="s">
        <v>2159</v>
      </c>
      <c r="I123" s="143" t="s">
        <v>2159</v>
      </c>
      <c r="L123" s="261">
        <f>VLOOKUP(G123,'[9]8A OPER SWA'!$A$3:$F$54,6,FALSE)</f>
        <v>0.28000000000000003</v>
      </c>
      <c r="M123" s="1" t="s">
        <v>2594</v>
      </c>
    </row>
    <row r="124" spans="1:16" s="1" customFormat="1" ht="13.7" customHeight="1">
      <c r="A124" s="8"/>
      <c r="B124" s="20"/>
      <c r="C124" s="21" t="s">
        <v>1492</v>
      </c>
      <c r="D124" s="75">
        <v>0.182</v>
      </c>
      <c r="E124" s="75">
        <v>0.17500000000000004</v>
      </c>
      <c r="F124" s="22" t="s">
        <v>1209</v>
      </c>
      <c r="G124" s="23" t="s">
        <v>1284</v>
      </c>
      <c r="H124" s="143" t="s">
        <v>2159</v>
      </c>
      <c r="I124" s="143" t="s">
        <v>2159</v>
      </c>
      <c r="L124" s="261">
        <f>VLOOKUP(G124,'[9]8A OPER SWA'!$A$3:$F$54,6,FALSE)</f>
        <v>0.17500000000000004</v>
      </c>
      <c r="M124" s="1" t="s">
        <v>2594</v>
      </c>
    </row>
    <row r="125" spans="1:16" s="1" customFormat="1" ht="13.7" customHeight="1">
      <c r="A125" s="8"/>
      <c r="B125" s="20"/>
      <c r="C125" s="21" t="s">
        <v>1493</v>
      </c>
      <c r="D125" s="75">
        <v>0.26700000000000002</v>
      </c>
      <c r="E125" s="75">
        <v>0.26500000000000001</v>
      </c>
      <c r="F125" s="22" t="s">
        <v>1209</v>
      </c>
      <c r="G125" s="23" t="s">
        <v>1285</v>
      </c>
      <c r="H125" s="143" t="s">
        <v>2159</v>
      </c>
      <c r="I125" s="143" t="s">
        <v>2159</v>
      </c>
      <c r="L125" s="261">
        <f>VLOOKUP(G125,'[9]8A OPER SWA'!$A$3:$F$54,6,FALSE)</f>
        <v>0.26500000000000001</v>
      </c>
      <c r="M125" s="1" t="s">
        <v>2594</v>
      </c>
    </row>
    <row r="126" spans="1:16" s="1" customFormat="1" ht="13.7" customHeight="1">
      <c r="A126" s="14"/>
      <c r="B126" s="24"/>
      <c r="C126" s="13" t="s">
        <v>1494</v>
      </c>
      <c r="D126" s="75">
        <v>0.38600000000000001</v>
      </c>
      <c r="E126" s="75">
        <v>0.374</v>
      </c>
      <c r="F126" s="22" t="s">
        <v>1209</v>
      </c>
      <c r="G126" s="23" t="s">
        <v>1286</v>
      </c>
      <c r="H126" s="143" t="s">
        <v>2159</v>
      </c>
      <c r="I126" s="143" t="s">
        <v>2159</v>
      </c>
      <c r="L126" s="261">
        <f>VLOOKUP(G126,'[9]8A OPER SWA'!$A$3:$F$54,6,FALSE)</f>
        <v>0.374</v>
      </c>
      <c r="M126" s="1" t="s">
        <v>2594</v>
      </c>
    </row>
    <row r="127" spans="1:16" s="1" customFormat="1" ht="13.7" customHeight="1">
      <c r="A127" s="8"/>
      <c r="B127" s="25"/>
      <c r="C127" s="26" t="s">
        <v>1496</v>
      </c>
      <c r="D127" s="75">
        <v>0.34199999999999997</v>
      </c>
      <c r="E127" s="75">
        <v>0.33600000000000002</v>
      </c>
      <c r="F127" s="22" t="s">
        <v>1209</v>
      </c>
      <c r="G127" s="24" t="s">
        <v>1288</v>
      </c>
      <c r="H127" s="143" t="s">
        <v>2159</v>
      </c>
      <c r="I127" s="143" t="s">
        <v>2159</v>
      </c>
      <c r="L127" s="261">
        <f>VLOOKUP(G127,'[9]8A OPER SWA'!$A$3:$F$54,6,FALSE)</f>
        <v>0.33600000000000002</v>
      </c>
      <c r="M127" s="1" t="s">
        <v>2594</v>
      </c>
    </row>
    <row r="128" spans="1:16" s="1" customFormat="1" ht="13.7" customHeight="1">
      <c r="A128" s="14"/>
      <c r="B128" s="9"/>
      <c r="C128" s="28" t="s">
        <v>1497</v>
      </c>
      <c r="D128" s="75">
        <v>0.25900000000000001</v>
      </c>
      <c r="E128" s="75">
        <v>0.25699999999999995</v>
      </c>
      <c r="F128" s="22" t="s">
        <v>1209</v>
      </c>
      <c r="G128" s="27" t="s">
        <v>1289</v>
      </c>
      <c r="H128" s="143" t="s">
        <v>2159</v>
      </c>
      <c r="I128" s="143" t="s">
        <v>2159</v>
      </c>
      <c r="L128" s="261">
        <f>VLOOKUP(G128,'[9]8A OPER SWA'!$A$3:$F$54,6,FALSE)</f>
        <v>0.25699999999999995</v>
      </c>
      <c r="M128" s="1" t="s">
        <v>2594</v>
      </c>
    </row>
    <row r="129" spans="1:13" s="1" customFormat="1" ht="13.7" customHeight="1">
      <c r="A129" s="8"/>
      <c r="B129" s="20"/>
      <c r="C129" s="21" t="s">
        <v>2017</v>
      </c>
      <c r="D129" s="75">
        <v>0.28300000000000003</v>
      </c>
      <c r="E129" s="75">
        <v>0.27800000000000002</v>
      </c>
      <c r="F129" s="22" t="s">
        <v>1209</v>
      </c>
      <c r="G129" s="23" t="s">
        <v>1290</v>
      </c>
      <c r="H129" s="143" t="s">
        <v>2159</v>
      </c>
      <c r="I129" s="143" t="s">
        <v>2159</v>
      </c>
      <c r="L129" s="261">
        <f>VLOOKUP(G129,'[9]8A OPER SWA'!$A$3:$F$54,6,FALSE)</f>
        <v>0.27800000000000002</v>
      </c>
      <c r="M129" s="1" t="s">
        <v>2594</v>
      </c>
    </row>
    <row r="130" spans="1:13" s="1" customFormat="1" ht="13.7" customHeight="1">
      <c r="A130" s="8"/>
      <c r="B130" s="20"/>
      <c r="C130" s="21" t="s">
        <v>1495</v>
      </c>
      <c r="D130" s="75">
        <v>0.30100000000000005</v>
      </c>
      <c r="E130" s="75">
        <v>0.30000000000000004</v>
      </c>
      <c r="F130" s="22" t="s">
        <v>1209</v>
      </c>
      <c r="G130" s="23" t="s">
        <v>1287</v>
      </c>
      <c r="H130" s="143" t="s">
        <v>2159</v>
      </c>
      <c r="I130" s="143" t="s">
        <v>2159</v>
      </c>
      <c r="L130" s="261">
        <f>VLOOKUP(G130,'[9]8A OPER SWA'!$A$3:$F$54,6,FALSE)</f>
        <v>0.30000000000000004</v>
      </c>
      <c r="M130" s="1" t="s">
        <v>2594</v>
      </c>
    </row>
    <row r="131" spans="1:13" s="1" customFormat="1" ht="13.7" customHeight="1">
      <c r="A131" s="8"/>
      <c r="B131" s="9"/>
      <c r="C131" s="28" t="s">
        <v>1832</v>
      </c>
      <c r="D131" s="75">
        <v>0.24299999999999999</v>
      </c>
      <c r="E131" s="75">
        <v>0.23599999999999996</v>
      </c>
      <c r="F131" s="22" t="s">
        <v>1209</v>
      </c>
      <c r="G131" s="23" t="s">
        <v>1829</v>
      </c>
      <c r="H131" s="143" t="s">
        <v>2159</v>
      </c>
      <c r="I131" s="143" t="s">
        <v>2159</v>
      </c>
      <c r="L131" s="261">
        <f>VLOOKUP(G131,'[9]8A OPER SWA'!$A$3:$F$54,6,FALSE)</f>
        <v>0.23599999999999996</v>
      </c>
      <c r="M131" s="1" t="s">
        <v>2594</v>
      </c>
    </row>
    <row r="132" spans="1:13" s="1" customFormat="1" ht="13.7" customHeight="1">
      <c r="A132" s="8"/>
      <c r="B132" s="20"/>
      <c r="C132" s="21" t="s">
        <v>1498</v>
      </c>
      <c r="D132" s="75">
        <v>0.28700000000000003</v>
      </c>
      <c r="E132" s="75">
        <v>0.27900000000000003</v>
      </c>
      <c r="F132" s="22" t="s">
        <v>1209</v>
      </c>
      <c r="G132" s="23" t="s">
        <v>1291</v>
      </c>
      <c r="H132" s="143" t="s">
        <v>2159</v>
      </c>
      <c r="I132" s="143" t="s">
        <v>2159</v>
      </c>
      <c r="L132" s="261">
        <f>VLOOKUP(G132,'[9]8A OPER SWA'!$A$3:$F$54,6,FALSE)</f>
        <v>0.27900000000000003</v>
      </c>
      <c r="M132" s="1" t="s">
        <v>2594</v>
      </c>
    </row>
    <row r="133" spans="1:13" s="1" customFormat="1" ht="13.7" customHeight="1">
      <c r="A133" s="14"/>
      <c r="B133" s="25"/>
      <c r="C133" s="26" t="s">
        <v>2018</v>
      </c>
      <c r="D133" s="75">
        <v>0.26300000000000001</v>
      </c>
      <c r="E133" s="75">
        <v>0.25900000000000001</v>
      </c>
      <c r="F133" s="22" t="s">
        <v>1209</v>
      </c>
      <c r="G133" s="23" t="s">
        <v>1292</v>
      </c>
      <c r="H133" s="143" t="s">
        <v>2159</v>
      </c>
      <c r="I133" s="143" t="s">
        <v>2159</v>
      </c>
      <c r="L133" s="261">
        <f>VLOOKUP(G133,'[9]8A OPER SWA'!$A$3:$F$54,6,FALSE)</f>
        <v>0.25900000000000001</v>
      </c>
      <c r="M133" s="1" t="s">
        <v>2594</v>
      </c>
    </row>
    <row r="134" spans="1:13" s="1" customFormat="1" ht="13.7" customHeight="1">
      <c r="A134" s="8"/>
      <c r="B134" s="9"/>
      <c r="C134" s="10" t="s">
        <v>1499</v>
      </c>
      <c r="D134" s="75">
        <v>0.41800000000000004</v>
      </c>
      <c r="E134" s="75">
        <v>0.41700000000000004</v>
      </c>
      <c r="F134" s="22" t="s">
        <v>1209</v>
      </c>
      <c r="G134" s="27" t="s">
        <v>1870</v>
      </c>
      <c r="H134" s="143" t="s">
        <v>2159</v>
      </c>
      <c r="I134" s="143" t="s">
        <v>2159</v>
      </c>
      <c r="L134" s="261">
        <f>VLOOKUP(G134,'[9]8A OPER SWA'!$A$3:$F$54,6,FALSE)</f>
        <v>0.41700000000000004</v>
      </c>
      <c r="M134" s="1" t="s">
        <v>2594</v>
      </c>
    </row>
    <row r="135" spans="1:13" s="1" customFormat="1" ht="13.7" customHeight="1">
      <c r="A135" s="8"/>
      <c r="B135" s="9"/>
      <c r="C135" s="10" t="s">
        <v>1500</v>
      </c>
      <c r="D135" s="75">
        <v>0.79299999999999993</v>
      </c>
      <c r="E135" s="75">
        <v>0.79600000000000004</v>
      </c>
      <c r="F135" s="22" t="s">
        <v>1209</v>
      </c>
      <c r="G135" s="23" t="s">
        <v>1294</v>
      </c>
      <c r="H135" s="143" t="s">
        <v>2159</v>
      </c>
      <c r="I135" s="143" t="s">
        <v>2159</v>
      </c>
      <c r="L135" s="261">
        <f>VLOOKUP(G135,'[9]8A OPER SWA'!$A$3:$F$54,6,FALSE)</f>
        <v>0.79600000000000004</v>
      </c>
      <c r="M135" s="1" t="s">
        <v>2594</v>
      </c>
    </row>
    <row r="136" spans="1:13" s="1" customFormat="1" ht="13.7" customHeight="1">
      <c r="A136" s="14"/>
      <c r="B136" s="9"/>
      <c r="C136" s="10" t="s">
        <v>1874</v>
      </c>
      <c r="D136" s="75">
        <v>0.499</v>
      </c>
      <c r="E136" s="75">
        <v>0.4880000000000001</v>
      </c>
      <c r="F136" s="22" t="s">
        <v>1209</v>
      </c>
      <c r="G136" s="23" t="s">
        <v>1293</v>
      </c>
      <c r="H136" s="143" t="s">
        <v>2159</v>
      </c>
      <c r="I136" s="143" t="s">
        <v>2159</v>
      </c>
      <c r="L136" s="261">
        <f>VLOOKUP(G136,'[9]8A OPER SWA'!$A$3:$F$54,6,FALSE)</f>
        <v>0.4880000000000001</v>
      </c>
      <c r="M136" s="1" t="s">
        <v>2594</v>
      </c>
    </row>
    <row r="137" spans="1:13" s="1" customFormat="1" ht="13.7" customHeight="1">
      <c r="A137" s="8"/>
      <c r="B137" s="9"/>
      <c r="C137" s="10" t="s">
        <v>1501</v>
      </c>
      <c r="D137" s="75">
        <v>0.34400000000000003</v>
      </c>
      <c r="E137" s="75">
        <v>0.32600000000000001</v>
      </c>
      <c r="F137" s="22" t="s">
        <v>1209</v>
      </c>
      <c r="G137" s="23" t="s">
        <v>1295</v>
      </c>
      <c r="H137" s="143" t="s">
        <v>2159</v>
      </c>
      <c r="I137" s="143" t="s">
        <v>2159</v>
      </c>
      <c r="L137" s="261">
        <f>VLOOKUP(G137,'[9]8A OPER SWA'!$A$3:$F$54,6,FALSE)</f>
        <v>0.32600000000000001</v>
      </c>
      <c r="M137" s="1" t="s">
        <v>2594</v>
      </c>
    </row>
    <row r="138" spans="1:13" s="1" customFormat="1" ht="13.7" customHeight="1">
      <c r="A138" s="8"/>
      <c r="B138" s="29"/>
      <c r="C138" s="21" t="s">
        <v>1502</v>
      </c>
      <c r="D138" s="75">
        <v>0.36799999999999999</v>
      </c>
      <c r="E138" s="75">
        <v>0.375</v>
      </c>
      <c r="F138" s="22" t="s">
        <v>1209</v>
      </c>
      <c r="G138" s="23" t="s">
        <v>1296</v>
      </c>
      <c r="H138" s="143" t="s">
        <v>2159</v>
      </c>
      <c r="I138" s="143" t="s">
        <v>2159</v>
      </c>
      <c r="L138" s="261">
        <f>VLOOKUP(G138,'[9]8A OPER SWA'!$A$3:$F$54,6,FALSE)</f>
        <v>0.375</v>
      </c>
      <c r="M138" s="1" t="s">
        <v>2594</v>
      </c>
    </row>
    <row r="139" spans="1:13" s="1" customFormat="1" ht="13.7" customHeight="1">
      <c r="A139" s="8"/>
      <c r="B139" s="29"/>
      <c r="C139" s="21" t="s">
        <v>1890</v>
      </c>
      <c r="D139" s="75">
        <v>0.247</v>
      </c>
      <c r="E139" s="75">
        <v>0.24</v>
      </c>
      <c r="F139" s="22" t="s">
        <v>1209</v>
      </c>
      <c r="G139" s="23" t="s">
        <v>1300</v>
      </c>
      <c r="H139" s="143" t="s">
        <v>2159</v>
      </c>
      <c r="I139" s="143" t="s">
        <v>2159</v>
      </c>
      <c r="L139" s="261">
        <f>VLOOKUP(G139,'[9]8A OPER SWA'!$A$3:$F$54,6,FALSE)</f>
        <v>0.24</v>
      </c>
      <c r="M139" s="1" t="s">
        <v>2594</v>
      </c>
    </row>
    <row r="140" spans="1:13" s="1" customFormat="1" ht="13.7" customHeight="1">
      <c r="A140" s="14"/>
      <c r="B140" s="29"/>
      <c r="C140" s="13" t="s">
        <v>1503</v>
      </c>
      <c r="D140" s="75">
        <v>0.28800000000000003</v>
      </c>
      <c r="E140" s="75">
        <v>0.28400000000000003</v>
      </c>
      <c r="F140" s="22" t="s">
        <v>1209</v>
      </c>
      <c r="G140" s="23" t="s">
        <v>1297</v>
      </c>
      <c r="H140" s="143" t="s">
        <v>2159</v>
      </c>
      <c r="I140" s="143" t="s">
        <v>2159</v>
      </c>
      <c r="L140" s="261">
        <f>VLOOKUP(G140,'[9]8A OPER SWA'!$A$3:$F$54,6,FALSE)</f>
        <v>0.28400000000000003</v>
      </c>
      <c r="M140" s="1" t="s">
        <v>2594</v>
      </c>
    </row>
    <row r="141" spans="1:13" s="1" customFormat="1" ht="13.7" customHeight="1">
      <c r="A141" s="14"/>
      <c r="B141" s="30"/>
      <c r="C141" s="26" t="s">
        <v>1504</v>
      </c>
      <c r="D141" s="75">
        <v>0.35700000000000004</v>
      </c>
      <c r="E141" s="75">
        <v>0.35900000000000004</v>
      </c>
      <c r="F141" s="22" t="s">
        <v>1209</v>
      </c>
      <c r="G141" s="23" t="s">
        <v>1463</v>
      </c>
      <c r="H141" s="143" t="s">
        <v>2159</v>
      </c>
      <c r="I141" s="143" t="s">
        <v>2159</v>
      </c>
      <c r="L141" s="261">
        <f>VLOOKUP(G141,'[9]8A OPER SWA'!$A$3:$F$54,6,FALSE)</f>
        <v>0.35900000000000004</v>
      </c>
      <c r="M141" s="1" t="s">
        <v>2594</v>
      </c>
    </row>
    <row r="142" spans="1:13" s="1" customFormat="1" ht="13.7" customHeight="1">
      <c r="A142" s="31"/>
      <c r="B142" s="32"/>
      <c r="C142" s="13" t="s">
        <v>1506</v>
      </c>
      <c r="D142" s="75">
        <v>0.31699999999999995</v>
      </c>
      <c r="E142" s="75">
        <v>0.31</v>
      </c>
      <c r="F142" s="22" t="s">
        <v>1209</v>
      </c>
      <c r="G142" s="27" t="s">
        <v>1466</v>
      </c>
      <c r="H142" s="143" t="s">
        <v>2159</v>
      </c>
      <c r="I142" s="143" t="s">
        <v>2159</v>
      </c>
      <c r="L142" s="261">
        <f>VLOOKUP(G142,'[9]8A OPER SWA'!$A$3:$F$54,6,FALSE)</f>
        <v>0.31</v>
      </c>
      <c r="M142" s="1" t="s">
        <v>2594</v>
      </c>
    </row>
    <row r="143" spans="1:13" s="1" customFormat="1" ht="13.7" customHeight="1">
      <c r="A143" s="8"/>
      <c r="B143" s="30"/>
      <c r="C143" s="26" t="s">
        <v>1508</v>
      </c>
      <c r="D143" s="75">
        <v>0.159</v>
      </c>
      <c r="E143" s="75">
        <v>0.15000000000000002</v>
      </c>
      <c r="F143" s="22" t="s">
        <v>1209</v>
      </c>
      <c r="G143" s="24" t="s">
        <v>1469</v>
      </c>
      <c r="H143" s="143" t="s">
        <v>2159</v>
      </c>
      <c r="I143" s="143" t="s">
        <v>2159</v>
      </c>
      <c r="L143" s="261">
        <f>VLOOKUP(G143,'[9]8A OPER SWA'!$A$3:$F$54,6,FALSE)</f>
        <v>0.15000000000000002</v>
      </c>
      <c r="M143" s="1" t="s">
        <v>2594</v>
      </c>
    </row>
    <row r="144" spans="1:13" s="1" customFormat="1" ht="13.7" customHeight="1">
      <c r="A144" s="8"/>
      <c r="B144" s="9"/>
      <c r="C144" s="10" t="s">
        <v>1875</v>
      </c>
      <c r="D144" s="75">
        <v>0.36000000000000004</v>
      </c>
      <c r="E144" s="75">
        <v>0.35900000000000004</v>
      </c>
      <c r="F144" s="22" t="s">
        <v>1209</v>
      </c>
      <c r="G144" s="27" t="s">
        <v>1871</v>
      </c>
      <c r="H144" s="143" t="s">
        <v>2159</v>
      </c>
      <c r="I144" s="143" t="s">
        <v>2159</v>
      </c>
      <c r="L144" s="261">
        <f>VLOOKUP(G144,'[9]8A OPER SWA'!$A$3:$F$54,6,FALSE)</f>
        <v>0.35900000000000004</v>
      </c>
      <c r="M144" s="1" t="s">
        <v>2594</v>
      </c>
    </row>
    <row r="145" spans="1:13" s="1" customFormat="1" ht="13.7" customHeight="1">
      <c r="A145" s="14"/>
      <c r="B145" s="15"/>
      <c r="C145" s="10" t="s">
        <v>2029</v>
      </c>
      <c r="D145" s="75">
        <v>0.17100000000000001</v>
      </c>
      <c r="E145" s="75">
        <v>0.16900000000000001</v>
      </c>
      <c r="F145" s="22" t="s">
        <v>1209</v>
      </c>
      <c r="G145" s="23" t="s">
        <v>1467</v>
      </c>
      <c r="H145" s="143" t="s">
        <v>2159</v>
      </c>
      <c r="I145" s="143" t="s">
        <v>2159</v>
      </c>
      <c r="L145" s="261">
        <f>VLOOKUP(G145,'[9]8A OPER SWA'!$A$3:$F$54,6,FALSE)</f>
        <v>0.16900000000000001</v>
      </c>
      <c r="M145" s="1" t="s">
        <v>2594</v>
      </c>
    </row>
    <row r="146" spans="1:13" s="1" customFormat="1" ht="13.7" customHeight="1">
      <c r="A146" s="31"/>
      <c r="B146" s="33"/>
      <c r="C146" s="28" t="s">
        <v>1507</v>
      </c>
      <c r="D146" s="75">
        <v>0.308</v>
      </c>
      <c r="E146" s="75">
        <v>0.29100000000000004</v>
      </c>
      <c r="F146" s="11" t="s">
        <v>1209</v>
      </c>
      <c r="G146" s="23" t="s">
        <v>1468</v>
      </c>
      <c r="H146" s="143" t="s">
        <v>2159</v>
      </c>
      <c r="I146" s="143" t="s">
        <v>2159</v>
      </c>
      <c r="L146" s="261">
        <f>VLOOKUP(G146,'[9]8A OPER SWA'!$A$3:$F$54,6,FALSE)</f>
        <v>0.29100000000000004</v>
      </c>
      <c r="M146" s="1" t="s">
        <v>2594</v>
      </c>
    </row>
    <row r="147" spans="1:13" s="1" customFormat="1" ht="13.7" customHeight="1">
      <c r="A147" s="31"/>
      <c r="B147" s="32"/>
      <c r="C147" s="13" t="s">
        <v>1509</v>
      </c>
      <c r="D147" s="75">
        <v>0.30300000000000005</v>
      </c>
      <c r="E147" s="75">
        <v>0.29400000000000004</v>
      </c>
      <c r="F147" s="22" t="s">
        <v>1209</v>
      </c>
      <c r="G147" s="34" t="s">
        <v>1470</v>
      </c>
      <c r="H147" s="143" t="s">
        <v>2159</v>
      </c>
      <c r="I147" s="143" t="s">
        <v>2159</v>
      </c>
      <c r="L147" s="261">
        <f>VLOOKUP(G147,'[9]8A OPER SWA'!$A$3:$F$54,6,FALSE)</f>
        <v>0.29400000000000004</v>
      </c>
      <c r="M147" s="1" t="s">
        <v>2594</v>
      </c>
    </row>
    <row r="148" spans="1:13" s="1" customFormat="1" ht="13.7" customHeight="1">
      <c r="A148" s="8"/>
      <c r="B148" s="15"/>
      <c r="C148" s="10" t="s">
        <v>1505</v>
      </c>
      <c r="D148" s="75">
        <v>0.29800000000000004</v>
      </c>
      <c r="E148" s="75">
        <v>0.29000000000000004</v>
      </c>
      <c r="F148" s="22" t="s">
        <v>1209</v>
      </c>
      <c r="G148" s="24" t="s">
        <v>1464</v>
      </c>
      <c r="H148" s="143" t="s">
        <v>2159</v>
      </c>
      <c r="I148" s="143" t="s">
        <v>2159</v>
      </c>
      <c r="L148" s="261">
        <f>VLOOKUP(G148,'[9]8A OPER SWA'!$A$3:$F$54,6,FALSE)</f>
        <v>0.29000000000000004</v>
      </c>
      <c r="M148" s="1" t="s">
        <v>2594</v>
      </c>
    </row>
    <row r="149" spans="1:13" s="1" customFormat="1" ht="13.7" customHeight="1">
      <c r="A149" s="8"/>
      <c r="B149" s="15"/>
      <c r="C149" s="10" t="s">
        <v>1514</v>
      </c>
      <c r="D149" s="75">
        <v>0.39300000000000002</v>
      </c>
      <c r="E149" s="75">
        <v>0.39300000000000002</v>
      </c>
      <c r="F149" s="11" t="s">
        <v>1209</v>
      </c>
      <c r="G149" s="23" t="s">
        <v>1465</v>
      </c>
      <c r="H149" s="143" t="s">
        <v>2159</v>
      </c>
      <c r="I149" s="143" t="s">
        <v>2159</v>
      </c>
      <c r="L149" s="261">
        <f>VLOOKUP(G149,'[9]8A OPER SWA'!$A$3:$F$54,6,FALSE)</f>
        <v>0.39300000000000002</v>
      </c>
      <c r="M149" s="1" t="s">
        <v>2594</v>
      </c>
    </row>
    <row r="150" spans="1:13" s="1" customFormat="1" ht="13.7" customHeight="1">
      <c r="A150" s="14"/>
      <c r="B150" s="15"/>
      <c r="C150" s="10" t="s">
        <v>1510</v>
      </c>
      <c r="D150" s="75">
        <v>0.27100000000000002</v>
      </c>
      <c r="E150" s="75">
        <v>0.26500000000000001</v>
      </c>
      <c r="F150" s="22" t="s">
        <v>1209</v>
      </c>
      <c r="G150" s="12" t="s">
        <v>1471</v>
      </c>
      <c r="H150" s="143" t="s">
        <v>2159</v>
      </c>
      <c r="I150" s="143" t="s">
        <v>2159</v>
      </c>
      <c r="L150" s="261">
        <f>VLOOKUP(G150,'[9]8A OPER SWA'!$A$3:$F$54,6,FALSE)</f>
        <v>0.26500000000000001</v>
      </c>
      <c r="M150" s="1" t="s">
        <v>2594</v>
      </c>
    </row>
    <row r="151" spans="1:13" s="1" customFormat="1" ht="13.7" customHeight="1">
      <c r="A151" s="14"/>
      <c r="B151" s="16"/>
      <c r="C151" s="17" t="s">
        <v>1511</v>
      </c>
      <c r="D151" s="75">
        <v>0.25</v>
      </c>
      <c r="E151" s="75">
        <v>0.24100000000000002</v>
      </c>
      <c r="F151" s="35" t="s">
        <v>1209</v>
      </c>
      <c r="G151" s="23" t="s">
        <v>1472</v>
      </c>
      <c r="H151" s="143" t="s">
        <v>2159</v>
      </c>
      <c r="I151" s="143" t="s">
        <v>2159</v>
      </c>
      <c r="L151" s="261">
        <f>VLOOKUP(G151,'[9]8A OPER SWA'!$A$3:$F$54,6,FALSE)</f>
        <v>0.24100000000000002</v>
      </c>
      <c r="M151" s="1" t="s">
        <v>2594</v>
      </c>
    </row>
    <row r="152" spans="1:13" s="1" customFormat="1" ht="13.7" customHeight="1">
      <c r="A152" s="8"/>
      <c r="B152" s="16"/>
      <c r="C152" s="17" t="s">
        <v>1519</v>
      </c>
      <c r="D152" s="75">
        <v>0.40600000000000003</v>
      </c>
      <c r="E152" s="75">
        <v>0.38399999999999995</v>
      </c>
      <c r="F152" s="11" t="s">
        <v>1209</v>
      </c>
      <c r="G152" s="19" t="s">
        <v>1473</v>
      </c>
      <c r="H152" s="143" t="s">
        <v>2159</v>
      </c>
      <c r="I152" s="143" t="s">
        <v>2159</v>
      </c>
      <c r="L152" s="261">
        <f>VLOOKUP(G152,'[9]8A OPER SWA'!$A$3:$F$54,6,FALSE)</f>
        <v>0.38399999999999995</v>
      </c>
      <c r="M152" s="1" t="s">
        <v>2594</v>
      </c>
    </row>
    <row r="153" spans="1:13" s="1" customFormat="1" ht="13.7" customHeight="1">
      <c r="A153" s="14"/>
      <c r="B153" s="15"/>
      <c r="C153" s="79" t="s">
        <v>2019</v>
      </c>
      <c r="D153" s="75">
        <v>0.23399999999999999</v>
      </c>
      <c r="E153" s="75">
        <v>0.22799999999999998</v>
      </c>
      <c r="F153" s="22" t="s">
        <v>1209</v>
      </c>
      <c r="G153" s="12" t="s">
        <v>1474</v>
      </c>
      <c r="H153" s="143" t="s">
        <v>2159</v>
      </c>
      <c r="I153" s="143" t="s">
        <v>2159</v>
      </c>
      <c r="L153" s="261">
        <f>VLOOKUP(G153,'[9]8A OPER SWA'!$A$3:$F$54,6,FALSE)</f>
        <v>0.22799999999999998</v>
      </c>
      <c r="M153" s="1" t="s">
        <v>2594</v>
      </c>
    </row>
    <row r="154" spans="1:13" s="1" customFormat="1" ht="13.7" customHeight="1">
      <c r="A154" s="14"/>
      <c r="B154" s="15"/>
      <c r="C154" s="10" t="s">
        <v>2030</v>
      </c>
      <c r="D154" s="75">
        <v>0.34600000000000003</v>
      </c>
      <c r="E154" s="75">
        <v>0.35000000000000003</v>
      </c>
      <c r="F154" s="22" t="s">
        <v>1209</v>
      </c>
      <c r="G154" s="23" t="s">
        <v>1475</v>
      </c>
      <c r="H154" s="143" t="s">
        <v>2159</v>
      </c>
      <c r="I154" s="143" t="s">
        <v>2159</v>
      </c>
      <c r="L154" s="261">
        <f>VLOOKUP(G154,'[9]8A OPER SWA'!$A$3:$F$54,6,FALSE)</f>
        <v>0.35000000000000003</v>
      </c>
      <c r="M154" s="1" t="s">
        <v>2594</v>
      </c>
    </row>
    <row r="155" spans="1:13" s="1" customFormat="1" ht="13.7" customHeight="1">
      <c r="A155" s="14"/>
      <c r="B155" s="15"/>
      <c r="C155" s="28" t="s">
        <v>1512</v>
      </c>
      <c r="D155" s="75">
        <v>0.23599999999999999</v>
      </c>
      <c r="E155" s="75">
        <v>0.23299999999999996</v>
      </c>
      <c r="F155" s="22" t="s">
        <v>1209</v>
      </c>
      <c r="G155" s="23" t="s">
        <v>1476</v>
      </c>
      <c r="H155" s="143" t="s">
        <v>2159</v>
      </c>
      <c r="I155" s="143" t="s">
        <v>2159</v>
      </c>
      <c r="L155" s="261">
        <f>VLOOKUP(G155,'[9]8A OPER SWA'!$A$3:$F$54,6,FALSE)</f>
        <v>0.23299999999999996</v>
      </c>
      <c r="M155" s="1" t="s">
        <v>2594</v>
      </c>
    </row>
    <row r="156" spans="1:13" s="1" customFormat="1" ht="13.7" customHeight="1">
      <c r="A156" s="14"/>
      <c r="B156" s="15"/>
      <c r="C156" s="10" t="s">
        <v>1513</v>
      </c>
      <c r="D156" s="75">
        <v>0.25900000000000001</v>
      </c>
      <c r="E156" s="75">
        <v>0.25499999999999995</v>
      </c>
      <c r="F156" s="22" t="s">
        <v>1209</v>
      </c>
      <c r="G156" s="23" t="s">
        <v>1477</v>
      </c>
      <c r="H156" s="143" t="s">
        <v>2159</v>
      </c>
      <c r="I156" s="143" t="s">
        <v>2159</v>
      </c>
      <c r="L156" s="261">
        <f>VLOOKUP(G156,'[9]8A OPER SWA'!$A$3:$F$54,6,FALSE)</f>
        <v>0.25499999999999995</v>
      </c>
      <c r="M156" s="1" t="s">
        <v>2594</v>
      </c>
    </row>
    <row r="157" spans="1:13" s="1" customFormat="1" ht="13.7" customHeight="1">
      <c r="A157" s="8"/>
      <c r="B157" s="29"/>
      <c r="C157" s="21" t="s">
        <v>2020</v>
      </c>
      <c r="D157" s="75">
        <v>0.22799999999999998</v>
      </c>
      <c r="E157" s="75">
        <v>0.22099999999999997</v>
      </c>
      <c r="F157" s="22" t="s">
        <v>1209</v>
      </c>
      <c r="G157" s="27" t="s">
        <v>1478</v>
      </c>
      <c r="H157" s="143" t="s">
        <v>2159</v>
      </c>
      <c r="I157" s="143" t="s">
        <v>2159</v>
      </c>
      <c r="L157" s="261">
        <f>VLOOKUP(G157,'[9]8A OPER SWA'!$A$3:$F$54,6,FALSE)</f>
        <v>0.22099999999999997</v>
      </c>
      <c r="M157" s="1" t="s">
        <v>2594</v>
      </c>
    </row>
    <row r="158" spans="1:13" s="1" customFormat="1" ht="13.7" customHeight="1">
      <c r="A158" s="8"/>
      <c r="B158" s="29"/>
      <c r="C158" s="13" t="s">
        <v>1515</v>
      </c>
      <c r="D158" s="75">
        <v>0.214</v>
      </c>
      <c r="E158" s="75">
        <v>0.20899999999999999</v>
      </c>
      <c r="F158" s="22" t="s">
        <v>1209</v>
      </c>
      <c r="G158" s="23" t="s">
        <v>1479</v>
      </c>
      <c r="H158" s="143" t="s">
        <v>2159</v>
      </c>
      <c r="I158" s="143" t="s">
        <v>2159</v>
      </c>
      <c r="L158" s="261">
        <f>VLOOKUP(G158,'[9]8A OPER SWA'!$A$3:$F$54,6,FALSE)</f>
        <v>0.20899999999999999</v>
      </c>
      <c r="M158" s="1" t="s">
        <v>2594</v>
      </c>
    </row>
    <row r="159" spans="1:13" s="1" customFormat="1" ht="13.7" customHeight="1">
      <c r="A159" s="8"/>
      <c r="B159" s="15"/>
      <c r="C159" s="10" t="s">
        <v>2021</v>
      </c>
      <c r="D159" s="75">
        <v>0.34200000000000003</v>
      </c>
      <c r="E159" s="75">
        <v>0.33300000000000002</v>
      </c>
      <c r="F159" s="22" t="s">
        <v>1209</v>
      </c>
      <c r="G159" s="27" t="s">
        <v>1480</v>
      </c>
      <c r="H159" s="143" t="s">
        <v>2159</v>
      </c>
      <c r="I159" s="143" t="s">
        <v>2159</v>
      </c>
      <c r="L159" s="261">
        <f>VLOOKUP(G159,'[9]8A OPER SWA'!$A$3:$F$54,6,FALSE)</f>
        <v>0.33300000000000002</v>
      </c>
      <c r="M159" s="1" t="s">
        <v>2594</v>
      </c>
    </row>
    <row r="160" spans="1:13" s="258" customFormat="1" ht="13.7" customHeight="1">
      <c r="A160" s="8"/>
      <c r="B160" s="29"/>
      <c r="C160" s="21" t="s">
        <v>1876</v>
      </c>
      <c r="D160" s="75">
        <v>0.45899999999999996</v>
      </c>
      <c r="E160" s="75">
        <v>0.47500000000000009</v>
      </c>
      <c r="F160" s="22" t="s">
        <v>1209</v>
      </c>
      <c r="G160" s="23" t="s">
        <v>1872</v>
      </c>
      <c r="H160" s="143" t="s">
        <v>2159</v>
      </c>
      <c r="I160" s="143" t="s">
        <v>2159</v>
      </c>
      <c r="L160" s="261">
        <f>VLOOKUP(G160,'[9]8A OPER SWA'!$A$3:$F$54,6,FALSE)</f>
        <v>0.47500000000000009</v>
      </c>
      <c r="M160" s="1" t="s">
        <v>2594</v>
      </c>
    </row>
    <row r="161" spans="1:13" s="258" customFormat="1" ht="13.7" customHeight="1">
      <c r="A161" s="8"/>
      <c r="B161" s="29"/>
      <c r="C161" s="21" t="s">
        <v>1516</v>
      </c>
      <c r="D161" s="75">
        <v>0.30100000000000005</v>
      </c>
      <c r="E161" s="75">
        <v>0.29800000000000004</v>
      </c>
      <c r="F161" s="22" t="s">
        <v>1209</v>
      </c>
      <c r="G161" s="23" t="s">
        <v>1481</v>
      </c>
      <c r="H161" s="143" t="s">
        <v>2159</v>
      </c>
      <c r="I161" s="143" t="s">
        <v>2159</v>
      </c>
      <c r="L161" s="261">
        <f>VLOOKUP(G161,'[9]8A OPER SWA'!$A$3:$F$54,6,FALSE)</f>
        <v>0.29800000000000004</v>
      </c>
      <c r="M161" s="1" t="s">
        <v>2594</v>
      </c>
    </row>
    <row r="162" spans="1:13" s="258" customFormat="1" ht="13.7" customHeight="1">
      <c r="A162" s="8"/>
      <c r="B162" s="29"/>
      <c r="C162" s="21" t="s">
        <v>1517</v>
      </c>
      <c r="D162" s="75">
        <v>0.30400000000000005</v>
      </c>
      <c r="E162" s="75">
        <v>0.29000000000000004</v>
      </c>
      <c r="F162" s="22" t="s">
        <v>1209</v>
      </c>
      <c r="G162" s="23" t="s">
        <v>1482</v>
      </c>
      <c r="H162" s="143" t="s">
        <v>2159</v>
      </c>
      <c r="I162" s="143" t="s">
        <v>2159</v>
      </c>
      <c r="L162" s="261">
        <f>VLOOKUP(G162,'[9]8A OPER SWA'!$A$3:$F$54,6,FALSE)</f>
        <v>0.29000000000000004</v>
      </c>
      <c r="M162" s="1" t="s">
        <v>2594</v>
      </c>
    </row>
    <row r="163" spans="1:13" s="258" customFormat="1" ht="13.7" customHeight="1">
      <c r="A163" s="8"/>
      <c r="B163" s="29"/>
      <c r="C163" s="21" t="s">
        <v>1518</v>
      </c>
      <c r="D163" s="75">
        <v>0.35400000000000004</v>
      </c>
      <c r="E163" s="75">
        <v>0.33800000000000002</v>
      </c>
      <c r="F163" s="22" t="s">
        <v>1209</v>
      </c>
      <c r="G163" s="23" t="s">
        <v>1484</v>
      </c>
      <c r="H163" s="143" t="s">
        <v>2159</v>
      </c>
      <c r="I163" s="143" t="s">
        <v>2159</v>
      </c>
      <c r="L163" s="261">
        <f>VLOOKUP(G163,'[9]8A OPER SWA'!$A$3:$F$54,6,FALSE)</f>
        <v>0.33800000000000002</v>
      </c>
      <c r="M163" s="1" t="s">
        <v>2594</v>
      </c>
    </row>
    <row r="164" spans="1:13" s="258" customFormat="1" ht="13.7" customHeight="1">
      <c r="A164" s="8"/>
      <c r="B164" s="29"/>
      <c r="C164" s="21" t="s">
        <v>1520</v>
      </c>
      <c r="D164" s="75">
        <v>0.36900000000000005</v>
      </c>
      <c r="E164" s="75">
        <v>0.33500000000000002</v>
      </c>
      <c r="F164" s="22" t="s">
        <v>1209</v>
      </c>
      <c r="G164" s="23" t="s">
        <v>1483</v>
      </c>
      <c r="H164" s="143" t="s">
        <v>2159</v>
      </c>
      <c r="I164" s="143" t="s">
        <v>2159</v>
      </c>
      <c r="L164" s="261">
        <f>VLOOKUP(G164,'[9]8A OPER SWA'!$A$3:$F$54,6,FALSE)</f>
        <v>0.33500000000000002</v>
      </c>
      <c r="M164" s="1" t="s">
        <v>2594</v>
      </c>
    </row>
    <row r="165" spans="1:13" s="258" customFormat="1" ht="13.7" customHeight="1">
      <c r="A165" s="8"/>
      <c r="B165" s="29"/>
      <c r="C165" s="21" t="s">
        <v>1831</v>
      </c>
      <c r="D165" s="75">
        <v>0.34199999999999997</v>
      </c>
      <c r="E165" s="75">
        <v>0.33299999999999991</v>
      </c>
      <c r="F165" s="22" t="s">
        <v>1209</v>
      </c>
      <c r="G165" s="23" t="s">
        <v>1873</v>
      </c>
      <c r="H165" s="143" t="s">
        <v>2159</v>
      </c>
      <c r="I165" s="143" t="s">
        <v>2159</v>
      </c>
      <c r="L165" s="261">
        <f>VLOOKUP(G165,'[9]8A OPER SWA'!$A$3:$F$54,6,FALSE)</f>
        <v>0.33299999999999991</v>
      </c>
      <c r="M165" s="1" t="s">
        <v>2594</v>
      </c>
    </row>
  </sheetData>
  <sheetProtection sheet="1" objects="1" scenarios="1"/>
  <autoFilter ref="A8:I165"/>
  <sortState ref="A10:I113">
    <sortCondition ref="C10:C113"/>
  </sortState>
  <pageMargins left="0.7" right="0.7" top="0.75" bottom="0.75" header="0.3" footer="0.3"/>
  <pageSetup scale="67" fitToHeight="0" orientation="landscape" r:id="rId1"/>
  <headerFooter scaleWithDoc="0">
    <oddFooter>&amp;L&amp;8Mississippi Division of Medicaid DRG Calculator&amp;C&amp;8Tab 4 - CCR Table&amp;R&amp;8 2018-10-01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4B003A8-53A9-497D-A3F8-C4323941102E}">
  <ds:schemaRefs>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7894C9C5-2450-49F7-B319-3ABAE512608A}">
  <ds:schemaRefs>
    <ds:schemaRef ds:uri="http://schemas.microsoft.com/sharepoint/v3/contenttype/forms"/>
  </ds:schemaRefs>
</ds:datastoreItem>
</file>

<file path=customXml/itemProps3.xml><?xml version="1.0" encoding="utf-8"?>
<ds:datastoreItem xmlns:ds="http://schemas.openxmlformats.org/officeDocument/2006/customXml" ds:itemID="{C63E6868-F705-41BE-B9A1-B455AE4A6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table</vt:lpstr>
      <vt:lpstr>4-CCR table</vt:lpstr>
      <vt:lpstr>CCR_list</vt:lpstr>
      <vt:lpstr>'1-Cover'!DRG_base</vt:lpstr>
      <vt:lpstr>'1-Cover'!Print_Area</vt:lpstr>
      <vt:lpstr>'2-Calculator'!Print_Area</vt:lpstr>
      <vt:lpstr>'3-DRG table'!Print_Area</vt:lpstr>
      <vt:lpstr>'4-CCR table'!Print_Area</vt:lpstr>
      <vt:lpstr>'3-DRG table'!Print_Titles</vt:lpstr>
      <vt:lpstr>'4-CCR table'!Print_Titles</vt:lpstr>
    </vt:vector>
  </TitlesOfParts>
  <Company>Conduent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DOM PMD APR-DRG Calculator</dc:title>
  <dc:creator>Conduent Payment Method Development</dc:creator>
  <cp:keywords>APR-DRG, PMD, SFY 18-19, Pricing</cp:keywords>
  <cp:lastModifiedBy>Mary G. Patrick</cp:lastModifiedBy>
  <cp:lastPrinted>2018-09-19T18:54:01Z</cp:lastPrinted>
  <dcterms:created xsi:type="dcterms:W3CDTF">2012-05-14T20:06:15Z</dcterms:created>
  <dcterms:modified xsi:type="dcterms:W3CDTF">2018-10-01T15:27:46Z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